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8_{3B7A8688-30CF-254F-9FE3-2F367340FB5E}" xr6:coauthVersionLast="43" xr6:coauthVersionMax="43" xr10:uidLastSave="{00000000-0000-0000-0000-000000000000}"/>
  <bookViews>
    <workbookView xWindow="25600" yWindow="-3060" windowWidth="38400" windowHeight="21600" activeTab="7" xr2:uid="{726E797E-0E57-1E42-B7AD-F2709731944B}"/>
  </bookViews>
  <sheets>
    <sheet name="Instructions" sheetId="1" r:id="rId1"/>
    <sheet name="Company Information" sheetId="3" r:id="rId2"/>
    <sheet name="P2P" sheetId="2" r:id="rId3"/>
    <sheet name="Sourcing2" sheetId="4" state="hidden" r:id="rId4"/>
    <sheet name="Sourcing" sheetId="11" r:id="rId5"/>
    <sheet name="Spend Analytics" sheetId="5" r:id="rId6"/>
    <sheet name="SXM" sheetId="6" r:id="rId7"/>
    <sheet name="CLM" sheetId="13" r:id="rId8"/>
  </sheets>
  <definedNames>
    <definedName name="_xlnm._FilterDatabase" localSheetId="7" hidden="1">CLM!$P$1:$P$967</definedName>
    <definedName name="_xlnm._FilterDatabase" localSheetId="2" hidden="1">P2P!$AB$2:$AB$1026</definedName>
    <definedName name="_xlnm._FilterDatabase" localSheetId="4" hidden="1">Sourcing!#REF!</definedName>
    <definedName name="_xlnm._FilterDatabase" localSheetId="5" hidden="1">'Spend Analytics'!$I$19:$I$175</definedName>
    <definedName name="_xlnm._FilterDatabase" localSheetId="6" hidden="1">SXM!$S$20:$S$239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186" i="6" l="1"/>
  <c r="R186" i="6"/>
  <c r="S184" i="6"/>
  <c r="R184" i="6"/>
  <c r="S182" i="6"/>
  <c r="R182" i="6"/>
  <c r="S180" i="6"/>
  <c r="R180" i="6"/>
  <c r="S175" i="6"/>
  <c r="R175" i="6"/>
  <c r="S174" i="6"/>
  <c r="R174" i="6"/>
  <c r="S173" i="6"/>
  <c r="R173" i="6"/>
  <c r="S171" i="6"/>
  <c r="R171" i="6"/>
  <c r="S169" i="6"/>
  <c r="R169" i="6"/>
  <c r="S167" i="6"/>
  <c r="R167" i="6"/>
  <c r="S165" i="6"/>
  <c r="R165" i="6"/>
  <c r="S163" i="6"/>
  <c r="R163" i="6"/>
  <c r="S158" i="6"/>
  <c r="R158" i="6"/>
  <c r="S156" i="6"/>
  <c r="R156" i="6"/>
  <c r="S154" i="6"/>
  <c r="R154" i="6"/>
  <c r="S152" i="6"/>
  <c r="R152" i="6"/>
  <c r="S150" i="6"/>
  <c r="R150" i="6"/>
  <c r="S148" i="6"/>
  <c r="R148" i="6"/>
  <c r="S146" i="6"/>
  <c r="R146" i="6"/>
  <c r="S144" i="6"/>
  <c r="R144" i="6"/>
  <c r="S142" i="6"/>
  <c r="R142" i="6"/>
  <c r="S140" i="6"/>
  <c r="R140" i="6"/>
  <c r="S138" i="6"/>
  <c r="R138" i="6"/>
  <c r="S136" i="6"/>
  <c r="R136" i="6"/>
  <c r="S134" i="6"/>
  <c r="R134" i="6"/>
  <c r="S129" i="6"/>
  <c r="R129" i="6"/>
  <c r="S127" i="6"/>
  <c r="R127" i="6"/>
  <c r="S125" i="6"/>
  <c r="R125" i="6"/>
  <c r="S123" i="6"/>
  <c r="R123" i="6"/>
  <c r="S122" i="6"/>
  <c r="R122" i="6"/>
  <c r="S120" i="6"/>
  <c r="R120" i="6"/>
  <c r="S118" i="6"/>
  <c r="R118" i="6"/>
  <c r="S116" i="6"/>
  <c r="R116" i="6"/>
  <c r="S111" i="6"/>
  <c r="R111" i="6"/>
  <c r="S110" i="6"/>
  <c r="R110" i="6"/>
  <c r="S109" i="6"/>
  <c r="R109" i="6"/>
  <c r="S108" i="6"/>
  <c r="R108" i="6"/>
  <c r="S107" i="6"/>
  <c r="R107" i="6"/>
  <c r="S106" i="6"/>
  <c r="R106" i="6"/>
  <c r="S104" i="6"/>
  <c r="R104" i="6"/>
  <c r="S103" i="6"/>
  <c r="R103" i="6"/>
  <c r="S102" i="6"/>
  <c r="R102" i="6"/>
  <c r="S101" i="6"/>
  <c r="R101" i="6"/>
  <c r="S100" i="6"/>
  <c r="R100" i="6"/>
  <c r="S98" i="6"/>
  <c r="R98" i="6"/>
  <c r="S97" i="6"/>
  <c r="R97" i="6"/>
  <c r="S96" i="6"/>
  <c r="R96" i="6"/>
  <c r="S95" i="6"/>
  <c r="R95" i="6"/>
  <c r="S94" i="6"/>
  <c r="R94" i="6"/>
  <c r="S92" i="6"/>
  <c r="R92" i="6"/>
  <c r="S91" i="6"/>
  <c r="R91" i="6"/>
  <c r="S90" i="6"/>
  <c r="R90" i="6"/>
  <c r="S89" i="6"/>
  <c r="R89" i="6"/>
  <c r="S87" i="6"/>
  <c r="R87" i="6"/>
  <c r="S86" i="6"/>
  <c r="R86" i="6"/>
  <c r="S85" i="6"/>
  <c r="R85" i="6"/>
  <c r="S84" i="6"/>
  <c r="R84" i="6"/>
  <c r="S82" i="6"/>
  <c r="R82" i="6"/>
  <c r="S81" i="6"/>
  <c r="R81" i="6"/>
  <c r="S80" i="6"/>
  <c r="R80" i="6"/>
  <c r="S79" i="6"/>
  <c r="R79" i="6"/>
  <c r="S78" i="6"/>
  <c r="R78" i="6"/>
  <c r="S76" i="6"/>
  <c r="R76" i="6"/>
  <c r="S75" i="6"/>
  <c r="R75" i="6"/>
  <c r="S74" i="6"/>
  <c r="R74" i="6"/>
  <c r="S73" i="6"/>
  <c r="R73" i="6"/>
  <c r="S72" i="6"/>
  <c r="R72" i="6"/>
  <c r="S62" i="6"/>
  <c r="R62" i="6"/>
  <c r="S61" i="6"/>
  <c r="R61" i="6"/>
  <c r="S60" i="6"/>
  <c r="R60" i="6"/>
  <c r="S58" i="6"/>
  <c r="R58" i="6"/>
  <c r="S57" i="6"/>
  <c r="R57" i="6"/>
  <c r="S56" i="6"/>
  <c r="R56" i="6"/>
  <c r="S55" i="6"/>
  <c r="R55" i="6"/>
  <c r="S54" i="6"/>
  <c r="R54" i="6"/>
  <c r="S53" i="6"/>
  <c r="R53" i="6"/>
  <c r="S52" i="6"/>
  <c r="R52" i="6"/>
  <c r="S51" i="6"/>
  <c r="R51" i="6"/>
  <c r="S49" i="6"/>
  <c r="R49" i="6"/>
  <c r="S48" i="6"/>
  <c r="R48" i="6"/>
  <c r="S47" i="6"/>
  <c r="R47" i="6"/>
  <c r="S46" i="6"/>
  <c r="R46" i="6"/>
  <c r="S44" i="6"/>
  <c r="R44" i="6"/>
  <c r="S43" i="6"/>
  <c r="R43" i="6"/>
  <c r="S42" i="6"/>
  <c r="R42" i="6"/>
  <c r="S41" i="6"/>
  <c r="R41" i="6"/>
  <c r="S40" i="6"/>
  <c r="R40" i="6"/>
  <c r="S38" i="6"/>
  <c r="R38" i="6"/>
  <c r="S37" i="6"/>
  <c r="R37" i="6"/>
  <c r="S36" i="6"/>
  <c r="R36" i="6"/>
  <c r="S35" i="6"/>
  <c r="R35" i="6"/>
  <c r="S30" i="6"/>
  <c r="R30" i="6"/>
  <c r="S29" i="6"/>
  <c r="R29" i="6"/>
  <c r="S28" i="6"/>
  <c r="R28" i="6"/>
  <c r="S27" i="6"/>
  <c r="R27" i="6"/>
  <c r="S26" i="6"/>
  <c r="R26" i="6"/>
  <c r="S25" i="6"/>
  <c r="R25" i="6"/>
  <c r="S24" i="6"/>
  <c r="R24" i="6"/>
  <c r="S23" i="6"/>
  <c r="R23" i="6"/>
  <c r="S22" i="6"/>
  <c r="R22" i="6"/>
  <c r="S21" i="6"/>
  <c r="R21" i="6"/>
  <c r="U333" i="11" l="1"/>
  <c r="T333" i="11"/>
  <c r="U331" i="11"/>
  <c r="T331" i="11"/>
  <c r="U329" i="11"/>
  <c r="T329" i="11"/>
  <c r="U327" i="11"/>
  <c r="T327" i="11"/>
  <c r="U325" i="11"/>
  <c r="T325" i="11"/>
  <c r="U323" i="11"/>
  <c r="T323" i="11"/>
  <c r="U321" i="11"/>
  <c r="T321" i="11"/>
  <c r="U316" i="11"/>
  <c r="T316" i="11"/>
  <c r="U314" i="11"/>
  <c r="T314" i="11"/>
  <c r="U312" i="11"/>
  <c r="T312" i="11"/>
  <c r="U310" i="11"/>
  <c r="T310" i="11"/>
  <c r="U308" i="11"/>
  <c r="T308" i="11"/>
  <c r="U307" i="11"/>
  <c r="T307" i="11"/>
  <c r="U306" i="11"/>
  <c r="T306" i="11"/>
  <c r="U304" i="11"/>
  <c r="T304" i="11"/>
  <c r="U303" i="11"/>
  <c r="T303" i="11"/>
  <c r="U302" i="11"/>
  <c r="T302" i="11"/>
  <c r="U301" i="11"/>
  <c r="T301" i="11"/>
  <c r="U300" i="11"/>
  <c r="T300" i="11"/>
  <c r="U295" i="11"/>
  <c r="T295" i="11"/>
  <c r="U293" i="11"/>
  <c r="T293" i="11"/>
  <c r="U292" i="11"/>
  <c r="T292" i="11"/>
  <c r="U291" i="11"/>
  <c r="T291" i="11"/>
  <c r="U290" i="11"/>
  <c r="T290" i="11"/>
  <c r="U288" i="11"/>
  <c r="T288" i="11"/>
  <c r="U286" i="11"/>
  <c r="T286" i="11"/>
  <c r="U284" i="11"/>
  <c r="T284" i="11"/>
  <c r="U282" i="11"/>
  <c r="T282" i="11"/>
  <c r="U280" i="11"/>
  <c r="T280" i="11"/>
  <c r="U278" i="11"/>
  <c r="T278" i="11"/>
  <c r="U276" i="11"/>
  <c r="T276" i="11"/>
  <c r="U274" i="11"/>
  <c r="T274" i="11"/>
  <c r="U272" i="11"/>
  <c r="T272" i="11"/>
  <c r="U267" i="11"/>
  <c r="T267" i="11"/>
  <c r="U265" i="11"/>
  <c r="T265" i="11"/>
  <c r="U263" i="11"/>
  <c r="T263" i="11"/>
  <c r="U259" i="11"/>
  <c r="T259" i="11"/>
  <c r="U257" i="11"/>
  <c r="T257" i="11"/>
  <c r="U255" i="11"/>
  <c r="T255" i="11"/>
  <c r="U253" i="11"/>
  <c r="T253" i="11"/>
  <c r="U248" i="11"/>
  <c r="T248" i="11"/>
  <c r="U246" i="11"/>
  <c r="T246" i="11"/>
  <c r="U245" i="11"/>
  <c r="T245" i="11"/>
  <c r="U243" i="11"/>
  <c r="T243" i="11"/>
  <c r="U242" i="11"/>
  <c r="T242" i="11"/>
  <c r="U241" i="11"/>
  <c r="T241" i="11"/>
  <c r="U240" i="11"/>
  <c r="T240" i="11"/>
  <c r="U239" i="11"/>
  <c r="T239" i="11"/>
  <c r="U237" i="11"/>
  <c r="T237" i="11"/>
  <c r="U235" i="11"/>
  <c r="T235" i="11"/>
  <c r="U229" i="11"/>
  <c r="T229" i="11"/>
  <c r="U227" i="11"/>
  <c r="T227" i="11"/>
  <c r="U225" i="11"/>
  <c r="T225" i="11"/>
  <c r="U223" i="11"/>
  <c r="T223" i="11"/>
  <c r="U222" i="11"/>
  <c r="T222" i="11"/>
  <c r="U221" i="11"/>
  <c r="T221" i="11"/>
  <c r="U220" i="11"/>
  <c r="T220" i="11"/>
  <c r="U218" i="11"/>
  <c r="T218" i="11"/>
  <c r="U217" i="11"/>
  <c r="T217" i="11"/>
  <c r="U212" i="11"/>
  <c r="T212" i="11"/>
  <c r="U210" i="11"/>
  <c r="T210" i="11"/>
  <c r="U208" i="11"/>
  <c r="T208" i="11"/>
  <c r="U206" i="11"/>
  <c r="T206" i="11"/>
  <c r="U205" i="11"/>
  <c r="T205" i="11"/>
  <c r="U204" i="11"/>
  <c r="T204" i="11"/>
  <c r="U202" i="11"/>
  <c r="T202" i="11"/>
  <c r="U200" i="11"/>
  <c r="T200" i="11"/>
  <c r="U199" i="11"/>
  <c r="T199" i="11"/>
  <c r="U198" i="11"/>
  <c r="T198" i="11"/>
  <c r="U196" i="11"/>
  <c r="T196" i="11"/>
  <c r="U195" i="11"/>
  <c r="T195" i="11"/>
  <c r="U194" i="11"/>
  <c r="T194" i="11"/>
  <c r="U193" i="11"/>
  <c r="T193" i="11"/>
  <c r="U190" i="11"/>
  <c r="T190" i="11"/>
  <c r="U188" i="11"/>
  <c r="T188" i="11"/>
  <c r="U183" i="11"/>
  <c r="T183" i="11"/>
  <c r="U181" i="11"/>
  <c r="T181" i="11"/>
  <c r="U179" i="11"/>
  <c r="T179" i="11"/>
  <c r="U177" i="11"/>
  <c r="T177" i="11"/>
  <c r="U175" i="11"/>
  <c r="T175" i="11"/>
  <c r="U173" i="11"/>
  <c r="T173" i="11"/>
  <c r="U171" i="11"/>
  <c r="T171" i="11"/>
  <c r="U169" i="11"/>
  <c r="T169" i="11"/>
  <c r="U167" i="11"/>
  <c r="T167" i="11"/>
  <c r="U165" i="11"/>
  <c r="T165" i="11"/>
  <c r="U160" i="11"/>
  <c r="T160" i="11"/>
  <c r="U159" i="11"/>
  <c r="T159" i="11"/>
  <c r="U156" i="11"/>
  <c r="T156" i="11"/>
  <c r="U155" i="11"/>
  <c r="T155" i="11"/>
  <c r="U154" i="11"/>
  <c r="T154" i="11"/>
  <c r="U151" i="11"/>
  <c r="T151" i="11"/>
  <c r="U150" i="11"/>
  <c r="T150" i="11"/>
  <c r="U149" i="11"/>
  <c r="T149" i="11"/>
  <c r="U147" i="11"/>
  <c r="T147" i="11"/>
  <c r="U146" i="11"/>
  <c r="T146" i="11"/>
  <c r="U145" i="11"/>
  <c r="T145" i="11"/>
  <c r="U143" i="11"/>
  <c r="T143" i="11"/>
  <c r="U142" i="11"/>
  <c r="T142" i="11"/>
  <c r="U141" i="11"/>
  <c r="T141" i="11"/>
  <c r="U139" i="11"/>
  <c r="T139" i="11"/>
  <c r="U138" i="11"/>
  <c r="T138" i="11"/>
  <c r="U137" i="11"/>
  <c r="T137" i="11"/>
  <c r="U136" i="11"/>
  <c r="T136" i="11"/>
  <c r="U135" i="11"/>
  <c r="T135" i="11"/>
  <c r="U133" i="11"/>
  <c r="T133" i="11"/>
  <c r="U132" i="11"/>
  <c r="T132" i="11"/>
  <c r="U131" i="11"/>
  <c r="T131" i="11"/>
  <c r="U130" i="11"/>
  <c r="T130" i="11"/>
  <c r="U128" i="11"/>
  <c r="T128" i="11"/>
  <c r="U127" i="11"/>
  <c r="T127" i="11"/>
  <c r="U126" i="11"/>
  <c r="T126" i="11"/>
  <c r="U125" i="11"/>
  <c r="T125" i="11"/>
  <c r="U124" i="11"/>
  <c r="T124" i="11"/>
  <c r="U122" i="11"/>
  <c r="T122" i="11"/>
  <c r="U121" i="11"/>
  <c r="T121" i="11"/>
  <c r="U120" i="11"/>
  <c r="T120" i="11"/>
  <c r="U118" i="11"/>
  <c r="T118" i="11"/>
  <c r="U117" i="11"/>
  <c r="T117" i="11"/>
  <c r="U116" i="11"/>
  <c r="T116" i="11"/>
  <c r="U111" i="11"/>
  <c r="T111" i="11"/>
  <c r="U109" i="11"/>
  <c r="T109" i="11"/>
  <c r="U108" i="11"/>
  <c r="T108" i="11"/>
  <c r="U107" i="11"/>
  <c r="T107" i="11"/>
  <c r="U105" i="11"/>
  <c r="T105" i="11"/>
  <c r="U104" i="11"/>
  <c r="T104" i="11"/>
  <c r="U103" i="11"/>
  <c r="T103" i="11"/>
  <c r="U101" i="11"/>
  <c r="T101" i="11"/>
  <c r="U100" i="11"/>
  <c r="T100" i="11"/>
  <c r="U99" i="11"/>
  <c r="T99" i="11"/>
  <c r="U98" i="11"/>
  <c r="T98" i="11"/>
  <c r="U96" i="11"/>
  <c r="T96" i="11"/>
  <c r="U95" i="11"/>
  <c r="T95" i="11"/>
  <c r="U94" i="11"/>
  <c r="T94" i="11"/>
  <c r="U93" i="11"/>
  <c r="T93" i="11"/>
  <c r="E8" i="11" s="1"/>
  <c r="U88" i="11"/>
  <c r="T88" i="11"/>
  <c r="U87" i="11"/>
  <c r="T87" i="11"/>
  <c r="U86" i="11"/>
  <c r="T86" i="11"/>
  <c r="U84" i="11"/>
  <c r="T84" i="11"/>
  <c r="U82" i="11"/>
  <c r="T82" i="11"/>
  <c r="U80" i="11"/>
  <c r="T80" i="11"/>
  <c r="U78" i="11"/>
  <c r="T78" i="11"/>
  <c r="U76" i="11"/>
  <c r="T76" i="11"/>
  <c r="U74" i="11"/>
  <c r="T74" i="11"/>
  <c r="U72" i="11"/>
  <c r="T72" i="11"/>
  <c r="U70" i="11"/>
  <c r="T70" i="11"/>
  <c r="U65" i="11"/>
  <c r="T65" i="11"/>
  <c r="U63" i="11"/>
  <c r="T63" i="11"/>
  <c r="U61" i="11"/>
  <c r="T61" i="11"/>
  <c r="U59" i="11"/>
  <c r="T59" i="11"/>
  <c r="U57" i="11"/>
  <c r="T57" i="11"/>
  <c r="U55" i="11"/>
  <c r="T55" i="11"/>
  <c r="U53" i="11"/>
  <c r="T53" i="11"/>
  <c r="U48" i="11"/>
  <c r="T48" i="11"/>
  <c r="U46" i="11"/>
  <c r="T46" i="11"/>
  <c r="U44" i="11"/>
  <c r="T44" i="11"/>
  <c r="U42" i="11"/>
  <c r="T42" i="11"/>
  <c r="U41" i="11"/>
  <c r="T41" i="11"/>
  <c r="U40" i="11"/>
  <c r="T40" i="11"/>
  <c r="U35" i="11"/>
  <c r="T35" i="11"/>
  <c r="U33" i="11"/>
  <c r="T33" i="11"/>
  <c r="U31" i="11"/>
  <c r="T31" i="11"/>
  <c r="U29" i="11"/>
  <c r="T29" i="11"/>
  <c r="U28" i="11"/>
  <c r="T28" i="11"/>
  <c r="U27" i="11"/>
  <c r="T27" i="11"/>
  <c r="U26" i="11"/>
  <c r="T26" i="11"/>
  <c r="O131" i="13" l="1"/>
  <c r="N131" i="13"/>
  <c r="F10" i="13" s="1"/>
  <c r="O126" i="13"/>
  <c r="N126" i="13"/>
  <c r="O125" i="13"/>
  <c r="N125" i="13"/>
  <c r="O124" i="13"/>
  <c r="N124" i="13"/>
  <c r="O123" i="13"/>
  <c r="N123" i="13"/>
  <c r="O118" i="13"/>
  <c r="N118" i="13"/>
  <c r="O117" i="13"/>
  <c r="N117" i="13"/>
  <c r="O116" i="13"/>
  <c r="N116" i="13"/>
  <c r="O115" i="13"/>
  <c r="N115" i="13"/>
  <c r="O114" i="13"/>
  <c r="N114" i="13"/>
  <c r="O111" i="13"/>
  <c r="N111" i="13"/>
  <c r="O110" i="13"/>
  <c r="N110" i="13"/>
  <c r="O109" i="13"/>
  <c r="N109" i="13"/>
  <c r="O108" i="13"/>
  <c r="N108" i="13"/>
  <c r="O107" i="13"/>
  <c r="N107" i="13"/>
  <c r="O106" i="13"/>
  <c r="N106" i="13"/>
  <c r="O105" i="13"/>
  <c r="N105" i="13"/>
  <c r="O104" i="13"/>
  <c r="N104" i="13"/>
  <c r="O103" i="13"/>
  <c r="N103" i="13"/>
  <c r="O102" i="13"/>
  <c r="N102" i="13"/>
  <c r="O101" i="13"/>
  <c r="N101" i="13"/>
  <c r="O100" i="13"/>
  <c r="N100" i="13"/>
  <c r="O99" i="13"/>
  <c r="N99" i="13"/>
  <c r="O98" i="13"/>
  <c r="N98" i="13"/>
  <c r="O97" i="13"/>
  <c r="N97" i="13"/>
  <c r="O96" i="13"/>
  <c r="N96" i="13"/>
  <c r="O95" i="13"/>
  <c r="N95" i="13"/>
  <c r="O89" i="13"/>
  <c r="N89" i="13"/>
  <c r="O88" i="13"/>
  <c r="N88" i="13"/>
  <c r="O87" i="13"/>
  <c r="N87" i="13"/>
  <c r="O84" i="13"/>
  <c r="N84" i="13"/>
  <c r="O83" i="13"/>
  <c r="N83" i="13"/>
  <c r="O77" i="13"/>
  <c r="N77" i="13"/>
  <c r="O76" i="13"/>
  <c r="N76" i="13"/>
  <c r="O75" i="13"/>
  <c r="N75" i="13"/>
  <c r="O72" i="13"/>
  <c r="N72" i="13"/>
  <c r="O70" i="13"/>
  <c r="N70" i="13"/>
  <c r="O69" i="13"/>
  <c r="N69" i="13"/>
  <c r="O68" i="13"/>
  <c r="N68" i="13"/>
  <c r="O67" i="13"/>
  <c r="N67" i="13"/>
  <c r="O66" i="13"/>
  <c r="N66" i="13"/>
  <c r="O65" i="13"/>
  <c r="N65" i="13"/>
  <c r="O62" i="13"/>
  <c r="N62" i="13"/>
  <c r="O61" i="13"/>
  <c r="N61" i="13"/>
  <c r="O60" i="13"/>
  <c r="N60" i="13"/>
  <c r="O59" i="13"/>
  <c r="N59" i="13"/>
  <c r="O57" i="13"/>
  <c r="N57" i="13"/>
  <c r="O56" i="13"/>
  <c r="N56" i="13"/>
  <c r="O55" i="13"/>
  <c r="N55" i="13"/>
  <c r="O52" i="13"/>
  <c r="N52" i="13"/>
  <c r="O51" i="13"/>
  <c r="N51" i="13"/>
  <c r="O50" i="13"/>
  <c r="N50" i="13"/>
  <c r="F6" i="13" s="1"/>
  <c r="O44" i="13"/>
  <c r="N44" i="13"/>
  <c r="O43" i="13"/>
  <c r="N43" i="13"/>
  <c r="O42" i="13"/>
  <c r="N42" i="13"/>
  <c r="O41" i="13"/>
  <c r="N41" i="13"/>
  <c r="O40" i="13"/>
  <c r="N40" i="13"/>
  <c r="O39" i="13"/>
  <c r="N39" i="13"/>
  <c r="O38" i="13"/>
  <c r="N38" i="13"/>
  <c r="O37" i="13"/>
  <c r="N37" i="13"/>
  <c r="O36" i="13"/>
  <c r="N36" i="13"/>
  <c r="O33" i="13"/>
  <c r="N33" i="13"/>
  <c r="O32" i="13"/>
  <c r="N32" i="13"/>
  <c r="O31" i="13"/>
  <c r="N31" i="13"/>
  <c r="O30" i="13"/>
  <c r="N30" i="13"/>
  <c r="O29" i="13"/>
  <c r="N29" i="13"/>
  <c r="O28" i="13"/>
  <c r="N28" i="13"/>
  <c r="O27" i="13"/>
  <c r="N27" i="13"/>
  <c r="O25" i="13"/>
  <c r="N25" i="13"/>
  <c r="O24" i="13"/>
  <c r="N24" i="13"/>
  <c r="O22" i="13"/>
  <c r="N22" i="13"/>
  <c r="O21" i="13"/>
  <c r="N21" i="13"/>
  <c r="F11" i="13" s="1"/>
  <c r="E9" i="6"/>
  <c r="E8" i="6"/>
  <c r="E6" i="6"/>
  <c r="E11" i="6"/>
  <c r="E10" i="6"/>
  <c r="E7" i="6"/>
  <c r="F12" i="6"/>
  <c r="E12" i="6"/>
  <c r="I175" i="5"/>
  <c r="H175" i="5"/>
  <c r="I173" i="5"/>
  <c r="H173" i="5"/>
  <c r="I171" i="5"/>
  <c r="H171" i="5"/>
  <c r="I169" i="5"/>
  <c r="H169" i="5"/>
  <c r="I167" i="5"/>
  <c r="H167" i="5"/>
  <c r="I165" i="5"/>
  <c r="H165" i="5"/>
  <c r="I160" i="5"/>
  <c r="H160" i="5"/>
  <c r="I159" i="5"/>
  <c r="H159" i="5"/>
  <c r="I158" i="5"/>
  <c r="H158" i="5"/>
  <c r="I156" i="5"/>
  <c r="H156" i="5"/>
  <c r="I154" i="5"/>
  <c r="H154" i="5"/>
  <c r="I152" i="5"/>
  <c r="H152" i="5"/>
  <c r="E9" i="5" s="1"/>
  <c r="I150" i="5"/>
  <c r="H150" i="5"/>
  <c r="I145" i="5"/>
  <c r="H145" i="5"/>
  <c r="I143" i="5"/>
  <c r="H143" i="5"/>
  <c r="I141" i="5"/>
  <c r="H141" i="5"/>
  <c r="I139" i="5"/>
  <c r="H139" i="5"/>
  <c r="I137" i="5"/>
  <c r="H137" i="5"/>
  <c r="I135" i="5"/>
  <c r="H135" i="5"/>
  <c r="I133" i="5"/>
  <c r="H133" i="5"/>
  <c r="I131" i="5"/>
  <c r="H131" i="5"/>
  <c r="I129" i="5"/>
  <c r="H129" i="5"/>
  <c r="I127" i="5"/>
  <c r="H127" i="5"/>
  <c r="I125" i="5"/>
  <c r="H125" i="5"/>
  <c r="I123" i="5"/>
  <c r="H123" i="5"/>
  <c r="I121" i="5"/>
  <c r="H121" i="5"/>
  <c r="I119" i="5"/>
  <c r="H119" i="5"/>
  <c r="I114" i="5"/>
  <c r="H114" i="5"/>
  <c r="I112" i="5"/>
  <c r="H112" i="5"/>
  <c r="I110" i="5"/>
  <c r="H110" i="5"/>
  <c r="I108" i="5"/>
  <c r="H108" i="5"/>
  <c r="I106" i="5"/>
  <c r="H106" i="5"/>
  <c r="I104" i="5"/>
  <c r="H104" i="5"/>
  <c r="I102" i="5"/>
  <c r="H102" i="5"/>
  <c r="I100" i="5"/>
  <c r="H100" i="5"/>
  <c r="I98" i="5"/>
  <c r="H98" i="5"/>
  <c r="I96" i="5"/>
  <c r="H96" i="5"/>
  <c r="I94" i="5"/>
  <c r="H94" i="5"/>
  <c r="I92" i="5"/>
  <c r="H92" i="5"/>
  <c r="I90" i="5"/>
  <c r="H90" i="5"/>
  <c r="I89" i="5"/>
  <c r="H89" i="5"/>
  <c r="I88" i="5"/>
  <c r="H88" i="5"/>
  <c r="I86" i="5"/>
  <c r="H86" i="5"/>
  <c r="I85" i="5"/>
  <c r="H85" i="5"/>
  <c r="I84" i="5"/>
  <c r="H84" i="5"/>
  <c r="I83" i="5"/>
  <c r="H83" i="5"/>
  <c r="I81" i="5"/>
  <c r="H81" i="5"/>
  <c r="I79" i="5"/>
  <c r="H79" i="5"/>
  <c r="I77" i="5"/>
  <c r="H77" i="5"/>
  <c r="I73" i="5"/>
  <c r="H73" i="5"/>
  <c r="I67" i="5"/>
  <c r="H67" i="5"/>
  <c r="I66" i="5"/>
  <c r="H66" i="5"/>
  <c r="I65" i="5"/>
  <c r="H65" i="5"/>
  <c r="I63" i="5"/>
  <c r="H63" i="5"/>
  <c r="I62" i="5"/>
  <c r="H62" i="5"/>
  <c r="I61" i="5"/>
  <c r="H61" i="5"/>
  <c r="I60" i="5"/>
  <c r="H60" i="5"/>
  <c r="I59" i="5"/>
  <c r="H59" i="5"/>
  <c r="I57" i="5"/>
  <c r="H57" i="5"/>
  <c r="I56" i="5"/>
  <c r="H56" i="5"/>
  <c r="I55" i="5"/>
  <c r="H55" i="5"/>
  <c r="I54" i="5"/>
  <c r="H54" i="5"/>
  <c r="I52" i="5"/>
  <c r="H52" i="5"/>
  <c r="I51" i="5"/>
  <c r="H51" i="5"/>
  <c r="I50" i="5"/>
  <c r="H50" i="5"/>
  <c r="I49" i="5"/>
  <c r="H49" i="5"/>
  <c r="I48" i="5"/>
  <c r="H48" i="5"/>
  <c r="I47" i="5"/>
  <c r="H47" i="5"/>
  <c r="I46" i="5"/>
  <c r="H46" i="5"/>
  <c r="I44" i="5"/>
  <c r="H44" i="5"/>
  <c r="I43" i="5"/>
  <c r="H43" i="5"/>
  <c r="I42" i="5"/>
  <c r="H42" i="5"/>
  <c r="I40" i="5"/>
  <c r="H40" i="5"/>
  <c r="I39" i="5"/>
  <c r="H39" i="5"/>
  <c r="I38" i="5"/>
  <c r="H38" i="5"/>
  <c r="I37" i="5"/>
  <c r="H37" i="5"/>
  <c r="I36" i="5"/>
  <c r="H36" i="5"/>
  <c r="I31" i="5"/>
  <c r="H31" i="5"/>
  <c r="I29" i="5"/>
  <c r="H29" i="5"/>
  <c r="I27" i="5"/>
  <c r="H27" i="5"/>
  <c r="I25" i="5"/>
  <c r="H25" i="5"/>
  <c r="I23" i="5"/>
  <c r="H23" i="5"/>
  <c r="I22" i="5"/>
  <c r="H22" i="5"/>
  <c r="I21" i="5"/>
  <c r="H21" i="5"/>
  <c r="I20" i="5"/>
  <c r="H20" i="5"/>
  <c r="E11" i="11"/>
  <c r="E6" i="11"/>
  <c r="G11" i="13" l="1"/>
  <c r="F7" i="13"/>
  <c r="F8" i="13"/>
  <c r="F9" i="13"/>
  <c r="F5" i="13"/>
  <c r="E5" i="5"/>
  <c r="E6" i="5"/>
  <c r="E7" i="5"/>
  <c r="E10" i="5"/>
  <c r="E5" i="6"/>
  <c r="E8" i="5"/>
  <c r="E11" i="5"/>
  <c r="F11" i="5"/>
  <c r="E15" i="11"/>
  <c r="E14" i="11"/>
  <c r="E13" i="11"/>
  <c r="E12" i="11"/>
  <c r="E10" i="11"/>
  <c r="E9" i="11"/>
  <c r="E7" i="11"/>
  <c r="F16" i="11"/>
  <c r="E16" i="11"/>
  <c r="E5" i="11"/>
  <c r="AA168" i="2" l="1"/>
  <c r="Z168" i="2"/>
  <c r="AA167" i="2"/>
  <c r="Z167" i="2"/>
  <c r="AA166" i="2"/>
  <c r="Z166" i="2"/>
  <c r="AA165" i="2"/>
  <c r="Z165" i="2"/>
  <c r="AA164" i="2"/>
  <c r="Z164" i="2"/>
  <c r="AA163" i="2"/>
  <c r="Z163" i="2"/>
  <c r="AA162" i="2"/>
  <c r="Z162" i="2"/>
  <c r="AA157" i="2"/>
  <c r="Z157" i="2"/>
  <c r="AA156" i="2"/>
  <c r="Z156" i="2"/>
  <c r="AA155" i="2"/>
  <c r="Z155" i="2"/>
  <c r="AA154" i="2"/>
  <c r="Z154" i="2"/>
  <c r="AA153" i="2"/>
  <c r="Z153" i="2"/>
  <c r="AA152" i="2"/>
  <c r="Z152" i="2"/>
  <c r="AA151" i="2"/>
  <c r="Z151" i="2"/>
  <c r="AA150" i="2"/>
  <c r="Z150" i="2"/>
  <c r="AA149" i="2"/>
  <c r="Z149" i="2"/>
  <c r="AA148" i="2"/>
  <c r="Z148" i="2"/>
  <c r="AA143" i="2"/>
  <c r="Z143" i="2"/>
  <c r="AA142" i="2"/>
  <c r="Z142" i="2"/>
  <c r="AA141" i="2"/>
  <c r="Z141" i="2"/>
  <c r="AA136" i="2"/>
  <c r="Z136" i="2"/>
  <c r="AA135" i="2"/>
  <c r="Z135" i="2"/>
  <c r="AA134" i="2"/>
  <c r="Z134" i="2"/>
  <c r="AA133" i="2"/>
  <c r="Z133" i="2"/>
  <c r="AA132" i="2"/>
  <c r="Z132" i="2"/>
  <c r="AA131" i="2"/>
  <c r="Z131" i="2"/>
  <c r="AA130" i="2"/>
  <c r="Z130" i="2"/>
  <c r="AA129" i="2"/>
  <c r="Z129" i="2"/>
  <c r="AA128" i="2"/>
  <c r="Z128" i="2"/>
  <c r="AA127" i="2"/>
  <c r="Z127" i="2"/>
  <c r="AA126" i="2"/>
  <c r="Z126" i="2"/>
  <c r="AA125" i="2"/>
  <c r="Z125" i="2"/>
  <c r="AA124" i="2"/>
  <c r="Z124" i="2"/>
  <c r="AA119" i="2"/>
  <c r="Z119" i="2"/>
  <c r="AA118" i="2"/>
  <c r="Z118" i="2"/>
  <c r="AA117" i="2"/>
  <c r="Z117" i="2"/>
  <c r="AA116" i="2"/>
  <c r="Z116" i="2"/>
  <c r="AA115" i="2"/>
  <c r="Z115" i="2"/>
  <c r="AA114" i="2"/>
  <c r="Z114" i="2"/>
  <c r="AA113" i="2"/>
  <c r="Z113" i="2"/>
  <c r="AA108" i="2"/>
  <c r="Z108" i="2"/>
  <c r="AA107" i="2"/>
  <c r="Z107" i="2"/>
  <c r="AA106" i="2"/>
  <c r="Z106" i="2"/>
  <c r="AA105" i="2"/>
  <c r="Z105" i="2"/>
  <c r="AA104" i="2"/>
  <c r="Z104" i="2"/>
  <c r="AA103" i="2"/>
  <c r="Z103" i="2"/>
  <c r="AA102" i="2"/>
  <c r="Z102" i="2"/>
  <c r="AA101" i="2"/>
  <c r="Z101" i="2"/>
  <c r="AA100" i="2"/>
  <c r="Z100" i="2"/>
  <c r="AA95" i="2"/>
  <c r="Z95" i="2"/>
  <c r="AA94" i="2"/>
  <c r="Z94" i="2"/>
  <c r="AA93" i="2"/>
  <c r="Z93" i="2"/>
  <c r="AA92" i="2"/>
  <c r="Z92" i="2"/>
  <c r="AA91" i="2"/>
  <c r="Z91" i="2"/>
  <c r="AA90" i="2"/>
  <c r="Z90" i="2"/>
  <c r="AA89" i="2"/>
  <c r="Z89" i="2"/>
  <c r="AA88" i="2"/>
  <c r="Z88" i="2"/>
  <c r="AA83" i="2"/>
  <c r="Z83" i="2"/>
  <c r="AA82" i="2"/>
  <c r="Z82" i="2"/>
  <c r="AA81" i="2"/>
  <c r="Z81" i="2"/>
  <c r="AA80" i="2"/>
  <c r="Z80" i="2"/>
  <c r="AA79" i="2"/>
  <c r="Z79" i="2"/>
  <c r="AA78" i="2"/>
  <c r="Z78" i="2"/>
  <c r="AA77" i="2"/>
  <c r="Z77" i="2"/>
  <c r="AA76" i="2"/>
  <c r="Z76" i="2"/>
  <c r="AA75" i="2"/>
  <c r="Z75" i="2"/>
  <c r="AA74" i="2"/>
  <c r="Z74" i="2"/>
  <c r="AA73" i="2"/>
  <c r="Z73" i="2"/>
  <c r="AA72" i="2"/>
  <c r="Z72" i="2"/>
  <c r="AA71" i="2"/>
  <c r="Z71" i="2"/>
  <c r="AA70" i="2"/>
  <c r="Z70" i="2"/>
  <c r="AA65" i="2"/>
  <c r="Z65" i="2"/>
  <c r="AA64" i="2"/>
  <c r="Z64" i="2"/>
  <c r="AA63" i="2"/>
  <c r="Z63" i="2"/>
  <c r="AA62" i="2"/>
  <c r="Z62" i="2"/>
  <c r="AA61" i="2"/>
  <c r="Z61" i="2"/>
  <c r="AA60" i="2"/>
  <c r="Z60" i="2"/>
  <c r="AA59" i="2"/>
  <c r="Z59" i="2"/>
  <c r="AA58" i="2"/>
  <c r="Z58" i="2"/>
  <c r="AA57" i="2"/>
  <c r="Z57" i="2"/>
  <c r="AA56" i="2"/>
  <c r="Z56" i="2"/>
  <c r="AA55" i="2"/>
  <c r="Z55" i="2"/>
  <c r="AA54" i="2"/>
  <c r="Z54" i="2"/>
  <c r="AA53" i="2"/>
  <c r="Z53" i="2"/>
  <c r="AA52" i="2"/>
  <c r="Z52" i="2"/>
  <c r="AA51" i="2"/>
  <c r="Z51" i="2"/>
  <c r="AA50" i="2"/>
  <c r="Z50" i="2"/>
  <c r="AA49" i="2"/>
  <c r="Z49" i="2"/>
  <c r="AA48" i="2"/>
  <c r="Z48" i="2"/>
  <c r="AA47" i="2"/>
  <c r="Z47" i="2"/>
  <c r="AA46" i="2"/>
  <c r="Z46" i="2"/>
  <c r="AA45" i="2"/>
  <c r="Z45" i="2"/>
  <c r="AA44" i="2"/>
  <c r="Z44" i="2"/>
  <c r="AA43" i="2"/>
  <c r="Z43" i="2"/>
  <c r="AA38" i="2"/>
  <c r="Z38" i="2"/>
  <c r="AA37" i="2"/>
  <c r="Z37" i="2"/>
  <c r="AA36" i="2"/>
  <c r="Z36" i="2"/>
  <c r="AA35" i="2"/>
  <c r="Z35" i="2"/>
  <c r="AA34" i="2"/>
  <c r="Z34" i="2"/>
  <c r="AA33" i="2"/>
  <c r="Z33" i="2"/>
  <c r="AA32" i="2"/>
  <c r="Z32" i="2"/>
  <c r="AA31" i="2"/>
  <c r="Z31" i="2"/>
  <c r="AA30" i="2"/>
  <c r="Z30" i="2"/>
  <c r="AA29" i="2"/>
  <c r="Z29" i="2"/>
  <c r="AA28" i="2"/>
  <c r="Z28" i="2"/>
  <c r="AA27" i="2"/>
  <c r="Z27" i="2"/>
  <c r="F8" i="2" l="1"/>
  <c r="F9" i="2"/>
  <c r="F17" i="2"/>
  <c r="F12" i="2"/>
  <c r="G17" i="2"/>
  <c r="F16" i="2"/>
  <c r="F6" i="2"/>
  <c r="F7" i="2"/>
  <c r="F11" i="2"/>
  <c r="F13" i="2"/>
  <c r="F14" i="2"/>
  <c r="F15" i="2"/>
  <c r="G18" i="2"/>
  <c r="G16" i="2"/>
  <c r="F10" i="2"/>
  <c r="F18" i="2"/>
  <c r="G8" i="13"/>
  <c r="G6" i="13"/>
  <c r="H131" i="13"/>
  <c r="H126" i="13"/>
  <c r="H125" i="13"/>
  <c r="H124" i="13"/>
  <c r="H123" i="13"/>
  <c r="H118" i="13"/>
  <c r="H117" i="13"/>
  <c r="H116" i="13"/>
  <c r="H115" i="13"/>
  <c r="H114" i="13"/>
  <c r="H111" i="13"/>
  <c r="H110" i="13"/>
  <c r="H109" i="13"/>
  <c r="H108" i="13"/>
  <c r="H107" i="13"/>
  <c r="H106" i="13"/>
  <c r="H105" i="13"/>
  <c r="H104" i="13"/>
  <c r="H103" i="13"/>
  <c r="H102" i="13"/>
  <c r="H101" i="13"/>
  <c r="H100" i="13"/>
  <c r="H99" i="13"/>
  <c r="H98" i="13"/>
  <c r="H97" i="13"/>
  <c r="H96" i="13"/>
  <c r="H95" i="13"/>
  <c r="H89" i="13"/>
  <c r="H88" i="13"/>
  <c r="H87" i="13"/>
  <c r="H84" i="13"/>
  <c r="H83" i="13"/>
  <c r="H77" i="13"/>
  <c r="H76" i="13"/>
  <c r="H75" i="13"/>
  <c r="H72" i="13"/>
  <c r="H70" i="13"/>
  <c r="H69" i="13"/>
  <c r="H68" i="13"/>
  <c r="H67" i="13"/>
  <c r="H66" i="13"/>
  <c r="H65" i="13"/>
  <c r="H62" i="13"/>
  <c r="H61" i="13"/>
  <c r="H60" i="13"/>
  <c r="H59" i="13"/>
  <c r="H57" i="13"/>
  <c r="H56" i="13"/>
  <c r="H55" i="13"/>
  <c r="H52" i="13"/>
  <c r="H51" i="13"/>
  <c r="H50" i="13"/>
  <c r="H30" i="13"/>
  <c r="H29" i="13"/>
  <c r="H28" i="13"/>
  <c r="H27" i="13"/>
  <c r="H25" i="13"/>
  <c r="H24" i="13"/>
  <c r="H44" i="13"/>
  <c r="H43" i="13"/>
  <c r="H42" i="13"/>
  <c r="H41" i="13"/>
  <c r="H40" i="13"/>
  <c r="H38" i="13"/>
  <c r="H37" i="13"/>
  <c r="H36" i="13"/>
  <c r="H22" i="13"/>
  <c r="H21" i="13"/>
  <c r="F186" i="6"/>
  <c r="F184" i="6"/>
  <c r="F182" i="6"/>
  <c r="F180" i="6"/>
  <c r="F175" i="6"/>
  <c r="F174" i="6"/>
  <c r="F173" i="6"/>
  <c r="F171" i="6"/>
  <c r="F169" i="6"/>
  <c r="F167" i="6"/>
  <c r="F165" i="6"/>
  <c r="F163" i="6"/>
  <c r="F158" i="6"/>
  <c r="F156" i="6"/>
  <c r="F154" i="6"/>
  <c r="F152" i="6"/>
  <c r="F150" i="6"/>
  <c r="F148" i="6"/>
  <c r="F146" i="6"/>
  <c r="F144" i="6"/>
  <c r="F142" i="6"/>
  <c r="F140" i="6"/>
  <c r="F138" i="6"/>
  <c r="F136" i="6"/>
  <c r="F134" i="6"/>
  <c r="F129" i="6"/>
  <c r="F127" i="6"/>
  <c r="F125" i="6"/>
  <c r="F123" i="6"/>
  <c r="F122" i="6"/>
  <c r="F120" i="6"/>
  <c r="F118" i="6"/>
  <c r="F116" i="6"/>
  <c r="F111" i="6"/>
  <c r="F110" i="6"/>
  <c r="F109" i="6"/>
  <c r="F108" i="6"/>
  <c r="F107" i="6"/>
  <c r="F106" i="6"/>
  <c r="F104" i="6"/>
  <c r="F103" i="6"/>
  <c r="F102" i="6"/>
  <c r="F101" i="6"/>
  <c r="F100" i="6"/>
  <c r="F98" i="6"/>
  <c r="F97" i="6"/>
  <c r="F96" i="6"/>
  <c r="F95" i="6"/>
  <c r="F94" i="6"/>
  <c r="F92" i="6"/>
  <c r="F91" i="6"/>
  <c r="F90" i="6"/>
  <c r="F89" i="6"/>
  <c r="F87" i="6"/>
  <c r="F86" i="6"/>
  <c r="F85" i="6"/>
  <c r="F84" i="6"/>
  <c r="F82" i="6"/>
  <c r="F81" i="6"/>
  <c r="F80" i="6"/>
  <c r="F79" i="6"/>
  <c r="F78" i="6"/>
  <c r="F76" i="6"/>
  <c r="F75" i="6"/>
  <c r="F74" i="6"/>
  <c r="F73" i="6"/>
  <c r="F72" i="6"/>
  <c r="F62" i="6"/>
  <c r="F61" i="6"/>
  <c r="F60" i="6"/>
  <c r="F58" i="6"/>
  <c r="F57" i="6"/>
  <c r="F56" i="6"/>
  <c r="F55" i="6"/>
  <c r="F54" i="6"/>
  <c r="F53" i="6"/>
  <c r="F52" i="6"/>
  <c r="F51" i="6"/>
  <c r="F49" i="6"/>
  <c r="F48" i="6"/>
  <c r="F47" i="6"/>
  <c r="F46" i="6"/>
  <c r="F44" i="6"/>
  <c r="F43" i="6"/>
  <c r="F42" i="6"/>
  <c r="F41" i="6"/>
  <c r="F40" i="6"/>
  <c r="F38" i="6"/>
  <c r="F37" i="6"/>
  <c r="F36" i="6"/>
  <c r="F35" i="6"/>
  <c r="F30" i="6"/>
  <c r="F29" i="6"/>
  <c r="F28" i="6"/>
  <c r="F27" i="6"/>
  <c r="F26" i="6"/>
  <c r="F25" i="6"/>
  <c r="F24" i="6"/>
  <c r="F23" i="6"/>
  <c r="F22" i="6"/>
  <c r="F21" i="6"/>
  <c r="F10" i="5"/>
  <c r="F9" i="5"/>
  <c r="F8" i="5"/>
  <c r="F6" i="5"/>
  <c r="F5" i="5"/>
  <c r="F175" i="5"/>
  <c r="F173" i="5"/>
  <c r="F171" i="5"/>
  <c r="F169" i="5"/>
  <c r="F167" i="5"/>
  <c r="F165" i="5"/>
  <c r="F160" i="5"/>
  <c r="F159" i="5"/>
  <c r="F158" i="5"/>
  <c r="F156" i="5"/>
  <c r="F152" i="5"/>
  <c r="F150" i="5"/>
  <c r="F119" i="5"/>
  <c r="F114" i="5"/>
  <c r="F112" i="5"/>
  <c r="F110" i="5"/>
  <c r="F108" i="5"/>
  <c r="F106" i="5"/>
  <c r="F104" i="5"/>
  <c r="F102" i="5"/>
  <c r="F100" i="5"/>
  <c r="F98" i="5"/>
  <c r="F96" i="5"/>
  <c r="F94" i="5"/>
  <c r="F92" i="5"/>
  <c r="F90" i="5"/>
  <c r="F89" i="5"/>
  <c r="F88" i="5"/>
  <c r="F86" i="5"/>
  <c r="F85" i="5"/>
  <c r="F84" i="5"/>
  <c r="F83" i="5"/>
  <c r="F67" i="5"/>
  <c r="F66" i="5"/>
  <c r="F65" i="5"/>
  <c r="F63" i="5"/>
  <c r="F62" i="5"/>
  <c r="F61" i="5"/>
  <c r="F60" i="5"/>
  <c r="F59" i="5"/>
  <c r="F57" i="5"/>
  <c r="F56" i="5"/>
  <c r="F55" i="5"/>
  <c r="F54" i="5"/>
  <c r="F51" i="5"/>
  <c r="F50" i="5"/>
  <c r="F49" i="5"/>
  <c r="F48" i="5"/>
  <c r="F47" i="5"/>
  <c r="F46" i="5"/>
  <c r="F44" i="5"/>
  <c r="F43" i="5"/>
  <c r="F42" i="5"/>
  <c r="F40" i="5"/>
  <c r="F39" i="5"/>
  <c r="F38" i="5"/>
  <c r="F37" i="5"/>
  <c r="F36" i="5"/>
  <c r="F31" i="5"/>
  <c r="F29" i="5"/>
  <c r="F27" i="5"/>
  <c r="F25" i="5"/>
  <c r="F23" i="5"/>
  <c r="F22" i="5"/>
  <c r="F21" i="5"/>
  <c r="F20" i="5"/>
  <c r="F15" i="11"/>
  <c r="F13" i="11"/>
  <c r="F12" i="11"/>
  <c r="F11" i="11"/>
  <c r="F10" i="11"/>
  <c r="F7" i="11"/>
  <c r="F6" i="11"/>
  <c r="F5" i="11"/>
  <c r="G333" i="11"/>
  <c r="G331" i="11"/>
  <c r="G329" i="11"/>
  <c r="G327" i="11"/>
  <c r="G325" i="11"/>
  <c r="G321" i="11"/>
  <c r="G316" i="11"/>
  <c r="G314" i="11"/>
  <c r="G312" i="11"/>
  <c r="G310" i="11"/>
  <c r="G308" i="11"/>
  <c r="G307" i="11"/>
  <c r="G306" i="11"/>
  <c r="G304" i="11"/>
  <c r="G303" i="11"/>
  <c r="G302" i="11"/>
  <c r="G301" i="11"/>
  <c r="G300" i="11"/>
  <c r="G295" i="11"/>
  <c r="G293" i="11"/>
  <c r="G292" i="11"/>
  <c r="G291" i="11"/>
  <c r="G290" i="11"/>
  <c r="G288" i="11"/>
  <c r="G286" i="11"/>
  <c r="G284" i="11"/>
  <c r="G282" i="11"/>
  <c r="G280" i="11"/>
  <c r="G278" i="11"/>
  <c r="G276" i="11"/>
  <c r="G274" i="11"/>
  <c r="G272" i="11"/>
  <c r="G267" i="11"/>
  <c r="G265" i="11"/>
  <c r="G263" i="11"/>
  <c r="G259" i="11"/>
  <c r="G257" i="11"/>
  <c r="G255" i="11"/>
  <c r="G253" i="11"/>
  <c r="G246" i="11"/>
  <c r="G245" i="11"/>
  <c r="G243" i="11"/>
  <c r="G242" i="11"/>
  <c r="G241" i="11"/>
  <c r="G240" i="11"/>
  <c r="G239" i="11"/>
  <c r="G237" i="11"/>
  <c r="G235" i="11"/>
  <c r="G229" i="11"/>
  <c r="G227" i="11"/>
  <c r="G225" i="11"/>
  <c r="G223" i="11"/>
  <c r="G222" i="11"/>
  <c r="G221" i="11"/>
  <c r="G220" i="11"/>
  <c r="G218" i="11"/>
  <c r="G217" i="11"/>
  <c r="G202" i="11"/>
  <c r="G200" i="11"/>
  <c r="G199" i="11"/>
  <c r="G198" i="11"/>
  <c r="G196" i="11"/>
  <c r="G195" i="11"/>
  <c r="G194" i="11"/>
  <c r="G193" i="11"/>
  <c r="G190" i="11"/>
  <c r="G188" i="11"/>
  <c r="G88" i="11"/>
  <c r="G87" i="11"/>
  <c r="G86" i="11"/>
  <c r="G84" i="11"/>
  <c r="G82" i="11"/>
  <c r="G80" i="11"/>
  <c r="G78" i="11"/>
  <c r="G76" i="11"/>
  <c r="G74" i="11"/>
  <c r="G72" i="11"/>
  <c r="G70" i="11"/>
  <c r="G65" i="11"/>
  <c r="G63" i="11"/>
  <c r="G61" i="11"/>
  <c r="G59" i="11"/>
  <c r="G57" i="11"/>
  <c r="G55" i="11"/>
  <c r="G53" i="11"/>
  <c r="G48" i="11"/>
  <c r="G46" i="11"/>
  <c r="G44" i="11"/>
  <c r="G42" i="11"/>
  <c r="G41" i="11"/>
  <c r="G40" i="11"/>
  <c r="G35" i="11"/>
  <c r="G33" i="11"/>
  <c r="G31" i="11"/>
  <c r="G29" i="11"/>
  <c r="G28" i="11"/>
  <c r="G27" i="11"/>
  <c r="G26" i="11"/>
  <c r="G15" i="2"/>
  <c r="G14" i="2"/>
  <c r="G12" i="2"/>
  <c r="G11" i="2"/>
  <c r="G10" i="2"/>
  <c r="G9" i="2"/>
  <c r="G8" i="2"/>
  <c r="G7" i="2"/>
  <c r="G6" i="2"/>
  <c r="E168" i="2"/>
  <c r="E167" i="2"/>
  <c r="E166" i="2"/>
  <c r="E165" i="2"/>
  <c r="E164" i="2"/>
  <c r="E163" i="2"/>
  <c r="E162" i="2"/>
  <c r="E157" i="2"/>
  <c r="E156" i="2"/>
  <c r="E155" i="2"/>
  <c r="E154" i="2"/>
  <c r="E153" i="2"/>
  <c r="E152" i="2"/>
  <c r="E151" i="2"/>
  <c r="E150" i="2"/>
  <c r="E149" i="2"/>
  <c r="E148" i="2"/>
  <c r="F143" i="2"/>
  <c r="E143" i="2"/>
  <c r="F142" i="2"/>
  <c r="E142" i="2"/>
  <c r="F141" i="2"/>
  <c r="E141" i="2"/>
  <c r="F119" i="2"/>
  <c r="E119" i="2"/>
  <c r="F118" i="2"/>
  <c r="E118" i="2"/>
  <c r="F117" i="2"/>
  <c r="E117" i="2"/>
  <c r="F116" i="2"/>
  <c r="E116" i="2"/>
  <c r="F115" i="2"/>
  <c r="E115" i="2"/>
  <c r="F114" i="2"/>
  <c r="E114" i="2"/>
  <c r="F113" i="2"/>
  <c r="E113" i="2"/>
  <c r="F136" i="2"/>
  <c r="E136" i="2"/>
  <c r="F135" i="2"/>
  <c r="E135" i="2"/>
  <c r="F134" i="2"/>
  <c r="E134" i="2"/>
  <c r="F133" i="2"/>
  <c r="E133" i="2"/>
  <c r="F132" i="2"/>
  <c r="E132" i="2"/>
  <c r="F131" i="2"/>
  <c r="E131" i="2"/>
  <c r="F130" i="2"/>
  <c r="E130" i="2"/>
  <c r="F129" i="2"/>
  <c r="E129" i="2"/>
  <c r="F128" i="2"/>
  <c r="E128" i="2"/>
  <c r="F127" i="2"/>
  <c r="E127" i="2"/>
  <c r="F126" i="2"/>
  <c r="E126" i="2"/>
  <c r="F125" i="2"/>
  <c r="E125" i="2"/>
  <c r="F124" i="2"/>
  <c r="E124" i="2"/>
  <c r="F108" i="2"/>
  <c r="E108" i="2"/>
  <c r="F107" i="2"/>
  <c r="E107" i="2"/>
  <c r="F106" i="2"/>
  <c r="E106" i="2"/>
  <c r="F105" i="2"/>
  <c r="E105" i="2"/>
  <c r="F104" i="2"/>
  <c r="E104" i="2"/>
  <c r="F103" i="2"/>
  <c r="E103" i="2"/>
  <c r="F102" i="2"/>
  <c r="E102" i="2"/>
  <c r="F101" i="2"/>
  <c r="E101" i="2"/>
  <c r="F100" i="2"/>
  <c r="E100" i="2"/>
  <c r="F95" i="2"/>
  <c r="E95" i="2"/>
  <c r="F94" i="2"/>
  <c r="E94" i="2"/>
  <c r="F93" i="2"/>
  <c r="E93" i="2"/>
  <c r="F92" i="2"/>
  <c r="E92" i="2"/>
  <c r="F91" i="2"/>
  <c r="E91" i="2"/>
  <c r="F90" i="2"/>
  <c r="E90" i="2"/>
  <c r="F89" i="2"/>
  <c r="E89" i="2"/>
  <c r="F88" i="2"/>
  <c r="E88" i="2"/>
  <c r="F83" i="2"/>
  <c r="E83" i="2"/>
  <c r="F82" i="2"/>
  <c r="E82" i="2"/>
  <c r="F81" i="2"/>
  <c r="E81" i="2"/>
  <c r="F80" i="2"/>
  <c r="E80" i="2"/>
  <c r="F79" i="2"/>
  <c r="E79" i="2"/>
  <c r="F78" i="2"/>
  <c r="E78" i="2"/>
  <c r="F77" i="2"/>
  <c r="E77" i="2"/>
  <c r="F76" i="2"/>
  <c r="E76" i="2"/>
  <c r="F75" i="2"/>
  <c r="E75" i="2"/>
  <c r="F74" i="2"/>
  <c r="E74" i="2"/>
  <c r="F73" i="2"/>
  <c r="E73" i="2"/>
  <c r="F72" i="2"/>
  <c r="E72" i="2"/>
  <c r="F71" i="2"/>
  <c r="E71" i="2"/>
  <c r="F70" i="2"/>
  <c r="E70" i="2"/>
  <c r="F65" i="2"/>
  <c r="E65" i="2"/>
  <c r="F64" i="2"/>
  <c r="E64" i="2"/>
  <c r="F63" i="2"/>
  <c r="E63" i="2"/>
  <c r="F62" i="2"/>
  <c r="E62" i="2"/>
  <c r="F61" i="2"/>
  <c r="E61" i="2"/>
  <c r="F60" i="2"/>
  <c r="E60" i="2"/>
  <c r="F59" i="2"/>
  <c r="E59" i="2"/>
  <c r="F58" i="2"/>
  <c r="E58" i="2"/>
  <c r="F57" i="2"/>
  <c r="E57" i="2"/>
  <c r="F56" i="2"/>
  <c r="E56" i="2"/>
  <c r="F55" i="2"/>
  <c r="E55" i="2"/>
  <c r="F54" i="2"/>
  <c r="E54" i="2"/>
  <c r="F53" i="2"/>
  <c r="E53" i="2"/>
  <c r="F52" i="2"/>
  <c r="E52" i="2"/>
  <c r="F51" i="2"/>
  <c r="E51" i="2"/>
  <c r="F50" i="2"/>
  <c r="E50" i="2"/>
  <c r="F49" i="2"/>
  <c r="E49" i="2"/>
  <c r="F48" i="2"/>
  <c r="E48" i="2"/>
  <c r="F47" i="2"/>
  <c r="E47" i="2"/>
  <c r="F46" i="2"/>
  <c r="E46" i="2"/>
  <c r="F45" i="2"/>
  <c r="E45" i="2"/>
  <c r="F44" i="2"/>
  <c r="E44" i="2"/>
  <c r="F43" i="2"/>
  <c r="E43" i="2"/>
  <c r="F38" i="2"/>
  <c r="E38" i="2"/>
  <c r="F37" i="2"/>
  <c r="E37" i="2"/>
  <c r="F36" i="2"/>
  <c r="E36" i="2"/>
  <c r="F35" i="2"/>
  <c r="E35" i="2"/>
  <c r="F34" i="2"/>
  <c r="E34" i="2"/>
  <c r="F33" i="2"/>
  <c r="E33" i="2"/>
  <c r="F32" i="2"/>
  <c r="E32" i="2"/>
  <c r="F31" i="2"/>
  <c r="E31" i="2"/>
  <c r="F30" i="2"/>
  <c r="E30" i="2"/>
  <c r="F29" i="2"/>
  <c r="E29" i="2"/>
  <c r="F28" i="2"/>
  <c r="E28" i="2"/>
  <c r="F27" i="2"/>
  <c r="E27" i="2"/>
  <c r="F6" i="6"/>
  <c r="F7" i="6"/>
  <c r="F8" i="6"/>
  <c r="F9" i="6"/>
  <c r="F11" i="6"/>
  <c r="F7" i="5"/>
  <c r="G9" i="13"/>
  <c r="G10" i="13"/>
  <c r="G13" i="2"/>
  <c r="C75" i="5"/>
  <c r="C74" i="5"/>
  <c r="G5" i="13" l="1"/>
  <c r="G7" i="13"/>
  <c r="F10" i="6"/>
  <c r="F5" i="6"/>
  <c r="F14" i="11"/>
  <c r="F9" i="11"/>
  <c r="F8" i="11"/>
</calcChain>
</file>

<file path=xl/sharedStrings.xml><?xml version="1.0" encoding="utf-8"?>
<sst xmlns="http://schemas.openxmlformats.org/spreadsheetml/2006/main" count="3155" uniqueCount="1838">
  <si>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</si>
  <si>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</si>
  <si>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</si>
  <si>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</si>
  <si>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</si>
  <si>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</si>
  <si>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</si>
  <si>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</si>
  <si>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</si>
  <si>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</si>
  <si>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</si>
  <si>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</si>
  <si>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</si>
  <si>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</si>
  <si>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</si>
  <si>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</si>
  <si>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</si>
  <si>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</si>
  <si>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</si>
  <si>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</si>
  <si>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</si>
  <si>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</si>
  <si>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</si>
  <si>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</si>
  <si>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</si>
  <si>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</si>
  <si>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</si>
  <si>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</si>
  <si>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</si>
  <si>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Sourcing</t>
  </si>
  <si>
    <t>Spend Analytics</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</si>
  <si>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</si>
  <si>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</si>
  <si>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</si>
  <si>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</si>
  <si>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</si>
  <si>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</si>
  <si>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</si>
  <si>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</si>
  <si>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</si>
  <si>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</si>
  <si>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</si>
  <si>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</si>
  <si>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</si>
  <si>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</si>
  <si>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</si>
  <si>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</si>
  <si>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</si>
  <si>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Spend Analysis</t>
  </si>
  <si>
    <t>Contract Lifecycle Management</t>
  </si>
  <si>
    <t>Acronym</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</si>
  <si>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</si>
  <si>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</si>
  <si>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</si>
  <si>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</si>
  <si>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</si>
  <si>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</si>
  <si>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</si>
  <si>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</si>
  <si>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</si>
  <si>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</si>
  <si>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</si>
  <si>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</si>
  <si>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</si>
  <si>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</si>
  <si>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</si>
  <si>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</si>
  <si>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</si>
  <si>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</si>
  <si>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</si>
  <si>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</si>
  <si>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</si>
  <si>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</si>
  <si>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</si>
  <si>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</si>
  <si>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</si>
  <si>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</si>
  <si>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</si>
  <si>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</si>
  <si>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</si>
  <si>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</si>
  <si>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</si>
  <si>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</si>
  <si>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</si>
  <si>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</si>
  <si>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</si>
  <si>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</si>
  <si>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</si>
  <si>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</si>
  <si>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</si>
  <si>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</si>
  <si>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</si>
  <si>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</si>
  <si>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</si>
  <si>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</si>
  <si>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</si>
  <si>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</si>
  <si>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</si>
  <si>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</si>
  <si>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</si>
  <si>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</si>
  <si>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</si>
  <si>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</si>
  <si>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</si>
  <si>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</si>
  <si>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</si>
  <si>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</si>
  <si>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</si>
  <si>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</si>
  <si>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</si>
  <si>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</si>
  <si>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</si>
  <si>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</si>
  <si>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</si>
  <si>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</si>
  <si>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</si>
  <si>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</si>
  <si>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</si>
  <si>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</si>
  <si>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</si>
  <si>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</si>
  <si>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</si>
  <si>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</si>
  <si>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</si>
  <si>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</si>
  <si>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</si>
  <si>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</si>
  <si>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</si>
  <si>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</si>
  <si>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</si>
  <si>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</si>
  <si>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</si>
  <si>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</si>
  <si>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</si>
  <si>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</si>
  <si>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</si>
  <si>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</si>
  <si>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</si>
  <si>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</si>
  <si>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</si>
  <si>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</si>
  <si>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</si>
  <si>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</si>
  <si>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Self -Description</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</si>
  <si>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</si>
  <si>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</si>
  <si>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</si>
  <si>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</si>
  <si>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</si>
  <si>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</si>
  <si>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</si>
  <si>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</si>
  <si>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</si>
  <si>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</si>
  <si>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</si>
  <si>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</si>
  <si>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</si>
  <si>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</si>
  <si>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</si>
  <si>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</si>
  <si>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</si>
  <si>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</si>
  <si>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</si>
  <si>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</si>
  <si>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</si>
  <si>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</si>
  <si>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</si>
  <si>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</si>
  <si>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</si>
  <si>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</si>
  <si>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</si>
  <si>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</si>
  <si>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</si>
  <si>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</si>
  <si>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</si>
  <si>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</si>
  <si>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</si>
  <si>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</si>
  <si>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</si>
  <si>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</si>
  <si>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</si>
  <si>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</si>
  <si>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</si>
  <si>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</si>
  <si>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</si>
  <si>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</si>
  <si>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</si>
  <si>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</si>
  <si>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</si>
  <si>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</si>
  <si>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</si>
  <si>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</si>
  <si>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</si>
  <si>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</si>
  <si>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</si>
  <si>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</si>
  <si>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</si>
  <si>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</si>
  <si>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</si>
  <si>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</si>
  <si>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</si>
  <si>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</si>
  <si>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</si>
  <si>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</si>
  <si>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</si>
  <si>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</si>
  <si>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</si>
  <si>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</si>
  <si>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</si>
  <si>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</si>
  <si>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</si>
  <si>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</si>
  <si>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</si>
  <si>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</si>
  <si>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</si>
  <si>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</si>
  <si>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</si>
  <si>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</si>
  <si>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</si>
  <si>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</si>
  <si>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</si>
  <si>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</si>
  <si>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</si>
  <si>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</si>
  <si>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</si>
  <si>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</si>
  <si>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</si>
  <si>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</si>
  <si>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</si>
  <si>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</si>
  <si>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</si>
  <si>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</si>
  <si>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</si>
  <si>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</si>
  <si>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</si>
  <si>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</si>
  <si>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</si>
  <si>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</si>
  <si>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</si>
  <si>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</si>
  <si>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</si>
  <si>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</si>
  <si>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</si>
  <si>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</si>
  <si>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</si>
  <si>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</si>
  <si>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</si>
  <si>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</si>
  <si>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</si>
  <si>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</si>
  <si>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</si>
  <si>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</si>
  <si>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</si>
  <si>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</si>
  <si>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</si>
  <si>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</si>
  <si>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</si>
  <si>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</si>
  <si>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</si>
  <si>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</si>
  <si>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</si>
  <si>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</si>
  <si>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</si>
  <si>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</si>
  <si>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</si>
  <si>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</si>
  <si>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</si>
  <si>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</si>
  <si>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</si>
  <si>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</si>
  <si>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</si>
  <si>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</si>
  <si>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</si>
  <si>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</si>
  <si>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</si>
  <si>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</si>
  <si>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</si>
  <si>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</si>
  <si>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</si>
  <si>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</si>
  <si>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</si>
  <si>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</si>
  <si>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</si>
  <si>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</si>
  <si>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</si>
  <si>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</si>
  <si>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</si>
  <si>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</si>
  <si>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</si>
  <si>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</si>
  <si>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</si>
  <si>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</si>
  <si>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</si>
  <si>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</si>
  <si>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</si>
  <si>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</si>
  <si>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</si>
  <si>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</si>
  <si>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</si>
  <si>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</si>
  <si>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</si>
  <si>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</si>
  <si>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</si>
  <si>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</si>
  <si>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</si>
  <si>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</si>
  <si>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</si>
  <si>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</si>
  <si>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</si>
  <si>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</si>
  <si>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</si>
  <si>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</si>
  <si>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</si>
  <si>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</si>
  <si>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</si>
  <si>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</si>
  <si>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</si>
  <si>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</si>
  <si>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</si>
  <si>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</si>
  <si>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</si>
  <si>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</si>
  <si>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</si>
  <si>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</si>
  <si>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</si>
  <si>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</si>
  <si>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</si>
  <si>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</si>
  <si>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</si>
  <si>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</si>
  <si>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</si>
  <si>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</si>
  <si>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</si>
  <si>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</si>
  <si>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</si>
  <si>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</si>
  <si>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</si>
  <si>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</si>
  <si>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</si>
  <si>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</si>
  <si>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</si>
  <si>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</si>
  <si>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</si>
  <si>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</si>
  <si>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</si>
  <si>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</si>
  <si>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</si>
  <si>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</si>
  <si>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</si>
  <si>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</si>
  <si>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</si>
  <si>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</si>
  <si>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</si>
  <si>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</si>
  <si>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</si>
  <si>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</si>
  <si>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</si>
  <si>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</si>
  <si>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</si>
  <si>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</si>
  <si>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</si>
  <si>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</si>
  <si>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</si>
  <si>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</si>
  <si>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</si>
  <si>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</si>
  <si>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</si>
  <si>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</si>
  <si>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</si>
  <si>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</si>
  <si>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</si>
  <si>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</si>
  <si>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</si>
  <si>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</si>
  <si>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</si>
  <si>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</si>
  <si>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</si>
  <si>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</si>
  <si>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</si>
  <si>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</si>
  <si>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</si>
  <si>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</si>
  <si>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</si>
  <si>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</si>
  <si>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</si>
  <si>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</si>
  <si>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</si>
  <si>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</si>
  <si>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</si>
  <si>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</si>
  <si>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</si>
  <si>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</si>
  <si>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</si>
  <si>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</si>
  <si>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</si>
  <si>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</si>
  <si>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</si>
  <si>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</si>
  <si>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</si>
  <si>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</si>
  <si>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</si>
  <si>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</si>
  <si>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</si>
  <si>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</si>
  <si>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</si>
  <si>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</si>
  <si>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</si>
  <si>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</si>
  <si>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</si>
  <si>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</si>
  <si>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</si>
  <si>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</si>
  <si>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</si>
  <si>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</si>
  <si>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</si>
  <si>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</si>
  <si>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</si>
  <si>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</si>
  <si>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</si>
  <si>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</si>
  <si>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</si>
  <si>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</si>
  <si>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</si>
  <si>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</si>
  <si>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</si>
  <si>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</si>
  <si>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</si>
  <si>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</si>
  <si>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</si>
  <si>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</si>
  <si>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</si>
  <si>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</si>
  <si>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</si>
  <si>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</si>
  <si>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</si>
  <si>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</si>
  <si>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</si>
  <si>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</si>
  <si>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</si>
  <si>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</si>
  <si>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</si>
  <si>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</si>
  <si>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</si>
  <si>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</si>
  <si>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</si>
  <si>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</si>
  <si>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</si>
  <si>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</si>
  <si>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</si>
  <si>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</si>
  <si>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</si>
  <si>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</si>
  <si>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</si>
  <si>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</si>
  <si>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</si>
  <si>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</si>
  <si>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</si>
  <si>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</si>
  <si>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</si>
  <si>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</si>
  <si>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</si>
  <si>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</si>
  <si>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</si>
  <si>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</si>
  <si>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</si>
  <si>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</si>
  <si>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</si>
  <si>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</si>
  <si>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</si>
  <si>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</si>
  <si>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</si>
  <si>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</si>
  <si>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</si>
  <si>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</si>
  <si>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</si>
  <si>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</si>
  <si>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</si>
  <si>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</si>
  <si>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</si>
  <si>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</si>
  <si>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</si>
  <si>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</si>
  <si>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</si>
  <si>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</si>
  <si>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</si>
  <si>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</si>
  <si>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</si>
  <si>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</si>
  <si>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</si>
  <si>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</si>
  <si>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</si>
  <si>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</si>
  <si>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</si>
  <si>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</si>
  <si>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</si>
  <si>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</si>
  <si>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</si>
  <si>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</si>
  <si>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</si>
  <si>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</si>
  <si>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</si>
  <si>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</si>
  <si>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</si>
  <si>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</si>
  <si>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</si>
  <si>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</si>
  <si>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</si>
  <si>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</si>
  <si>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</si>
  <si>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</si>
  <si>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</si>
  <si>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</si>
  <si>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</si>
  <si>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</si>
  <si>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</si>
  <si>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</si>
  <si>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</si>
  <si>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</si>
  <si>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</si>
  <si>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</si>
  <si>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</si>
  <si>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</si>
  <si>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</si>
  <si>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</si>
  <si>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</si>
  <si>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</si>
  <si>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</si>
  <si>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</si>
  <si>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</si>
  <si>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</si>
  <si>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</si>
  <si>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</si>
  <si>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</si>
  <si>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</si>
  <si>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</si>
  <si>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</si>
  <si>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</si>
  <si>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</si>
  <si>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</si>
  <si>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</si>
  <si>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</si>
  <si>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</si>
  <si>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</si>
  <si>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</si>
  <si>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</si>
  <si>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</si>
  <si>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</si>
  <si>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</si>
  <si>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</si>
  <si>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</si>
  <si>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</si>
  <si>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</si>
  <si>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</si>
  <si>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</si>
  <si>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</si>
  <si>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</si>
  <si>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</si>
  <si>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</si>
  <si>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</si>
  <si>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</si>
  <si>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</si>
  <si>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</si>
  <si>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</si>
  <si>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</si>
  <si>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</si>
  <si>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</si>
  <si>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</si>
  <si>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</si>
  <si>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</si>
  <si>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</si>
  <si>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</si>
  <si>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</si>
  <si>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</si>
  <si>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</si>
  <si>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</si>
  <si>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</si>
  <si>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</si>
  <si>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</si>
  <si>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</si>
  <si>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</si>
  <si>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</si>
  <si>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</si>
  <si>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</si>
  <si>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</si>
  <si>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</si>
  <si>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</si>
  <si>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</si>
  <si>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</si>
  <si>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</si>
  <si>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</si>
  <si>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</si>
  <si>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</si>
  <si>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</si>
  <si>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</si>
  <si>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</si>
  <si>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</si>
  <si>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</si>
  <si>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</si>
  <si>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</si>
  <si>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</si>
  <si>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</si>
  <si>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</si>
  <si>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</si>
  <si>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</si>
  <si>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</si>
  <si>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</si>
  <si>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</si>
  <si>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</si>
  <si>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</si>
  <si>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</si>
  <si>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</si>
  <si>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</si>
  <si>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</si>
  <si>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</si>
  <si>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</si>
  <si>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</si>
  <si>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</si>
  <si>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</si>
  <si>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</si>
  <si>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</si>
  <si>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</si>
  <si>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</si>
  <si>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</si>
  <si>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</si>
  <si>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</si>
  <si>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</si>
  <si>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</si>
  <si>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</si>
  <si>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</si>
  <si>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</si>
  <si>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</si>
  <si>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</si>
  <si>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</si>
  <si>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</si>
  <si>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</si>
  <si>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</si>
  <si>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</si>
  <si>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</si>
  <si>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</si>
  <si>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</si>
  <si>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</si>
  <si>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</si>
  <si>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</si>
  <si>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</si>
  <si>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</si>
  <si>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</si>
  <si>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</si>
  <si>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</si>
  <si>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</si>
  <si>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</si>
  <si>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</si>
  <si>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</si>
  <si>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</si>
  <si>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</si>
  <si>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</si>
  <si>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</si>
  <si>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</si>
  <si>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</si>
  <si>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</si>
  <si>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</si>
  <si>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</si>
  <si>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</si>
  <si>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</si>
  <si>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</si>
  <si>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</si>
  <si>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</si>
  <si>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</si>
  <si>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</si>
  <si>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</si>
  <si>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</si>
  <si>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</si>
  <si>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</si>
  <si>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</si>
  <si>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</si>
  <si>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</si>
  <si>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</si>
  <si>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</si>
  <si>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</si>
  <si>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</si>
  <si>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</si>
  <si>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</si>
  <si>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</si>
  <si>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</si>
  <si>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</si>
  <si>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</si>
  <si>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</si>
  <si>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</si>
  <si>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</si>
  <si>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</si>
  <si>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</si>
  <si>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</si>
  <si>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</si>
  <si>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</si>
  <si>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</si>
  <si>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</si>
  <si>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</si>
  <si>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</si>
  <si>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</si>
  <si>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</si>
  <si>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</si>
  <si>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</si>
  <si>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</si>
  <si>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</si>
  <si>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</si>
  <si>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</si>
  <si>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</si>
  <si>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</si>
  <si>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</si>
  <si>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</si>
  <si>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</si>
  <si>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</si>
  <si>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</si>
  <si>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</si>
  <si>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</si>
  <si>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</si>
  <si>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</si>
  <si>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</si>
  <si>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</si>
  <si>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</si>
  <si>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</si>
  <si>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</si>
  <si>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</si>
  <si>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</si>
  <si>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</si>
  <si>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</si>
  <si>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</si>
  <si>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</si>
  <si>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</si>
  <si>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</si>
  <si>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</si>
  <si>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</si>
  <si>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</si>
  <si>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</si>
  <si>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</si>
  <si>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</si>
  <si>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</si>
  <si>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Data Layer</t>
  </si>
  <si>
    <t>Schema Support (general)</t>
  </si>
  <si>
    <t>How extensive is the schema support? Is it fixed, or can it be customer defined? Are there any limits on size? Can multiple schemas be supported? Simultaneously?</t>
  </si>
  <si>
    <t>Schema Support (out-of-the-box)</t>
  </si>
  <si>
    <t>What schemas are supported out of the box? How many are standard? How many are built on industry / category expertise? Are they customizable?</t>
  </si>
  <si>
    <t>Schema Support (custom)</t>
  </si>
  <si>
    <t>What is the extent of custom schema creation and how easy is it for the customer to define their own schemas? Is there a suite of templates to start from? Are validation rules supported?</t>
  </si>
  <si>
    <t>Schema Support (multi)</t>
  </si>
  <si>
    <t>To what extent can the solution support multiple schemas simultaneously, supporting multiple views and multiple cubes?</t>
  </si>
  <si>
    <t>Cube Capability</t>
  </si>
  <si>
    <t>How easy is it for the customer organization to define multiple cubes on any and all dimensions of interest, create derived and roll-up dimensions, and share those cubes?</t>
  </si>
  <si>
    <t>Familying/Normalization</t>
  </si>
  <si>
    <t>To what extent does the solution support familying of suppliers, products, and other entities that need to be familied and related in the solution? To what extent can multiple instances of the same entity be normalized to one?</t>
  </si>
  <si>
    <t>How extensive is the formula support for creating ranged and derived dimensions, creating (roll-up) reports, and creating classification/cleansing rules?</t>
  </si>
  <si>
    <t>Rule/Knowledge Model Editor</t>
  </si>
  <si>
    <t>How extensible is the rule and/or model editor? Can it be used to create cleansing, classification, and normalization rules as well as schemas, cubes, and reports? Does it support advanced formula for calculations and reg-ex for text-based formulas and cleansing rules?</t>
  </si>
  <si>
    <t>Process Support</t>
  </si>
  <si>
    <t>ETL (Extract / Transform / Load)</t>
  </si>
  <si>
    <t>How extensive is the extract-transform-load functionality in the tool?</t>
  </si>
  <si>
    <t>Out of the box ERP integrations</t>
  </si>
  <si>
    <t>How many ERP integrations are available out-of-the-box? How extensive are these integrations? How easy is it to add more ERPs through the API?</t>
  </si>
  <si>
    <t>Source-to-Pay Integrations (out-of-the-box )</t>
  </si>
  <si>
    <t>How many S2P integrations are available out-of-the-box? How extensive are these integrations? How easy is it to add more S2Ps through the API?</t>
  </si>
  <si>
    <t>Rules Set</t>
  </si>
  <si>
    <t>To what extent can rule sets be defined that do automatic cleansing, enrichment, and even classification during load? How powerful are the rules? Can they be ordered (uniquely or in groups) to prevent conflicts? Can conflicts be detected (and reordering suggestions offered to prevent conflicts)?</t>
  </si>
  <si>
    <t>Rule Groups (including reg-ex / formula support)</t>
  </si>
  <si>
    <t>Can these rules be organized into groups? Can the groups be selected as needed? Can alternate groups be created and selected for what-if analysis on temporary/throwaway cubes? Can the rules be ordered and prioritized within the group?</t>
  </si>
  <si>
    <t>Enrich</t>
  </si>
  <si>
    <t>How extensive are the enrichment options available out of the box? Does the solution come with a large database of known, clean, and enriched supplier and product records? What about services? What about support for bill of materials?</t>
  </si>
  <si>
    <t>Does the solution integrate with 3rd party data feeds out of the box? Can additional 3rd party data feeds be added easily through an API? How extensible are the rules to make sure the right data is selected for the right records?</t>
  </si>
  <si>
    <t>Multi-Source Cross-Joins</t>
  </si>
  <si>
    <t>Does the solutions support multi-source cross-joins to make sure only the needed data is imported and the right data matched based on values from multiple sources, joined on common, cleansed fields? How extensible are these cross-joins?</t>
  </si>
  <si>
    <t>Classification / Categorization</t>
  </si>
  <si>
    <t>How extensive, and useable, are the classification and categorization capability? Can rules be defined and map data in real-time? Can they be modified quickly and easily? Can their impact be analyzed before they are committed?</t>
  </si>
  <si>
    <t>Manual Support</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</si>
  <si>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</si>
  <si>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Arbitrary Dimensions in Rules</t>
  </si>
  <si>
    <t>Does the mapping functionality support the classification and/or categorization of rules based on arbitrary dimensions? Can the mapping be done by formulas, value sets, regular expressions, or a combination of -- applied to arbitrary dimensions?</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</si>
  <si>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</si>
  <si>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Query Capability</t>
  </si>
  <si>
    <t>Can the classification be accomplished using queries that specify subsets of the data as opposed to static, complicated, regex rule sets? How advanced is the query capability that can be supported?</t>
  </si>
  <si>
    <t>Does the solution support AI / AR algorithms and techniques for automated classification and categorization? If so, what types? How advanced? What is the typical accuracy on a first pass before extensive training takes place on the client's data set? How large of a training set is required and how long does it take to get to 90%? 95%? 98%+ for auto classification. How easy is it to do manual overrides and fix mapping errors?</t>
  </si>
  <si>
    <t>Hybrid</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</si>
  <si>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</si>
  <si>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Data Integrity Analytics</t>
  </si>
  <si>
    <t>Does the solution support data integrity analytics that can analyze the quality and completeness and likely correctness of the data being loaded?</t>
  </si>
  <si>
    <t>Outlier Identification</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</si>
  <si>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</si>
  <si>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Statistical Analysis / Frequency Mapping</t>
  </si>
  <si>
    <t>What is the degree of built-in statistical analysis that can be applied to the data to get a general sense of completeness, correctness, and categorization accuracy? Is one limited to check-sums or can entire array of statically techniques be applied?</t>
  </si>
  <si>
    <t>Sliding Time-Scale</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</si>
  <si>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</si>
  <si>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VAR: Visualize, Analyze, Report</t>
  </si>
  <si>
    <t>What is the extent of the visualization, analysis, and reporting capability in the tool?</t>
  </si>
  <si>
    <t>Filter Support</t>
  </si>
  <si>
    <t>Do the reports support (real-time) filter definition and application? If so, are the filters limited to a fixed set of dimensions or can they be defined on any dimensions? Do they support ranged / derived dimensions?</t>
  </si>
  <si>
    <t>Formula / Derived Dimension Support</t>
  </si>
  <si>
    <t>How extensive is the formula support in the creation of dimensions, filters, and views?</t>
  </si>
  <si>
    <t>Extent of Charting / Graphing Capability</t>
  </si>
  <si>
    <t>Extent of Report Definition / Building</t>
  </si>
  <si>
    <t>How extensive and powerful is the report building and definition capability? Is it limited to just modification of templates or can new templates be built? Are the reports limited to pre-defined dimensions, or can they be defined on any dimensions? Is the full range of formulaic support provided?</t>
  </si>
  <si>
    <t>ETD (extract / transform / dump)</t>
  </si>
  <si>
    <t>How extensive is the extract / transform / dump capability for exporting data (and pushing it into other systems)?</t>
  </si>
  <si>
    <t>Flat File / FTP</t>
  </si>
  <si>
    <t>Does the system support flat-file exports in necessary formats and auto-push to FTP sites where other systems can upload the files from the FTP to import?</t>
  </si>
  <si>
    <t>Real-Time Integration</t>
  </si>
  <si>
    <t>To what extent does it support integration to third party systems that it needs to push raw / cleansed / summarized data too? Is there a full-featured API? How difficult is it to configure?</t>
  </si>
  <si>
    <t>Function Support</t>
  </si>
  <si>
    <t>Raw Capability</t>
  </si>
  <si>
    <t>Advanced Analytics</t>
  </si>
  <si>
    <t>If you are unsure of the difference between descriptive, predictive, prescriptive, and permissive analytics, see the following posts:</t>
  </si>
  <si>
    <t>Predictive Analytics</t>
  </si>
  <si>
    <t>Does the platform support predictive analytics? To what extent? Please describe.</t>
  </si>
  <si>
    <t>Permissive Analytics</t>
  </si>
  <si>
    <t>Does the platform support permissive analytics? To what extent? Please describe.</t>
  </si>
  <si>
    <t>Does the platform support scorecards? If so, to what extent? Is the creation mechanism as complete and extensible as it is for reports? Is the full range of formula definition supported? Can scorecards be filtered and drilled-down to the same extent as a report dashboard?</t>
  </si>
  <si>
    <t>Does the platform come with a template library of scorecards? If so, how extensive is it?</t>
  </si>
  <si>
    <t>KPI Library</t>
  </si>
  <si>
    <t>Does the platform come with a library of KPIs that can be used in the construction of scorecards?</t>
  </si>
  <si>
    <t>Internal</t>
  </si>
  <si>
    <t>Describe the extent of internal benchmarks supported by the platform. What is the extent of out of the box support for internal benchmarks? Are they dynamically updated over time?</t>
  </si>
  <si>
    <t>External</t>
  </si>
  <si>
    <t>Describe the extent of external benchmarks supported by the platform. What 3rd party feeds are integrated and how often are the external benchmarks updated?</t>
  </si>
  <si>
    <t>Cost Avoidance / Opportunity Program Management</t>
  </si>
  <si>
    <t>Describe the ability of the toolset to create and maintain cost avoidance / opportunity programs and manage those over time.</t>
  </si>
  <si>
    <t>Out of the Box</t>
  </si>
  <si>
    <t>Out-of-the-Box Sourcing Support</t>
  </si>
  <si>
    <t>What is the extent of out-of-the-box sourcing support provided in terms of opportunity analysis and bid analysis? Reports? Scorecards? Benchmarks? Predictive/Prescriptive Analytics? Please describe in detail.</t>
  </si>
  <si>
    <t>Out-of-the-Box Procurement Support</t>
  </si>
  <si>
    <t>What is the extent of out-of-the-box procurement support for purchase order, invoice, and similar analysis? Reports? Scorecards? Benchmarks? Outlier/Risk Analytics? Please describe in detail.</t>
  </si>
  <si>
    <t>Out-of-the-Box Travel &amp; Expense Support</t>
  </si>
  <si>
    <t>What is the extent of out-of-the-box T&amp;E support for travel, expense, and p-card analysis? Reports? Scorecards? Benchmarks? Outlier/Risk Analytics? Please describe in detail.</t>
  </si>
  <si>
    <t>Out-of-the-Box Finance Support</t>
  </si>
  <si>
    <t>What is the extent of out-of-the-box finance support with respect to, but not limited to, payment, working capital, cash-flow, and discount analysis? Scorecards? Reports? Benchmarks? Predictive Analytics? Risk Analytics? Please describe in detail.</t>
  </si>
  <si>
    <t>Out-of-the-Box Product (Lifecycle) Support</t>
  </si>
  <si>
    <t>What is the extent of out-of-the-box support for product lifecycle management, bill of materials management, raw material analysis, etc.? Scorecards? Reports? Benchmarks? Drilldown analytics? Predictive analytics? Risk Analytics? Please describe in detail.</t>
  </si>
  <si>
    <t>Out-of-the-Box Services Support</t>
  </si>
  <si>
    <t>What is the extent of out-of-the-box support for services analysis? Scorecards? Reports? Benchmarks? Predictive Analytics? Prescriptive Analytics? Compliance Analytics? Please describe in detail.</t>
  </si>
  <si>
    <t>Out-of-the-Box CWM Support</t>
  </si>
  <si>
    <t>What is the extent of out-of-the-box support for CWM (Contingent Worker Management) analysis? Scorecards? Reports? Benchmarks? Predictive Analytics? Prescriptive Analytics? Compliance Analytics? Please describe in detail.</t>
  </si>
  <si>
    <t>Out-of-the-Box Logistics Support</t>
  </si>
  <si>
    <t>What is the extent of out-of-the-box logistics analytics? Scorecards? Reports? Benchmarks? Predictive Analytics? Prescriptive Analytics? Please describe in detail.</t>
  </si>
  <si>
    <t>Out-of-the-Box Inventory/MRO Support</t>
  </si>
  <si>
    <t>What is the extent of out-of-the-box inventory/MRO analytics? Scorecards? Reports? Benchmarks? Predictive Analytics? Prescriptive Analytics? Please describe in detail.</t>
  </si>
  <si>
    <t>Out-of-the-Box Supplier Analysis Support</t>
  </si>
  <si>
    <t>What is the extent of out-of-the-box supplier analytics? Scorecards? Reports? Benchmarks? Predictive Analytics? Prescriptive Analytics? Trend Analysis? Please describe in detail.</t>
  </si>
  <si>
    <t>Out-of-the-Box Risk Management Support</t>
  </si>
  <si>
    <t>What is the extent of out-of-the-box risk analysis? Scorecards? Reports? Benchmarks? Predictive Analytics? Prescriptive Analytics? And across what functions can the risk management be applied? Please describe in detail.</t>
  </si>
  <si>
    <t>3rd Party BI Integration</t>
  </si>
  <si>
    <t>What is the extent of integration with 3rd Party BI tools? Is there an API? Is there out-of-the-box integration with market leading tools like Tableau or QlikView? Is the integration bi-directional allowing for easy push-and-pull of data?</t>
  </si>
  <si>
    <t>AI / Machine Learning</t>
  </si>
  <si>
    <t>Please describe the degree of AI / Machine Learning with a focus on capabilities outside of cleansing and categorization, predictive, and prescriptive analytics (as this should have been covered in detail in previous tabs). Focus on the ability to integrate with arbitrary data streams and/or other business / supply management applications to apply the AI capabilities to non out-of-the-box functions.</t>
  </si>
  <si>
    <t>To what extent does the platform support "big data"? How scalable is it? How much control over separation and data store mapping does the buyer have?</t>
  </si>
  <si>
    <t>Block Chain</t>
  </si>
  <si>
    <t>Semi-Structured / Unstructured Data</t>
  </si>
  <si>
    <t>What is the extent of support for semi-structured and unstructured data in the platform, especially from an analytics standpoint? Please describe in detail!</t>
  </si>
  <si>
    <t>OCR</t>
  </si>
  <si>
    <t>Explain the use of "intelligent apps" within your solutions. Examples include: Siri, Alexa, Google, etc. Do you work with partners in this area? By this, we don't mean AI/AR for cleansing / categorization / enrichment or predictive / prescriptive analytics, but AI that can guide a user down a meaningful analytics path, simplify the user experience while enhancing it, or other non-standard applications of AI/AR in spend analysis.</t>
  </si>
  <si>
    <t>Fine-Grained Role/Data/Action Based Security</t>
  </si>
  <si>
    <t>Company/Function/Group Configuration</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</si>
  <si>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</si>
  <si>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Private vs. Public Workspaces</t>
  </si>
  <si>
    <t>What is the capability to create private vs. public read-only vs. public shared workspaces. The key to a successful analysis is being able to go off the rails, follow instincts, build throw-away cubes, views, and reports, and explore the unexplored. This requires private workspaces. Or, if the team is trying to look cross-category to find raw materials it could buy cheaper on behalf of the supply base, collaborative semi-private public workspaces limited to a small group. If great results are found, then you want to flip those workspaces into public read-only to share results and findings as part of a presentation on why you want to change standard procedures, categorizations, or application views. Flexibility here is key.</t>
  </si>
  <si>
    <t>Built in vs. External Visualization</t>
  </si>
  <si>
    <t>Is the visualization capability native, built on a third party tool (like QlikView or Tableau), or hybrid? If hybrid, what's the split? How does it compare to the standard offerings and typical customer expectations? Any new, innovative, capabilities like 3D terrain maps, solar system plots, etc.?</t>
  </si>
  <si>
    <t>Please describe the ability for users to create rule-driven analytics workflows (as opposed to rule-driven cleansing, classification, enrichment, and report)? I.e., standard processes to follow when importing, analyzing for integrity, checksum balancing, and initially reporting on, and analyzing, a new data set? Processes for creating custom cubes and views? Cost avoidance program creation and maintenance? Etc.</t>
  </si>
  <si>
    <t>Implementation / Integration / Maintenance Services</t>
  </si>
  <si>
    <t>To what extent do you offer basic platform implementation / integration / maintenance services?</t>
  </si>
  <si>
    <t>ETL / Cleansing / Classification / Categorization</t>
  </si>
  <si>
    <t>Describe your on-going data management services -- including refresh, regular cleansing and enrichment, ongoing familying and normalization, etc.</t>
  </si>
  <si>
    <t>Analytics / Data Science</t>
  </si>
  <si>
    <t>Describe your analytics and data science services. Do you offer opportunity identification, deep category analytics, risk analytics, performance analytics, etc.? How specialized are you in each area? What are your typical successes. Please attach at least one case study per specialized area.</t>
  </si>
  <si>
    <t>Category / Project Management</t>
  </si>
  <si>
    <t>Describe your offer ongoing category project / program management and related sourcing / supplier management services on the category for your clients? How deep? Average cost avoidance / value generation? What categories do you excel at? Typical cost avoidance / value generation related to market average?</t>
  </si>
  <si>
    <t>Spend Analytics subcategories</t>
  </si>
  <si>
    <t>Quarter</t>
  </si>
  <si>
    <t>Customer count for each category (bubble size)</t>
  </si>
  <si>
    <t>Customer count (bubble size)</t>
  </si>
  <si>
    <t>Q3 18</t>
  </si>
  <si>
    <t>Analyst notes</t>
  </si>
  <si>
    <t>In this section, please rate your ability to enable opportunity analysis on a category basis and event planning.</t>
  </si>
  <si>
    <t>In this section you describe the power of the evaluation mechanisms in the tool.</t>
  </si>
  <si>
    <t>In this section you specify the power of the RFX management capabilities in the tool.</t>
  </si>
  <si>
    <t>This section tackles the constraint support of the solution.</t>
  </si>
  <si>
    <t>scseID</t>
  </si>
  <si>
    <t>3rd Party Data Feed Integrations (out-of-the-box)</t>
  </si>
  <si>
    <t>Average Score</t>
  </si>
  <si>
    <t>-</t>
  </si>
  <si>
    <t>Common ePRO &amp; I2P Subcategories</t>
  </si>
  <si>
    <t>Invoice-to-Pay</t>
  </si>
  <si>
    <t>Average ePRO Score</t>
  </si>
  <si>
    <t>Average I2P Score</t>
  </si>
  <si>
    <t>Average P2P Score</t>
  </si>
  <si>
    <t>MDM</t>
  </si>
  <si>
    <t>Schema Support</t>
  </si>
  <si>
    <t>Please describe the depth of supplier information management schema support in the application, including out-of-the-box schemas, schema creation capability, a multitude of data formats, verification rules, etc.</t>
  </si>
  <si>
    <t>Supplier Information (industry codes)</t>
  </si>
  <si>
    <t>Please describe the depth of out-of-the-box support for supplier information management by industry against standard, global, industry codes</t>
  </si>
  <si>
    <t>Product / Service Information (e.g., UNSPSC)</t>
  </si>
  <si>
    <t>Please describe the depth of out-of-the-box support for standard product codes including, but not limited to, UNSPSC, H(T)S, etc.</t>
  </si>
  <si>
    <t>Multi-Source Integration</t>
  </si>
  <si>
    <t>Please describe the depth of multi-data-source integration including, but not limited to, ERPs, other MDM systems, other Supply Management systems, etc.</t>
  </si>
  <si>
    <t>Multi-Source Federation Control</t>
  </si>
  <si>
    <t>Please describe the depth of distributed MDM capabilities. Can the MDM system control other MDM systems for distributed master data management across the systems for each type of data (corporate information, product information, operational information, etc.)</t>
  </si>
  <si>
    <t>Fine Grained Access / Permission Control</t>
  </si>
  <si>
    <t>Please describe the level of fine-grained access control implemented by the MDM system. Is it table level, record level, or field level - and how many roles can be defined? Can permissions be defined by queries?</t>
  </si>
  <si>
    <t>Form Support</t>
  </si>
  <si>
    <t>What level of form, and form construction, support is included in the solution? Can users create any form, and conditional workflow, that they need to capture all of the necessary data?</t>
  </si>
  <si>
    <t>Data Archival and Auditing</t>
  </si>
  <si>
    <t>Can the solution maintain the complete edit history of every data element in the system, including who made the change, when, and what their role was at the time?</t>
  </si>
  <si>
    <t>Document and Version Management</t>
  </si>
  <si>
    <t>Can the solution also serve as an advanced document management solution and maintain a detailed document and version history with complete and customizable metadata (history)?</t>
  </si>
  <si>
    <t>OCR and Automatic (meta-data) Indexing</t>
  </si>
  <si>
    <t>Does the solution include, or integrate with, an OCR solution to automatically convert scanned and image documents into text for complete in-document searching and indexing?</t>
  </si>
  <si>
    <t>SIM</t>
  </si>
  <si>
    <t>Supplier (Pre) Registration</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</si>
  <si>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</si>
  <si>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SIC Support</t>
  </si>
  <si>
    <t>How exstensible is the support for standard industry codes and the identification and collection of data relevant to those industry codes?</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</si>
  <si>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</si>
  <si>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</si>
  <si>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On-Boarding Templates</t>
  </si>
  <si>
    <t>What templates are provided with the application? For example, supplier diversity, anti-corruption, anti-slavery, conflict minerals, etc.</t>
  </si>
  <si>
    <t>Integrated Off-Line Reach Out (phone, fax)</t>
  </si>
  <si>
    <t>Does the platform support reach-out beyond traditional e-mail? Is there social network integration, (e-)fax integration, and/or phone integration?</t>
  </si>
  <si>
    <t>Supplier Network Integration</t>
  </si>
  <si>
    <t>Does the platform integrate with one or more supplier networks, and, if so, to what degree? Simple profile integration? Full profile integration?</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</si>
  <si>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</si>
  <si>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</si>
  <si>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Supplier Qualification</t>
  </si>
  <si>
    <t>To what degree can the product be used to qualify suppliers for the organization? And what capabilities does it have beyond data collection, delegation of control, and auto document verification?</t>
  </si>
  <si>
    <t>Data Collection / Branching Workflow</t>
  </si>
  <si>
    <t>How powerful is the data collection capability? Does the workflow branch based on each data element to allow for the appropriate collection of supplier, product, and/or service information?</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</si>
  <si>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</si>
  <si>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</si>
  <si>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</si>
  <si>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</si>
  <si>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Supplier Data Management</t>
  </si>
  <si>
    <t>To what degree of detail is supplier data supported in the SIM portion of the SXM solution, either out-of-the-box, through schema-extensibility, or through custom definition on the client's part?</t>
  </si>
  <si>
    <t>Entity Core Data</t>
  </si>
  <si>
    <t>How extensive is the out-of-the-box support for entity core data -- locations, financial, structure, personnel, industry profiles, category profiles, etc. etc. etc.?</t>
  </si>
  <si>
    <t>Financial Data / ACH Integration</t>
  </si>
  <si>
    <t>How extensive is the support for financial data tracking and is the system capable of integrating with ACH systems to manage payments and transfers?</t>
  </si>
  <si>
    <t>3P Data Integration (scores/audits/etc.)</t>
  </si>
  <si>
    <t>How extensive is the built in support for third party data feed integration for external risk scores, audits, data enrichment, etc?</t>
  </si>
  <si>
    <t>Document Management</t>
  </si>
  <si>
    <t>How deep is the document management compared to a best-in-class document management platforms? Is there word integration for collaborative creation, editing, mark-up, and indexing? Is there support for comments and markup? Is there complete version tracking?</t>
  </si>
  <si>
    <t>Certificates / Insurance</t>
  </si>
  <si>
    <t>Is there extra built-in capability for certification and insurance document management, which organizations need to confirm and be on top off to meet risk and regulatory requirements?</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</si>
  <si>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</si>
  <si>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</si>
  <si>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</si>
  <si>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</si>
  <si>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Supplier Collaboration</t>
  </si>
  <si>
    <t>How extensive is the built-in supplier collaboration capability?</t>
  </si>
  <si>
    <t>Collaborative Whiteboards</t>
  </si>
  <si>
    <t>Does the platform contain collaborative white-boards that allow both parties to co-develop plans, work on innovations, and other collaborative projects?</t>
  </si>
  <si>
    <t>Conflict Resolution (Average)</t>
  </si>
  <si>
    <t>SPM (Average)</t>
  </si>
  <si>
    <t>Innovation Magament &amp; NPD (Average)</t>
  </si>
  <si>
    <t>Risk Management (Average)</t>
  </si>
  <si>
    <t>Conflict Resolution CAR/CAM</t>
  </si>
  <si>
    <t>How deep is the corrective action management / corrective action resolution capability in the product? How deep is the collaborative dispute resolution functionality?</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</si>
  <si>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</si>
  <si>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</si>
  <si>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Plan Development &amp; Milestone Definition</t>
  </si>
  <si>
    <t>How easy is it to create detailed project plans built around milestones, tasks, and team members? And how powerful is the capability?</t>
  </si>
  <si>
    <t>Status Updates</t>
  </si>
  <si>
    <t>How easy is it to do status updates, share them, take actions on those updates, and evaluate progress and modify the plan collaboratively based on those updates?</t>
  </si>
  <si>
    <t>Resolution Mechanisms</t>
  </si>
  <si>
    <t>What does the platform support in the way of resolution mechanisms? How are these tied to issue tracking, milestones, and statuses, and how effective are they in closing corrective actions?</t>
  </si>
  <si>
    <t>Measurement</t>
  </si>
  <si>
    <t>What degree of measurement, and metric, support is included in the platform?</t>
  </si>
  <si>
    <t>Survey Integration</t>
  </si>
  <si>
    <t>Does the platform integrate with, or provide, leading survey functionality that can gather all of the subjective rankings required for complete supplier performance analysis?</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</si>
  <si>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</si>
  <si>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</si>
  <si>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Scorecards w/ Automatic Updates</t>
  </si>
  <si>
    <t>How deep is the scorecard functionality, how extensive is the KPI functionality, and what is the ability to update the scorecards in real time, compute trends, detect changes, and alert key personnel?</t>
  </si>
  <si>
    <t>Development &amp; Innovation Management</t>
  </si>
  <si>
    <t>How much support for development and innovation management is built into the platform?</t>
  </si>
  <si>
    <t>Challenge Definition</t>
  </si>
  <si>
    <t>What kind of support is included for the definition, and management, of innovation challenges? Is it just push a request, pull some responses? A collaborative forum? The ability to break it up and possibly award different steps of a challenge to multiple parties?</t>
  </si>
  <si>
    <t>Unsolicited Idea Management</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</si>
  <si>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</si>
  <si>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Review and Decision Support</t>
  </si>
  <si>
    <t>What level of review and decision support is included? Are multi-level approvals supported? Can the buying team work collaboratively? Can the suppliers provide feedback at appropriate points?</t>
  </si>
  <si>
    <t>Monitoring</t>
  </si>
  <si>
    <t>What level of data monitoring is included in the SXM application and how is it integrated with the scorecards and benchmarking?</t>
  </si>
  <si>
    <t>Automatic Data / Scorecard Updates</t>
  </si>
  <si>
    <t>Can the scorecards be automatically updated with relevant data? How often? What level of application and feed integration is supported?</t>
  </si>
  <si>
    <t>Alerts &amp; Notification</t>
  </si>
  <si>
    <t>Can alerts be defined that notify an individual when scorecards drop below a threshold, trends change, changes happen faster or slower than expected, or other relevant factors that need to be monitored?</t>
  </si>
  <si>
    <t>Integration with CAR/CAM</t>
  </si>
  <si>
    <t>Does it integrate with the CAR/CAM functionality and allow the buying organization to be notified when statuses change, input is provided, or milestone deadlines are not met?</t>
  </si>
  <si>
    <t>To what extent does the platform support risk identification, management, and monitoring?</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</si>
  <si>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</si>
  <si>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</si>
  <si>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Mitigation Plan</t>
  </si>
  <si>
    <t>Does the system support the creation of mitigation plans? And are they completely manual, or can they be automatically generated from templates based on key risk identifiers?</t>
  </si>
  <si>
    <t>Trend Monitoring</t>
  </si>
  <si>
    <t>What is the extent of trend definition and monitoring in the system? Can the trends be mapped to, and monitored against, different distributions? Can advanced forecasting algorithms be applied? Are the included and integrated?</t>
  </si>
  <si>
    <t>NPD / NPI</t>
  </si>
  <si>
    <t>To what extent does the platform support new product development and/or new product introduction?</t>
  </si>
  <si>
    <t>Product Management</t>
  </si>
  <si>
    <t>How extensible is the product management capability? Is it limited to bill of material definition or can it be used to define should cost models, alternative designs, and real-time market data tracking?</t>
  </si>
  <si>
    <t>BoM Management</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</si>
  <si>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</si>
  <si>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Innovation Integration</t>
  </si>
  <si>
    <t>To what extent is NPD/NPI integrated into innovation management? Is it a basic push/pull or is there extensive integration that allows for innovation to be launched from and spark each stage of NPD/NPI?</t>
  </si>
  <si>
    <t>Process Management</t>
  </si>
  <si>
    <t>To what extent is process management supported in the platform? Is it basic task definition or integrated NPD/NPI project management?</t>
  </si>
  <si>
    <t>To what extent is analytics integrated in the platform?</t>
  </si>
  <si>
    <t>Out-of-the-Box Metric Reports</t>
  </si>
  <si>
    <t>What is the extent of support for out-of-the-box operational metric reports?</t>
  </si>
  <si>
    <t>Out-of-the-Box Trend Reports</t>
  </si>
  <si>
    <t>What is the extent of support for out-of-the-box trend reports?</t>
  </si>
  <si>
    <t>Out-of-the-Box Risk Reports</t>
  </si>
  <si>
    <t>What is the extent of support for out-of-the-box risk reports?</t>
  </si>
  <si>
    <t>Portal</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</si>
  <si>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</si>
  <si>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</si>
  <si>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Deep Onboarding Support</t>
  </si>
  <si>
    <t>How much on-boarding support is available from the supplier's point of view? Can they define additional users with limited access to complete different data requests?</t>
  </si>
  <si>
    <t>How powerful and customizable are the collaboration features from the supplier's viewpoint?</t>
  </si>
  <si>
    <t>SPM/SRM Data Review</t>
  </si>
  <si>
    <t>To what extent can the supplier review, and request corrections of, not only data they provide but also data created, and collected, on the supplier by the buyer?</t>
  </si>
  <si>
    <t>360-Degree Scorecards</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</si>
  <si>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</si>
  <si>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</si>
  <si>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</si>
  <si>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VMI</t>
  </si>
  <si>
    <t>Does the platform include vendor managed inventory functionality that will allow the supplier to manage MRO / other inventory on behalf of the buyer?</t>
  </si>
  <si>
    <t>PO/Invoice/Payment Support</t>
  </si>
  <si>
    <t>Does the platform support the distribution and archival of purchase orders on behalf of the buyers and/or invoices on behalf of the suppliers, correlation, or payment support through ACH integration?</t>
  </si>
  <si>
    <t>AR/Auto Detection of Missing / Needed / Erroneous Data</t>
  </si>
  <si>
    <t>To what extent can the platform support the auto-detection of missing or needed data? Erroneous data? Outlier data that needs to be reviewed? How advanced are the algorithms? Is this capability extensible?</t>
  </si>
  <si>
    <t>SIM / SPM / SRM Configurability</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</si>
  <si>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</si>
  <si>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Network Data Model</t>
  </si>
  <si>
    <t>What (if any) is the network component of the offering? Is their many-to-many profile and data model support? Can a supplier be a buyer in the system under the same profile information?</t>
  </si>
  <si>
    <t>Multi-Tier</t>
  </si>
  <si>
    <t>Supplier Portal Configurability</t>
  </si>
  <si>
    <t>Describe the extent to which the supplier portal is configurable and customizable by the buyer (for initial setup) and the supplier (for efficient and effective use and collaboration)</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</si>
  <si>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</si>
  <si>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</si>
  <si>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Supplier Management Services</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</si>
  <si>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</si>
  <si>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</si>
  <si>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</si>
  <si>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RFI SXM Evaluation - Summary</t>
  </si>
  <si>
    <t>RFI CLM Evaluation - Summary</t>
  </si>
  <si>
    <t>Contract Information Management</t>
  </si>
  <si>
    <t>Contract Process Management</t>
  </si>
  <si>
    <t>Evaluation Details</t>
  </si>
  <si>
    <t>Enterprise Contracts Support (beyond buy-side)</t>
  </si>
  <si>
    <t>Richness of Contract Level Data Modeled</t>
  </si>
  <si>
    <t>Extended Contract Modeling and Analytics</t>
  </si>
  <si>
    <t>Pricing</t>
  </si>
  <si>
    <t>"Categories"</t>
  </si>
  <si>
    <t>General Risk</t>
  </si>
  <si>
    <t>Commodity Risk</t>
  </si>
  <si>
    <t>Supplier / Partner</t>
  </si>
  <si>
    <t>Regulatory Compliance</t>
  </si>
  <si>
    <t>"Financials"</t>
  </si>
  <si>
    <t>Projects</t>
  </si>
  <si>
    <t>Assets (e.g., software licenses)</t>
  </si>
  <si>
    <t>Performance Specifications and Deliverables</t>
  </si>
  <si>
    <t>Obligations</t>
  </si>
  <si>
    <t>File Attachments</t>
  </si>
  <si>
    <t>Document Linking and Integration</t>
  </si>
  <si>
    <t>Contract Expiry &amp; Renewal Management</t>
  </si>
  <si>
    <t>Contract Action, Renewals</t>
  </si>
  <si>
    <t>Contract Expiration (non-renewal)</t>
  </si>
  <si>
    <t>Contract Creation and Authoring</t>
  </si>
  <si>
    <t>Search / Discovery</t>
  </si>
  <si>
    <t>Legacy Contract Upload / Conversion</t>
  </si>
  <si>
    <t>Clause Extraction, Classification, and Harmonization</t>
  </si>
  <si>
    <t>Survey integration</t>
  </si>
  <si>
    <t>Contract Import from E-Sourcing</t>
  </si>
  <si>
    <t>Ability to Manage Counter-Party Originated Contracts</t>
  </si>
  <si>
    <t>Amendment Creation</t>
  </si>
  <si>
    <t>Contract Collaboration</t>
  </si>
  <si>
    <t>Core Workflow and Approvals</t>
  </si>
  <si>
    <t>Contract Negotiation</t>
  </si>
  <si>
    <t>"Collaboration" Support (which extends across contract lifecycle)</t>
  </si>
  <si>
    <t>Sub-Contracting Support</t>
  </si>
  <si>
    <t>"Guided Contracting" (e.g., user questionnaires)</t>
  </si>
  <si>
    <t>Contract Implementation</t>
  </si>
  <si>
    <t>Contract Performance Management</t>
  </si>
  <si>
    <t>Compliance Management</t>
  </si>
  <si>
    <t>Financial Management</t>
  </si>
  <si>
    <t>Corrective Action &amp; Conflict Resolution</t>
  </si>
  <si>
    <t>Performance Management Analytics</t>
  </si>
  <si>
    <t>Contracting Reports and Analytics</t>
  </si>
  <si>
    <t>Contract / Cmmercial Performance Analysis</t>
  </si>
  <si>
    <t>Knowledge Management and Expertise</t>
  </si>
  <si>
    <t>Knowledge Beyond Technology Applications</t>
  </si>
  <si>
    <t>Community Knowledge</t>
  </si>
  <si>
    <t>Value Creation Methodology and Approach</t>
  </si>
  <si>
    <t xml:space="preserve">General Areas (not integration specific) </t>
  </si>
  <si>
    <t>Core Technology Platform</t>
  </si>
  <si>
    <t>Security</t>
  </si>
  <si>
    <t>Fine Grained Role / Data / Action Based Security</t>
  </si>
  <si>
    <t>User Experience</t>
  </si>
  <si>
    <t>IaaS</t>
  </si>
  <si>
    <t>AR / Auto Detection of Missing / Needed / Erroneous Data</t>
  </si>
  <si>
    <t>Machine Learning</t>
  </si>
  <si>
    <t>"Bots"</t>
  </si>
  <si>
    <t>APIs</t>
  </si>
  <si>
    <t>Please describe the ability to support all enterprise contracts, including not just supplier contracts, but those from customers, employees, partners, and other key stakeholders</t>
  </si>
  <si>
    <t>Ability to model contract information at granular level of detail</t>
  </si>
  <si>
    <t>Cross-referencing contracts to spend/supplier categories and also using user-driven contract/clause attributes/metadata to allow for rule-driven workflows/analytics using these attributes</t>
  </si>
  <si>
    <t>Modeling and management of currency risk, capacity risk, commodity price pegging/capture/audit, hedging, etc.</t>
  </si>
  <si>
    <t>Modeling of counter-party relationships to you; legal entity structure (parent-child); supplier-customer linkages (i.e., value chain structure and outsourced relationship structure)</t>
  </si>
  <si>
    <t>Ability to model statutory regulations or NGO requirements (by you and/or counterparty) and the contractual commitments that tie to them.</t>
  </si>
  <si>
    <t>Beyond file attachments, to what extend can the contract be linked to related documents that sits in other systems (e.g., superseded contracts in legacy document management system; MSAs in a contingent labor application; ERP and P2P systems; niche systems in Legal Department, etc.) For example, can system detect changes in those related files/systems?</t>
  </si>
  <si>
    <t>The contract management application should not only secure signed contracts but also limit add/change/delete access to those documents (and underlying data elements) to authorized personnel</t>
  </si>
  <si>
    <t>Ability to find and re-use previous contracts and clauses for 1) new contract/clause creation or 2) contract portfolio assessment and remediation/de-risking/optimization</t>
  </si>
  <si>
    <t>Ability to bulk upload contracts and extract contract-level metadata (please discuss if/how you use partner providers)</t>
  </si>
  <si>
    <t>Use of rule based and machine learning based contract analytics to help classify unstructured text into structured clauses and metadata (please indicate if you use a specialized partner provider)</t>
  </si>
  <si>
    <t>What unique capabilities allow you to incorporate counterparty paper into your contracting workflow?</t>
  </si>
  <si>
    <t>Including process modeling; rule-based branching; use of APIs; delegation; use of user groups and roles; standard approval hierarchies and complex/custom approval logic; incorporation of counter-party in flow. Please describe in detail</t>
  </si>
  <si>
    <t>Includes going beyond redlining to support more unstructured collaboration and communications internally and with counter parties. Also includes mobile and social methods for e-mail integration, messaging/alerts, collaboration tools (e.g., Slack), threaded discussions, document collaboration, audio/video calls, etc.</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</si>
  <si>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</si>
  <si>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This allows the system to be designed to guide a user through a set of business questions that in turn invoke the appropriate contract templates (or specific clauses) to use</t>
  </si>
  <si>
    <t>How do you capture and systemize the collective knowledge from your installed base of customers using your solution?</t>
  </si>
  <si>
    <t>Do you have a unique approach to assessing, delivering, and improving value delivery that we haven't touched upon that you'd like to highlight?</t>
  </si>
  <si>
    <t>How fine grained is the role/data/action based security options on the platform and how configurable are they? How fine grained is the role/data/action based security options on the platform and how configurable are they?</t>
  </si>
  <si>
    <t>Please describe your user experience (overall) including design approach. Please describe your approach to navigation, menu elements (and ability to hide elements), columns, overall form structure/organization, visual design, product workflow. What other UIs have inspired your design (in the consumer or business world)? When was your overall UI framework last implemented or updated? How many full-time UI designers are on your team?</t>
  </si>
  <si>
    <t>Do you offer an on premise options? If no, what private cloud capabilities do you offer (e.g., to have data reside locally -- and fully encrypted at rest). If offered, is it legacy software that is separate from the SaaS version -- or is cloud version pushed to end user to run locally? 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</si>
  <si>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If not already covered elsewhere, please explain how many base currencies do you support? Also please describe multi-currency support such as foreign exchange translations or other capabilities</t>
  </si>
  <si>
    <t>Do you offer any form of machine learning with your existing production system? If so, please describe what ML approach/algorithms are used to do what functionality</t>
  </si>
  <si>
    <t>Please describe how you support software agents that help improve the capabilities of your system. If you don't have any, please describe what you're evaluating or building</t>
  </si>
  <si>
    <t>How many out of the box APIs do you make available (and feel free to describe more about them and/or your approach here)?</t>
  </si>
  <si>
    <t>If not already covered, please describe your approach to customized CLM process configuration as well as both basic and advanced workflow configuration (based upon an evaluation of the strategic nature of the contract the dollars involved, the industry, and/or regulatory controls that need to be adhered to)? Approaches could be based on users, departments, commodities, roles, content groups, approval steps, delegated approvals, custom fields/requirements, accounts, etc.</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</si>
  <si>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</si>
  <si>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1 = partial. 2 = clause level. 3 = "cost of risk" modeling. 4 = sophisticated risk modeling/treatment analytics and knowledge/IP</t>
  </si>
  <si>
    <t>0 = supplier field in contract header (no lookup table). 1 = supplier lookup to basic supplier master (within CLM module or other) data. 2 = partner master model and parent-child. 3 = sub-contracting / tier modeling. 4 = advanced modeling (e.g., supply chain network modeling)</t>
  </si>
  <si>
    <t>1 = store TCV and payment terms for single 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</si>
  <si>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0 = referencing a project as text in a contract.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</si>
  <si>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1 = basic modeling (e.g., rates vs. deliverables/milestones). 2 = performance/service level modeling (similar or integrated to supplier performance dimensions). 3 = linking performance/specs to particular tasks/roles and how those performance levels will be measured and approved. 4 = functionality beyond 1-3</t>
  </si>
  <si>
    <t>1= obligations (basic TCV or ACV). 2 = ability to model obligation types and monitor the values. 3 = obligation analysis to determine appropriateness/effectiveness of obligations (e.g., risk scoring; bonus/penalty/termination scoring and monitoring). 4 = functionality beyond 1-3</t>
  </si>
  <si>
    <t>Use generic scoring (per the "Menu" tab). Please describe supporting details in 'comments' field</t>
  </si>
  <si>
    <t xml:space="preserve">1 = basic role/user-group based access to documents. 2 = access applied to data element level and view/modify control. 3 = additional data access/action capabilities based on custom rules/roles/environment. 4 = anything beyond 1-3  </t>
  </si>
  <si>
    <t>1 = yes, but limited to offers and counter-offers. 2 = yes, all messaging is secure and persistent. 3 = yes, and complete audit trails, with e-Signature verifications, can be tracked and reported on at any time. 4 = would include capability beyond which is previously addressed (but including 1-3)</t>
  </si>
  <si>
    <t>1 = basic document level version control. 2 = clause level version control. 3 = change and audit trails by user and version reporting and analysis. 4 = would include capability beyond which is previously addressed (but including 1-3)</t>
  </si>
  <si>
    <t>1 = visibility by expiry/renewal type and prioritized by contract value. 2 = escalating alerts to kick off an action plan to drive active renewal or re-sourcing/re-contracting. 3 = obligation / risk / performance reporting to drive compliance in remaining contract and plan for renewal/re-negotiation. 4 = advanced functionality beyond 1-3</t>
  </si>
  <si>
    <t>0 = nothing happens.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</si>
  <si>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1 = text and keyword search across contracts. 2 = ability to query contract and clause data and metadata (including user defined). 3 = ability to perform 'where used' analysis on contracts using certain clauses; ability to use fuzzy matching to find similar contracts/clauses. 4 = using AI and ontology/concept based capabilities or other advanced features</t>
  </si>
  <si>
    <t>0 = none (assume paper files are scanned). 1 = batch file uploading and import/mapping. 2 = OCR and rule-based training to metadata. 3 = addition of auto-classification with fuzzy matching or basic machine learning. 4 = advanced machine learning and knowledge bases/models</t>
  </si>
  <si>
    <t>1 = award export. 2 = award export and standard legal template directory (in Word files). 3 = integrated editor that can suck in awards and templates. 4 = would include capability beyond which is previously addressed (but including 1-3)</t>
  </si>
  <si>
    <t>Use generic scoring. Please describe supporting details in 'comments' field</t>
  </si>
  <si>
    <t>Use generic scoring (per the "Menu" tab). Please describe supporting details in 'comments' field Note any particular innovations that you feel differentiate you here</t>
  </si>
  <si>
    <t>Please provide the reporting areas within your standard reporting and analytics framework (self-score not needed)</t>
  </si>
  <si>
    <t xml:space="preserve">Please describe in detail (self score not needed) </t>
  </si>
  <si>
    <t>1 = pre-defined roles. 2 = pre-defined roles with edit options selectable by roles. 3 = role sub-classes which are modifications of basic roles, possibly for a single user. 4 = roles can be defined not just by selections, but on data views or particular workflows</t>
  </si>
  <si>
    <t>1 "we install, and when you want an update, you call". 2 = standard patch upgrade support (like previous MS non-forced update strategy). 3 = dynamic pull from master image on an update server that auto detects version and runs all of the update scripts sequentially with each patch application. 4 = would include capability beyond which is previously addressed (but including 1-3)</t>
  </si>
  <si>
    <t xml:space="preserve">Please describe in detail (self score not needed) -- SELF SCORE NOT NEEDED </t>
  </si>
  <si>
    <t>1 = simple phrase mapping file for menu options. 2 = replacement rules for menus, workflows, help files, etc. 3 = multi-lingual personalization options for global deployments. 4 = would include capability beyond which is previously addressed (but including 1-3)</t>
  </si>
  <si>
    <t>How extensive is the charting and graphing capability? Is it basic pie charts, bar charts, and other standard Excel fare, or does it support treemaps, scheniderman diagrams, extensive, modern, 3D graph capabilities, and so on?</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</si>
  <si>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</si>
  <si>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</si>
  <si>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</si>
  <si>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Access Control</t>
  </si>
  <si>
    <t xml:space="preserve">Core Contract modeling </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</si>
  <si>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</si>
  <si>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Templates (From Contracts, Sourcing)</t>
  </si>
  <si>
    <t>Clauses (From Contracts, Sourcing)</t>
  </si>
  <si>
    <t>Auditable, Unalterable, Messaging (From Contracts, Sourcing)</t>
  </si>
  <si>
    <t>Version Control (From Contracts, Sourcing)</t>
  </si>
  <si>
    <t>Performance specifications are the expected form/fit/function of the contracted deliverables - whether products and/or services. For services, they include tasks to be performed, service levels, and acceptance criteria. To what extent does the CLM system support the ability to model tasks/services, service levels, deliverables, milestones, product/service quality, and other determinants of commercial obligations?</t>
  </si>
  <si>
    <t>Obligations are contractual commitments made within provisions set forth in contract clauses. They reflect not just financial obligations, but also who is responsible for what operational commitments. So, how well does the CLM system model, capture, and monitor these obligations (especially financial)?</t>
  </si>
  <si>
    <t>1 = yes, but no version control or e-Signature. 2 = yes, with basic version control and e-Signature. 3 = yes, with internal comparison/red-lining functionality, finance/defense level security, and in-line with all regulatory e-Signature requirements. 4 = would include capability beyond which is previously addressed (but including 1-3)</t>
  </si>
  <si>
    <t>Complex pricing. Ability to natively model volume discounts, rebates, penalties, formula-based amounts (e.g., performance based fees), non-price costs, etc.</t>
  </si>
  <si>
    <t>Ability to model risk types/metadata at contract level</t>
  </si>
  <si>
    <t>Modeling of financial status/impact of contracts. (spend analysis tied to contracts is not included here)</t>
  </si>
  <si>
    <t>Large projects can have many contracts. And large contracts can have many projects. Projects and contracts can have sub-projects and sub-contracts respectively. So, CLM software must help align contracts to projects. So, how robust is the project modeling and management from a CLM standpoint?</t>
  </si>
  <si>
    <t>Ability to model and track the assets (and utilization/performance of those assets) that contractually drive pricing. Could be software licenses, fuel surcharges, physical asset uptimes, etc.</t>
  </si>
  <si>
    <t>What is the capability provided to be alerted to upcoming renewals, but also be alerted (with escalations) to contract risk/non-compliance events?</t>
  </si>
  <si>
    <t>How easy and robust is the capability to manage expiring contracts that must be dispositioned (e.g., flagged for either renewal/amending or for offboarding) and then used to drive appropriate offboarding activities?</t>
  </si>
  <si>
    <t>0 = none. 1 = rule based training. 2 = rule based classification combined with provider specific knowledge base. Also, ability to have rule-based to map different clause taxonomies/language (e.g., in case of M&amp;A / holding companies). 3 = addition of fuzzy logic and basic machine learning to improve accuracy. 4 = provider proprietary knowledge bases/models and more advanced machine learning (e.g., also usable within other contract analytics in the solution)</t>
  </si>
  <si>
    <t>To what extent does the platform support contract creation starting from upstream E-Sourcing (eRFx)?</t>
  </si>
  <si>
    <t>1 = create your own contract and develop addendum to supplier paper (attachment). 2 = use you legacy contract conversion capabilities on a supplier PDF to bring into your system and convert to your paper in CLM app. 3 = convert, but auto-classify and analyze using clause level contract analytics (to lessen effort) and then use e-redlining. 4 = Additional innovations (e.g., provider knowledge based trained on frequently used mega provider contracts such as Microsoft licensing)</t>
  </si>
  <si>
    <t>To what extent can the system automatically create amendments, term riders, sub-contracts, etc. easily to simplify changes and not revise entire contract</t>
  </si>
  <si>
    <t>Use generic scoring. Please describe supporting details in 'comments' field. Note any particular innovations that you feel differentiate you here.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</si>
  <si>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</si>
  <si>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Please describe (in detail) the system ability to enable broad-based contract negotiation between two or more parties</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</si>
  <si>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</si>
  <si>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</si>
  <si>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To what extent can the system track counter-party compliance to the contract - as well as internal compliance</t>
  </si>
  <si>
    <t>0 = none.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</si>
  <si>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Ability to measure and monitor financial aspects of the contract. To what extent can financial impacts of the contract be modeled beyond just a single contract value field?</t>
  </si>
  <si>
    <t>0 = none. 1 = reporting of TCV, ACV, and expended budget. 2 = tracking discounts, penalties, rebates, claims, budget burn rate, performance to market (e.g., commodity pricing), total cost (e.g., insurance costs associated with contract),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</si>
  <si>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</si>
  <si>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*Not numerically self-scored. Please list the out-of-the box reporting that you provide for the supported roles in your system with regards to the contracting process. This isn't a list of report names, but rather the types of reporting that you have -- e.g., status (e.g., pending, active, overdue), throughput, cycle time, on-time delivery, pending renewals, rework, etc.</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</si>
  <si>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</si>
  <si>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What content/info/knowledge exists that powers yours solution beyond traditional feature/function? e.g., clause/risk ontology; AI trained knowledge base for contract analytics; automated best practice; etc.</t>
  </si>
  <si>
    <t>Please describe in detail (self score not needed)</t>
  </si>
  <si>
    <t>1 = PHP code with limited formalized processes, development standards. 2 = standard Java / C# stack with generally acceptable MVC separation. 3 = fully normalized Java / C# stack with multi-database and multi-view layer support for scalability and back up and for extensive desktop and mobile interface support. 4 = would include capability beyond which is previously addressed (but including 1-3)</t>
  </si>
  <si>
    <t>Generally, describe your information security approach. Specifically, are you ISO certified (27001) and do you support encryption (including encryption at rest)?</t>
  </si>
  <si>
    <t>Who hosts your servers and runs your data centers? If third party (assuming so!), who is it? If multiple, can IaaS providers be switched?</t>
  </si>
  <si>
    <t>1 = limited, email-like approvals and simple request views only for the buyer. 2 = decent - event status and data viewing, simple reports, and commenting for the buyer and invitation viewing, issue notification, and bidding for the supplier. 3 = extensive (i.e., pretty much any data that can be viewed/entered on a mobile device can be viewed/entered). 4 = where you have found novel ways to do more with mobile than their peers (e.g., full mobile-enabled chat infrastructure that can capture requests and input via chat)</t>
  </si>
  <si>
    <t>CLM Configuration</t>
  </si>
  <si>
    <t>Please describe any general or targeted support service (included but not limited to implementation, integration, customization, configuraiton, etc.) you provide in support of your CLM technology</t>
  </si>
  <si>
    <t>old scseID</t>
  </si>
  <si>
    <t>new scseID</t>
  </si>
  <si>
    <t>Integrations (Approach)</t>
  </si>
  <si>
    <t>Contracts Management</t>
  </si>
  <si>
    <r>
      <t xml:space="preserve">The system needs to track who changed what, when and the change that was made in a manner that is easily searchable, reportable and unalterable. The complete history of any document, record or field that was changed should be maintained. </t>
    </r>
    <r>
      <rPr>
        <i/>
        <sz val="11"/>
        <rFont val="Calibri"/>
        <family val="2"/>
      </rPr>
      <t>Can both parties create secure, unalterable, auditable, persistent messages?</t>
    </r>
  </si>
  <si>
    <r>
      <t xml:space="preserve">Once a contract has been signed, it should be impossible for anyone to change the terms and conditions of the contract in any representation in the system. This includes the core document, any attachments, the metadata and any e-signature verifiers provided by a third-party e-signature authority. (This does not mean that the contract cannot be amended, but that the original contract will remain untouched and the amendment will be stored as the current, active, version). </t>
    </r>
    <r>
      <rPr>
        <i/>
        <sz val="11"/>
        <rFont val="Calibri"/>
        <family val="2"/>
      </rPr>
      <t>Does the solution have extensive version control capabilities with complete tracking of who did each individual change (if collaborative editing was enabled)?</t>
    </r>
  </si>
  <si>
    <t>Current score</t>
  </si>
  <si>
    <t>SM score (2)</t>
  </si>
  <si>
    <t>Q4 17</t>
  </si>
  <si>
    <t>Self-score</t>
  </si>
  <si>
    <t>Self-description</t>
  </si>
  <si>
    <t>NA</t>
  </si>
  <si>
    <t>Q1 18</t>
  </si>
  <si>
    <t>tbd</t>
  </si>
  <si>
    <t>Note: Do NOT modify the format of the spreadsheet</t>
  </si>
  <si>
    <t>Please provide any new information (in the blue cells) below</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</si>
  <si>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</si>
  <si>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</si>
  <si>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Q2 17</t>
  </si>
  <si>
    <t>Please provide your customer count for this category</t>
  </si>
  <si>
    <t>SA</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</si>
  <si>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</si>
  <si>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</si>
  <si>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</si>
  <si>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</si>
  <si>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</si>
  <si>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</si>
  <si>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</si>
  <si>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</si>
  <si>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</si>
  <si>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&lt;List RFI contact's name, title, email, tel.&gt;</t>
  </si>
  <si>
    <t>Procure-to-Pay</t>
  </si>
  <si>
    <t>Please scroll to the right to find the quarter pertaining to the current RFI. Only submit updates in the cells blue colored cells.</t>
  </si>
  <si>
    <t>Please complete in advance of your draft scoring review - if needed</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</si>
  <si>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</si>
  <si>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</si>
  <si>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Determine</t>
  </si>
  <si>
    <t xml:space="preserve">Determine, Inc. </t>
  </si>
  <si>
    <t xml:space="preserve">none </t>
  </si>
  <si>
    <t>www.determine.com</t>
  </si>
  <si>
    <t>sales@determine.com</t>
  </si>
  <si>
    <t xml:space="preserve">Carmel, Indiana; Atlanta, GA; London, UK; Paris, France and Aix en Provence, France; Odessa, Ukraine </t>
  </si>
  <si>
    <t xml:space="preserve">1996 (Selectica); 2000 (Iasta) and (b-pack); Determine as new entity (2015) </t>
  </si>
  <si>
    <t xml:space="preserve">$27M </t>
  </si>
  <si>
    <t xml:space="preserve">US, Western Europe, South America, APAC </t>
  </si>
  <si>
    <t xml:space="preserve">Retail
Finance &amp; Insurance 
Manufacturing
Healthcare
Technology
Food &amp; Beverage
Pharmaceutical
Consulting
Transportation
Government
Electronics
Telecommunications
Real Estate
</t>
  </si>
  <si>
    <t>Provided earlier in the References list</t>
  </si>
  <si>
    <t>We do not provide public reports provided to the SEC based on a breakdown of annual revenue.  However it can be estimated that 60% is related to procurement/supply.</t>
  </si>
  <si>
    <t xml:space="preserve">Determine provides technology that services the needs of business in the areas of source to pay and enterprise contract management. </t>
  </si>
  <si>
    <t xml:space="preserve">Source to Pay, Procure to Pay, Contract Management </t>
  </si>
  <si>
    <t xml:space="preserve">Focusing exclusively on the Determine Cloud Platform (DCP) we provide three release cycles (the following modules with the latest STS monthly (17.1), MTS (16.12), LTS 17.3 (coming April)) - most customers run on LTS or MTS.  The available DCP modules are Analytics (incl Spend Analytics), Supplier Management, Sourcing, Contract Management, Procuremnet, Invoice Managment, Financial Management, Business Apps (that include misc areas like T&amp;E, Inventory and Asset Managment) </t>
  </si>
  <si>
    <t xml:space="preserve">A comprehensive list of integrations is at the bottom og the Determine Cloud Platform page - https://www.determine.com/determine-cloud-platform </t>
  </si>
  <si>
    <t>280 (total customers)</t>
  </si>
  <si>
    <t>We are not providing these numbers at this time</t>
  </si>
  <si>
    <t>As of 01/16/17 - Purchased Items, - 341,272,222 | POs - 46,146,697 | Invoices - 35,363,299</t>
  </si>
  <si>
    <t>Determine Cloud Platform (DCP) is  the market Leading solution to handle complex procurement associated with contract management thanks to its capability to adapt to all business needs, while making it very easy for all users, including third-parties. We empower global businesses to translate technology into revenue growth and increased profits through spend and risk management. And unlike point solutions or “cobbled-together” suites, our highly configurable source-to-pay solution delivers a proprietary master database and business process engine which provides a single source of data truth across the entire enterprise with advanced features in enterpise integration, workflow (self-service) and material design. By leveraging our SaaS applications, business stakeholders at all levels of the organization are able to collaborate and make accurate and confident decisions... decisions to maximize our customer’s revenue growth and mitigate their spend and business risks.</t>
  </si>
  <si>
    <t>COMPANY GENERAL INFORMATION (Q2 17)</t>
  </si>
  <si>
    <t>Q4 17 UPDATES</t>
  </si>
  <si>
    <t xml:space="preserve">Determine, Inc. is a leading global provider of SaaS Source-to-Pay and Enterprise Contract Lifecycle Management (“ECLM”) solutions. The Determine Cloud Platform provides procurement, sourcing, finance and legal professionals with the flexibility, agility and scalability they need to optimize spend, supplier, contract and financial performance goals. We empower users across the full source-to-pay continuum, including sourcing, supplier management, contract management and procure-to-pay applications, to deliver efficiency and data insight for their operational business processes, third-party relationships and contractual obligations.
Our Vision: To be the global leader of cloud solutions empowering organizations to make more informed decisions from their proprietary data.
Our Mission: To provide industry leading cloud solutions to maximize our customer’s visibility and financial return from their spend, supplier and contractual data.
Our name, Determine, stands for delivering conclusions through analysis. Using our expertise and experience to simplify business complexities with business processes, we help customers successfully turn pain points into insights and challenges into bottom-line results.
</t>
  </si>
  <si>
    <t xml:space="preserve">A10 Networks, Inc.
Alaska Air Group, Inc
Alexander Dennis
Alliant Credit Union
American Airlines (thru Aeroxchange)
American Express
AmerisourceBergen Corp.
Appdirect, Inc.
Apria Healthcare Group Inc.
ARCADIA GROUP LTD
ARGOS LTD
Ascension Health, Inc.
Avanir Pharmaceuticals, Inc.
Bausch &amp; Lomb
Blackhawk Network
Blackrock, Inc.
Breitburn Energy
Brinker International, Inc.
Brocade Communications Systems, Inc.
C2C
Cannon Group Enterprises, Inc.
Capital One Financial Corp
Carestream Health, Inc.
CDK Global
Cerberus Capital Management, L.P.
Charleston Area Medical Center Health System (CMAC)
CHRISTUS Health System
Chromalloy
Church &amp; Dwight Co., Inc.
CIENA Corporation
Circor International, Inc.
Cisco Systems Inc.
Citizens Energy Group
Clinicas / TMC
Cobalt International Energy, Inc.
Comcast Cable Communications, LLC
CommScope, Inc. (fka Andrew Corp)
Cott Corporation
CVS Health (Coram Healthcare)
Cypress Care, Inc.
Delphi Corporation
Disney Consumer Products
Dolby Laboratories, Inc.
duProprio
DynCorp International Inc.
Ecova (fka Loyalton)
Eight2o
ELS gestion
Endo Pharmaceuticals Inc.
EnergyAustralia Services Pty Ltd
Enterprise Holdings, Inc.
Equifax Inc.
FedEx Corporation HQ (thru Aeroxchange)
FedEx Ground AOD (thru Aeroxchange)
Fender Musical Instruments Corporation
Ferrara Candy Company
First Group UK
Fluor Corporation
Foot Locker Retail, Inc.
GAF Materials
GIE SI Harmonie Mutuelle
Go-Ahead Group PLC
Harley-Davidson, Inc.
Horace Mann Life Insurance Company
Hospira (thru ModelN)
Hospira Healthcare Corporation
IBM Research Labs
J&amp;J (thru ModelN)
J. D. Irving, Limited
Kellogg Company
Lawrence Berkeley National Laboratory
La-Z-Boy Incorporated
LegalZoom.com, Inc.
Life Time Fitness, Inc.
LifeVantage Corporation
Loblaw Companies Limited
LOOP LLC
Lufthansa (thru Aeroxchange)
Manning &amp; Napier Advisors
ManTech International
Marriott International, Inc.
Marvell Semiconductor, Inc.
McKesson Specialty Health
MedImpact Healthcare Systems, Inc.
Mercury Insurance Company
Mountain States Health Alliance
MUFG Union Bank
National Express Group
Neiman Marcus Inc.
Nordstrom, Inc.
Nvidia Corporation
NYU Langone Medical Center
ON Semiconductor Corp
Owens Corning
Owens-Illinois, Inc.
PepsiCo
Pharmaceutical Product Development, Inc. (PPDI)
PJM Interconnections
ProQure BV
Providence Health &amp; Services
Republic Airways Holdings Inc.
Ricoh Americas Corporation
Rite Aid Corporation
Robert Half International
Ross Stores, Inc.
RRG Renault-retail-group
Salesforce.com, Inc.
SAPA
SBA Communications Corporation
Scandinavian Airlines System (thru Aeroxchange)
Select Comfort Corporation
Seton Healthcare Network
Sharp Packaging Solutions
Shearman &amp; Sterling (thru HBR)
Sherman &amp; Howard (thru HBR)
StoneRiver
System Administrative Services
TGI Friday's, Inc.
The Cambridge Health Alliance
The GEO Group
The Guardian Life Insurance Company of America
The Rehmann Group LLC
The ServiceMaster Company LLC
TPG Capital
Tractor Supply Company
Unisys Corporation
United Foods Company
United States Pharmacopeia
University of Pennsylvania
University of Toledo
Univision
Ville Saint Etienne
Virginia Premier Health Plan
Vista Higher Learning
VSP
Wawa, Inc.
Weil, Gotshal &amp; Manges LLP (thru HBR)
Welch Allyn Inc
Wesfarmers
Western Digital Technology (FKA HGST)
World Wide Technology, Inc.
YP (Yellow Pages)
</t>
  </si>
  <si>
    <t xml:space="preserve">Customers include the following specifically for P2P -
Acticall
April
Axereal
Children Worldwide Fashion
Clinicas
Domitys
Domusvi - DVI
duProprio
Editions Lefebvre Sarrut
European co-operation for accreditation
Exane
Groupama Asset Management
Groupe HervÃ© (HervÃ© Thermique)
Gucci
Guilford Child Development
HBR Sherman &amp; Howard
MacLellan (NDS)
Monoprix
Natureo - Determine P2P Platforme
NEXITY
Norauto
Pichet SaaS Application
Rabot Dutilleul
RCI Banque
Rehmann
Sharp
Sony Music Global
Telehouse
thyssenkrupp
United Drug
Valeo eProcurement
Vinci AÃ©roport de Nantes - AGO
Vivadour SaaS
Vivalto santÃ
YSL Development Italia
Yves Saint Laurent
</t>
  </si>
  <si>
    <t>This is supported through Determine SmartAnalytics where analysis against multi level categorisation / taxonomy is available.</t>
  </si>
  <si>
    <t>With opportunity analysis in Determine SmartAnalytics high level benchmark by category is available.</t>
  </si>
  <si>
    <t>Determine SmartAnalytics offers trend analysis insights against a customers historical spend data. Demand forecasting is not a product offer from Determine.</t>
  </si>
  <si>
    <t>Determine will be able to store Category sourcing plans against the sourcing event in the solution. These plans will be templates created and owned by our customers.</t>
  </si>
  <si>
    <t>This is not currently offered.</t>
  </si>
  <si>
    <t>The Determine Cloud Platform contains a powerful, condition based reporting tool that spans all modules. Customers will be able to design and specify reports against any peice of metadata in the solution. As such this type of reporting can be configured for customers.</t>
  </si>
  <si>
    <t>Determine can support this through integration with excel templates in the sourcing module. This means cost models can be created by customers and the tool will extract the total cost for population into the sourcing event.</t>
  </si>
  <si>
    <t>Market data feeds can be integrated into the Determine Cloud Platform and the Determine SmartAnalytics software.  Historical connections have included risk, exchange rate and common material index information.</t>
  </si>
  <si>
    <t>The solution will allow for the integration of 3rd party data feeds or the upload of benchmark information.</t>
  </si>
  <si>
    <t>BoM can be imported and exported from the Determine Cloud Platform. The Determine Cloud Platform would not typically be the creation point of BoM's but can handle direct spend.</t>
  </si>
  <si>
    <t>This is not currently offered as part of the Determine Cloud Platform set.</t>
  </si>
  <si>
    <t>The solution will allow the customer to create the templates they need to support the activities in the solution.</t>
  </si>
  <si>
    <t>The sourcing tool enables documentation about the sourcing strategy to be attached. The strategy can also be defined in terms of the phases the sourcing project will follow.</t>
  </si>
  <si>
    <t>Project phases can be created with a deadline and assigned individual responsible.</t>
  </si>
  <si>
    <t>Roles can be defined at a system and project level for each individual involved in the project.</t>
  </si>
  <si>
    <t>Only supported with Operational Sourcing components on Determine Cloud Platform.</t>
  </si>
  <si>
    <t>The solution allows project gates to allow the project to flow between RFX phases and into Auctions. Approvals and workflows are available in the wider Determine Cloud Platform.</t>
  </si>
  <si>
    <t>Budget can be created within the Determine Cloud Platform.</t>
  </si>
  <si>
    <t>The solution provides both integrated emails and Q&amp;A functionality in the project. Documents can be uploaded and stored against the project record.</t>
  </si>
  <si>
    <t>The supplier has platform access for all their activity in the Determine Cloud Platform. This is via a single log in and they will be able to chose the customer instance they wish to access from within their portal.</t>
  </si>
  <si>
    <t>Users within the supplier with administrative privileges can manage the rights and the contacts for his company.</t>
  </si>
  <si>
    <t>Awards within the system are conducted in the award tool. There are no automated distribution of result details. This is managed by the project owner who can use the inbuilt email tool to communicate with the suppliers (successful and unsuccessful) about the result and next steps. The emails can be created from templates.</t>
  </si>
  <si>
    <t>The solution provides access to contract versions, this will show whether it has been created from a template or not. All negotiation whether with internal stakeholders or with the counterparty is tracked in these different versions and the system will allow side by side comparisons of the different versions.</t>
  </si>
  <si>
    <t>automatic rules can be added, approval rules are recommended though</t>
  </si>
  <si>
    <t>Supplier scorecard is available with possibility to evaluate the supplier for all his activities on the platform</t>
  </si>
  <si>
    <t>Corrective Action plans are available as standalone functionality or via supplier information management where documents can be passed to the supplier for completion ahead of the acceptance of the plan internally.</t>
  </si>
  <si>
    <t>The solution supports 3 approaches to supplier onboarding
Single or mass invitation to suppliers
Manual creation or import by buyers
Supplier self-registration via specific URL</t>
  </si>
  <si>
    <t>As above, mass invitation and supplier self-registration are possible. This can then be tracked during the supplier onboarding process.</t>
  </si>
  <si>
    <t xml:space="preserve">The supplier on-boarding process can be configured freely by each client and it is adapted according the supplier profile and the way in which the supplier's answers question about category, risk, region etc. </t>
  </si>
  <si>
    <t xml:space="preserve">See Spend Analysis RFI </t>
  </si>
  <si>
    <t>The user will be able to define the RFX requirements specific to their sourcing activity. Templates for questions and project phases can be added dependent upon the type of event they are running.</t>
  </si>
  <si>
    <t>The user is able to add the the required information in the relevant formats to the RFX / Survey.</t>
  </si>
  <si>
    <t>Multiple templates, sections or regional / category specific can be added to the RFX. New questionnaires created can be saved and reused in the solution promoting knowledge sharing and best practise between users.</t>
  </si>
  <si>
    <t>All templates are stored in the template library. Multiple templates, sections or regional / category specific can be added to the RFX. New questionnaires created can be saved and reused in the solution promoting knowledge sharing and best practise between users.</t>
  </si>
  <si>
    <t>Templates can be defined by category, regional variations and individual sections. There is no limit to the number of templates and multiple templates can be added to a single RFX.</t>
  </si>
  <si>
    <t>The buyer can create templates specific to their industry.</t>
  </si>
  <si>
    <t>Scoring is done at an individual question level and the weighting applied to the section the question is part of. Evaluator (job role) weighting is also provided meaning the individuals can only view or score the sections that are relevant to them.</t>
  </si>
  <si>
    <t>Output of weighting is a standard formula which cannot be changed.</t>
  </si>
  <si>
    <t>The constraints in the optimisation tool do not take into account the weightings.</t>
  </si>
  <si>
    <t>Evaluation is available by multiple parties who can be assigned variable weights for each section.</t>
  </si>
  <si>
    <t>The solution supports basic scoring in either manual or automated form.</t>
  </si>
  <si>
    <t>There is a document repository by project</t>
  </si>
  <si>
    <t>There are no limits for attachments</t>
  </si>
  <si>
    <t>The solution supports bulk upload via excel and cut and paste templates.</t>
  </si>
  <si>
    <t>This is not on our roadmap.</t>
  </si>
  <si>
    <t>The solution provides internal messaging and Q&amp;A for RFX and auctions along with chat for auctions.</t>
  </si>
  <si>
    <t>Not currently in our roadmap</t>
  </si>
  <si>
    <t xml:space="preserve">The buyer will have access to the event preview mode </t>
  </si>
  <si>
    <t>Multiple parties can see the information but only those with administrative privileges can edit.</t>
  </si>
  <si>
    <t>BoM can by used via the groups / lots in the solution.</t>
  </si>
  <si>
    <t>Customer specific ERP integration is possible via customisation</t>
  </si>
  <si>
    <t>This does not currently form part of the Determine roadmap</t>
  </si>
  <si>
    <t>Supplier search possible across the Determine Cloud Platform</t>
  </si>
  <si>
    <t>Suppliers can be searched and filtered against, name, classification(taxonomy or customer specific classes) supplier tag, supplier status.</t>
  </si>
  <si>
    <t>Integration to 3rd party supplier networks is possible through the solution.</t>
  </si>
  <si>
    <t>The solution provides transformative bidding  where factors can be used to penalise or reward certain suppliers in the process.</t>
  </si>
  <si>
    <t>The RFX can be issued as a sealed or unsealed event.</t>
  </si>
  <si>
    <t>The solution allows one offer but can capture comments from the supplier to capture alternative bids.</t>
  </si>
  <si>
    <t>Evaluation can be done by multiple parties. Parties can be asked to evaluate the entire RFX or be limited to specific sections. Sections can be viewed, scored or hidden dependent upon the evaluators job role.</t>
  </si>
  <si>
    <t>By default the weighting will be split by the number of sections or the number of evaluators. The defaults can be overwritten to be adjusted for each internal participant.</t>
  </si>
  <si>
    <t>The solution provides an evaluation comparison report where the evaluator scores are consolidated into a report with the supplier responses.</t>
  </si>
  <si>
    <t>The solution allows the RFx to be unpublished, edited and re-released back to the vendors.</t>
  </si>
  <si>
    <t>The solution allows multiple RFX's per project with a gated process between RFI/RFP/RFQ. Users can also copy a project for regular sourcing activities.</t>
  </si>
  <si>
    <t>The solution supports forward and reverse English and Dutch auctions.</t>
  </si>
  <si>
    <t>The solution allows settings (Floors, ceiling, minimum increments, blind, ranked, open, and timing options) to be defined at auction level.</t>
  </si>
  <si>
    <t>Projects containing previous auctions can be copied and reused very quickly.</t>
  </si>
  <si>
    <t>Where an RFX has been concluded prior to the auction pre-bids in the form of RFX pricing can be pulled from RFx.</t>
  </si>
  <si>
    <t>The event can be manually paused and restarted by the event owner or designated administrative users.</t>
  </si>
  <si>
    <t>Proxy bidding can be made on behalf of suppliers by the customer event team or the Determine support team during an event.</t>
  </si>
  <si>
    <t>The solution supports real time messaging from the vendors and also an event announcements tool which enables a second communication channel during an event.</t>
  </si>
  <si>
    <t xml:space="preserve">The system provides an event control panel which allow visibility as to which suppliers are online. </t>
  </si>
  <si>
    <t>The solution allows auction results to be pulled into the Determine optimization tool which supports capacity constraints and award limits.</t>
  </si>
  <si>
    <t>If the auction is created from the RFX the user will be able to choose which suppliers progress forward. If a standalone auction, suppliers can be searched and filtered against; name, category, tag, classifications, status.</t>
  </si>
  <si>
    <t>The Determine Sourcing solution offers 6 fixed constraints to allow the creation of scenarios. These are based on quantity, supplier, item constraints at a total event level or specific line item level.</t>
  </si>
  <si>
    <t>The Determine Sourcing solution offers 6 fixed constraints to allow the creation of scenarios. These are based on quantity, supplier, item constraints at a total event level or specific line item level. These constraints are non configurable.</t>
  </si>
  <si>
    <t>There are no limits to the number of scenarios that can be created. Once a scenario is created it is saved against the event to allow comparisons to other scenarios.</t>
  </si>
  <si>
    <t>The solution will default to cherry picking at line item level. The constraints applied are then used to offer the alternative scenario outputs.</t>
  </si>
  <si>
    <t>The solution will allow the comparison of any 2 scenarios side-by-side at one time.</t>
  </si>
  <si>
    <t>Not supported</t>
  </si>
  <si>
    <t>See contract Management RFI for more details</t>
  </si>
  <si>
    <t>Determine can support the import of flat-file and API integration from 3rd party systems.</t>
  </si>
  <si>
    <t>Determine is currently redesigning the supplier performance module. At present scores can be imported.</t>
  </si>
  <si>
    <t>Scorecards are  currently updated with evaluations of the supplier from assigned reviewers in the solution. As per above question Determine is currently redesigning the Supplier performance module with enhanced features to be released at the end of 2017/ beginning of 2018.</t>
  </si>
  <si>
    <t>Scorecards are  currently set per supplier / category / BU / Country.</t>
  </si>
  <si>
    <t xml:space="preserve">Standard OTB reports available for each element on the platform - the report configurator allows users to customize reports. </t>
  </si>
  <si>
    <t>The solution currently provides basic spend KPI's. With the redesign the range of KPI reporting will be enhanced.</t>
  </si>
  <si>
    <t>Standard reports available for each element on the platform</t>
  </si>
  <si>
    <t>Budget Management forms part of the standard Determine Cloud Platform set for the downstream / P2P clients.</t>
  </si>
  <si>
    <t>Integration to 3rd party finance applications forms part of the standard Determine Cloud Platform set for the downstream / P2P clients.</t>
  </si>
  <si>
    <t>This is not currently in scope or on the Determine product roadmap.</t>
  </si>
  <si>
    <t xml:space="preserve">Standard APIs are available to pull 3rd party data into the solution. </t>
  </si>
  <si>
    <t>Notifications and alerts can be created in the system based against various metadata fields. Notifications linked to thresholds can be configured to support customers.</t>
  </si>
  <si>
    <t>The system can detect trends in the reporting.</t>
  </si>
  <si>
    <t>API's can be made available to pull newsfeeds into the supplier module.</t>
  </si>
  <si>
    <t>The solution supports action plans as a specific task. Action plans can also be managed via supplier management with documents been sent to the supplier for them to comment and submit back into the customer ahead of their acceptance or rejection of the plan.</t>
  </si>
  <si>
    <t>A key strength of the system is to assign tasks to individuals or route approvals to certain individuals for them to accept the supplier plan.</t>
  </si>
  <si>
    <t>Milestones can be defined and the buyer can record when they are met</t>
  </si>
  <si>
    <t>We use PHP (Determine Cloud Platform) and Ruby on Rails (for SmartSourceCloud components related to eAuctions, RFx, Project Management).</t>
  </si>
  <si>
    <t xml:space="preserve">We use AWS stack in multiple regions (US, Ireland, Germany, Singapore, Brazil) with a proprietary cloud  management solution that centralize all application management and single code software delivery. We use the private cloud capabilities of AWS to share a global infrastructure with all our customers (no dedicated instances). Since 2009 all new customers have been deployed on this platform (public cloud with private cloud capabilities). We have also migrated many on premise historic customers to our cloud platform.  For SOA standards we currently use Web Services - a native Enterprise Application Integration (EAI)  and RESTful. Determine’s EAI is to replace the need for an ETL. It comes as a toolbox of driver to handle the most common requirements in terms of transmission protocols, data formatting, and performs data mapping work.  
</t>
  </si>
  <si>
    <t>We currently do not offer an On-Premise option.</t>
  </si>
  <si>
    <t xml:space="preserve">Available on Android (Google Play) and IOS (Apple Store), our native mobile application is designed to access the entire platform, optimizing user experience on small screens and ease the access on the move  for processes such as approvals, notifications, status updates, and important tasks.
The particularity of this application is its ability to provide all available information, including specific customer requirements and all applications on demand. Beyond the operational departments, it is the individuals who are in demand for solutions adapted to their increasing mobility (travel, home office, etc.) and usable on all device (smartphones, tablets, computers). Responsive design or adaptation of the display to the size of the screen available
Determine Cloud was written for mobile use. The display of the information available on the screen rearrange automatically according to the available space and without losing the usage quality. Our mobile and UI roadmap includes the following:
Collaboration Tools / Features 
Integral mobile + desktop experience 
UI Framework components to complete UX 
Contextual Help 
Dialogs Framework Improvements 
Global Search with Keywords 
Push notifications on both Browser and Mobile 
“Wow!” Signature graphical views 
Embedding with third party
</t>
  </si>
  <si>
    <t xml:space="preserve"> Determine is evaluating Blockchain available platforms and potential implementations. </t>
  </si>
  <si>
    <t>We have currently on the Determine Cloud Platform four differentt uses of OCR technology: Automatic embedded OCR to index scanned documents used by our global search engine. OCR technology  is also used in other parts of the platform, to ingest contracts for example</t>
  </si>
  <si>
    <t>We have our own “smart apps” roadmap using a mix of machine learning technology and collaboration channels. We prototyped integration with several collaboration tools (bots like Microsoft team/skype or slack) to allow conversational user interaction. Integration in Google assistant (used in Google home and some android phones) is in the roadmap. No enquiries from our customers to add Alexa skills.</t>
  </si>
  <si>
    <t xml:space="preserve">Our platform has a unique technology (descriptive language) allowing full personalization for each customer while keeping the multi-tenant SaaS delivery. It is possible to add new fields to any record (modifying data model on the fly), to modify the behavior of any field, even based on contextual information, and to overload standard labels and translations, all of that using a personalization UI inside the application itself. In addition we have the capability to configure and personalize the integration points, including data mapping and communication setup.
</t>
  </si>
  <si>
    <t>Determine Cloud Platform supports SAP/OCI and Ariba/cXML protocols. Our platform has its own API standard using pure restful/oauth2 protocols. We have standard import/exports features using mainly Excel or CSV files to let suppliers get and push financial/accounting information using the supplier network.</t>
  </si>
  <si>
    <t>Determine Cloud Platform has been designed to handle complex integration scenarios, including the capability to manage several instances of ERP on a single eprocurement platform. The use of an internal middleware associated with a data model that has been built to be fully compatible with global ERP implementation (SAP, Oracle…) allows determine to configure any integration point using any data mapping and data filtering at any time. Our strategy is to deploy single instance of our platform to handle global deployment and to help organization centralizing their data and process even when they have multiple ERP instances (even from different vendors).</t>
  </si>
  <si>
    <t>Determine Cloud Platform uses a combination API and flatfile to integrate with ERP systems - Proprietary EAI  module embedded inside the Determine Core. No third-party middleware necessary, save time for most common normalized protocols. Open RESTful API to connect any app and Bulk Import/Export is also available</t>
  </si>
  <si>
    <t>While possible on DCP, we typically are not asked to integrate with P2P systems given our capability.  For instance in the past we did work with Ariba, Coupa and Verian.</t>
  </si>
  <si>
    <t>Relevance of Best of Breed as part of sourcing can be discussed during the demo/briefing</t>
  </si>
  <si>
    <t>DCP is setup with detailed and highly configurable options based on core rights, users and workflow to address the role/data/action based security options.</t>
  </si>
  <si>
    <t>The solution allows the user to select the process that they want to use in order to have the required phases in their sourcing project. This can be templated to allow the user to follow commodity or regional specific sourcing phases.</t>
  </si>
  <si>
    <t>The solution allows the user to follow the required process they need. E.g. Project gates or approval steps can be inserted to allow vendors to progress between the various stages of an RFX.</t>
  </si>
  <si>
    <t>Approval rules, process rules, notification rules are available and completely customizable within the solution.</t>
  </si>
  <si>
    <t>Team management is available and the role team members have in the system is defined by access permissions and adhoc permissions can be granted for team member in a specifc project.</t>
  </si>
  <si>
    <t>The solution allows process step change either the manually or  automatically. Phases are specific to the sourcing process and can be tracked as a project moves from RFX into Auction (eg the moving of RFX pricing as the start point for the Auction).</t>
  </si>
  <si>
    <t>The solution can be hosted in regional data centres via our hosting partners. Support is available across all time zones.</t>
  </si>
  <si>
    <t>Currencies are defined at an event level. The currency display will default to the user profile of the event owner.</t>
  </si>
  <si>
    <t>Multi language is available in the solution.</t>
  </si>
  <si>
    <t>Limited configuration possible (depending on rights) on transactional data.</t>
  </si>
  <si>
    <t>Limited configuration possible (depending on rights) on transactional data</t>
  </si>
  <si>
    <t xml:space="preserve">See Analytics RFI </t>
  </si>
  <si>
    <t xml:space="preserve">We do not offer these services </t>
  </si>
  <si>
    <t xml:space="preserve">We do not offer risk ID and management as a consultative service </t>
  </si>
  <si>
    <t xml:space="preserve">We work with partners on these opportunities </t>
  </si>
  <si>
    <t>We allow our clients to have multiple schemas (simultaneously) or change schemas as necessary.  These can be client defined and there is no limit to capacity to depth.</t>
  </si>
  <si>
    <t xml:space="preserve">We provide UNSPSC or client defined - out of the box.  However, these can also be customizable based on client preferences.  </t>
  </si>
  <si>
    <t>We support client provided schemas as well as 'standard' options (UNSPSC, NAICS).  We also support 'override' or validation rules based on client's needs</t>
  </si>
  <si>
    <t>We can support multiple schemas simultaneously. We can also support multiple cubes, based on client's needs.  While there cannot be multiple views - an end user can modify their own instance without affective other's views</t>
  </si>
  <si>
    <t>Each cube is a separate environment.  However, we do allow 'shared' access via screenshare and note sharing options to instill collaborative efforts</t>
  </si>
  <si>
    <t>We bring in proprietary industry knowledge, capture information for 3rd party sources (GoogleMaps, Hoovers, D&amp;B) to unify/harmonize supplier information.  We also allow our clients to correct or to submit requests for adjustments as needed</t>
  </si>
  <si>
    <t>We can create and perform client specific formulas and metric calculations based on their needs for classifications</t>
  </si>
  <si>
    <t>Our rule 'editor' is SQL based and can support advanced formulas or cleansing rules, as necessary</t>
  </si>
  <si>
    <t>We accept standard flat file, delimited formats, but ETL process is a manual effort to populate it in the system</t>
  </si>
  <si>
    <t>ERP integration is currently possible with utilization of SQL connectors</t>
  </si>
  <si>
    <t>The Spend Analtyics (SmartAnalytics) tool utilizes multiple data sources as opposed to strict intergration processes.  There is integration via internal flat file FTP drop-off processes.  This process has been used to manage several ERP integrations and back end systems.</t>
  </si>
  <si>
    <t>We can define rules to automatically cleanse and enrich based on predefined parameters - as well as being ordered.  However, at this time, conflicts cannot be detected</t>
  </si>
  <si>
    <t xml:space="preserve">Rules can be grouped and selected as needed. Throw away cubes can be created </t>
  </si>
  <si>
    <t>We leverage our partners and their proprietery resources, from a standpoint of data enrichment and product records.</t>
  </si>
  <si>
    <t>Since our analytics platform is so flexible, we can work with the client in order to suit and 3rd party integration needs</t>
  </si>
  <si>
    <t>We can cross join data based on and required parameters</t>
  </si>
  <si>
    <t>Classification can be based on client defined or standard schemas.  Updates can be real-time - based on size of client data</t>
  </si>
  <si>
    <t>Manual classifications are easily accomplished by Determine through a process of internally built products.  These products can incorporate user-defined metrics, but cannot be modified via a template.</t>
  </si>
  <si>
    <t>Mappings can be provided based on value sets, keywords, or any other client defined metric</t>
  </si>
  <si>
    <t>collaboration for classification can not be completed in tandem, but requests for classification changes can completed in tandem.  multiple users can share the same view and work on the data at the same time</t>
  </si>
  <si>
    <t xml:space="preserve">classifications can be used based on a subset of data and filters to specify subsets of data </t>
  </si>
  <si>
    <t>We utilize machine learning, rules-based classifications, and 'web crawlers' to pick up tail end spend. Rules based classification: The first stage is Rules Based Classifier to ensure that all customer specific requirements are accorded the highest priority. It typically classifies 20%-30% of the total transaction lines but accounts for Top 60%-70% of the spend. For example, most customers have few strategic suppliers providing critical categories and it is important to get highest accuracy (close to 100%) for this spend. Rules Engine is the best solution for the strategic spend classification since the data volumes are less. b) Statistical classification (Machine Learning based) : The statistical classifier is a machine learning based classifier and is used to classify huge volumes of data. It typically classifies 40%-70% of the total transaction lines and accounts for 20%-40% of the spend. Our statistical approach is a self-learning methodology where-in the tool uses a pre classified training set to create multiple inference models for classification. ‘Training Set’ (typically 10%-15%) is generated statistically from historical spend data and classified by our subject matter experts. Integrated Web spider: This classification concept is unique to us and one of our key differentiators. Typically for most customers, ‘3%-6% tail-spend’ is of poor data quality due to maverick buying. Hence most classification solutions available in the marketplace are unable to classify the ‘tail spend’. Our integrated web spider can aggregate supplier information automatically from the internet which is classified by the statistical classifier. It also helps in enhancing the quality of spend data available for classification. For example, when Dell introduces a new series of Laptop with a different brand name; other approaches will fail to classify the line item since the static knowledgebase needs up gradation; whereas our classification solution can easily classify since the related information will be available on the web.  Quality Assurance: Our subject matter experts follow an Iterative process to measure Data Accuracy, re-tuning of engine intelligence and re-categorization till agreed Service Level accuracy is reached. We measure Data Accuracy through statistical techniques. We have developed and tested different models for cross-validation and error rate estimation. We simulate these models across the classified data and generate samples which are then cross-validated by our team of subject matter experts. The tool uses this input from subject matter experts to extrapolate the accuracies across the entire set as well as direct to erroneous data sets with highest error rate ; identify data patterns which require more training ; etc. These inputs are utilized by Subject Matter Experts to re-train the tool and ensure a high out-of-the-box accuracy.  To get to 90% is based strictly on the data set, but at 1MM lines, it takes us 6 wks.    manual overrides are very easy to accomplish</t>
  </si>
  <si>
    <t>Users can augment auto classifications and these 'manual interventions' are used to aid the machine learning tool.  This model also evolves based the data the client provides to us</t>
  </si>
  <si>
    <t>The tool does not support data integrity analytics, but can test the completness of the data</t>
  </si>
  <si>
    <t>All outliers have to be either manually sought or developed based on defined parameters.</t>
  </si>
  <si>
    <t>We simulate models across the classified data and generate samples which are then cross-validated by our team of subject matter experts. The tool uses this input from subject matter experts to extrapolate the accuracies across the entire set as well as direct to erroneous data sets with highest error rate ; identify data patterns which require more training ; etc. These inputs are utilized by Subject Matter Experts to re-train the tool and ensure a high out-of-the-box accuracy.</t>
  </si>
  <si>
    <t>data can be defined to a set range in real-time upon client request and required metrics.  In isolated events, cubes must be reloaded.</t>
  </si>
  <si>
    <t>Reports or visualization options can be modified based on client's requests and needs</t>
  </si>
  <si>
    <t>A filter can be created and utilized on any dimension - and any dimension can be used as a filter 'in real time'</t>
  </si>
  <si>
    <t>Formulas can be created by the end user or support staff based on client's needs</t>
  </si>
  <si>
    <t>The graphing functionality is standard options with some more complex options (funnel chart, mekko chart, radar chart); based on Qlikview capability 11.20 SR15</t>
  </si>
  <si>
    <t xml:space="preserve">new templates can be built based on any created or pre-defined dimension.  </t>
  </si>
  <si>
    <t>CSV or XLS options are provided</t>
  </si>
  <si>
    <t>platform can auto-push to FTP sites for flat file file options</t>
  </si>
  <si>
    <t xml:space="preserve">While we do not provide 'real time', we do allow for nightly updates in relation to cleansing and summarizing data in Smart Analytics.  </t>
  </si>
  <si>
    <t>For clients that desire this service, we partner with 3rd party consulting organizations with SME in order to expand our platform offerings; more can be discussed during the briefing on this subject. SmartAnalytics does not support predictive analytics capabilties today.</t>
  </si>
  <si>
    <t>The system ties into the Scorecard reporting module, allowing for extensive analysis and drill-down functionality with regard to the scorecard data</t>
  </si>
  <si>
    <t>The system allows for the standard scorecard visualizations, but also allows for any client requests regarding visualization of metrics</t>
  </si>
  <si>
    <t>The system allows for 'cloning' of current KPI formulas as well as saved variable definitions</t>
  </si>
  <si>
    <t>Each KPI needs to be created based on required calculations, there is no library of standard KPIs to utilize .  All KPIs are constructed to meet the client's needs</t>
  </si>
  <si>
    <t>The system allows to set benchmarks based on client provided information, and allows for dynamically updated benchmarking variables from built mapping tables</t>
  </si>
  <si>
    <t>internal benchmarks can be created and implemented based on provided client information and dynamically update based on created mapping tables</t>
  </si>
  <si>
    <t>While we have the ability to benchmark based on client expressed values, we do not have the ability to utilize 3rd party for bench mark feeds</t>
  </si>
  <si>
    <t>any cost avoidance strategies or opportunity assessment programs are no inherently tied into the system and will need to be created from provided mapping tables.  The system can address problems areas - which then can be used for better sourcing opportunities</t>
  </si>
  <si>
    <t>the current outlay of the system allows for static opportunity analysis/ bid analysis based on set and 'hard coded' variables.  however, the system does not currently 'flag' or notify the client of any opportunities</t>
  </si>
  <si>
    <t>the system allows for PO data analysis with regard to supplier familyifying, schema classifications, normalization - and building BI reports (scorecards, trend lines,benchmarks) around the normalized datasets</t>
  </si>
  <si>
    <t>the system allows for T&amp;E/ PCARD data analysis with regard to supplier familyifying, schema classifications, normalization - and building BI reports (scorecards, trend lines,benchmarks) around the normalized datasets</t>
  </si>
  <si>
    <t>While this is supported; this process is not currently supported 'out of the box'.  This is based on client needs</t>
  </si>
  <si>
    <t xml:space="preserve">the system can provide many tools to provide and analyze suppliers - from geolocation information, preferred supplier status information, and supplier consolidation or pareto information </t>
  </si>
  <si>
    <t>System utilizes Qlikview as a back and frontend user interface.   The import/ export of data is easy for the end user</t>
  </si>
  <si>
    <t>Qlik has details on the architecture and cloud requirements.</t>
  </si>
  <si>
    <t xml:space="preserve">This is not offerred for SmartAnalytics </t>
  </si>
  <si>
    <t xml:space="preserve">This is supported with partners </t>
  </si>
  <si>
    <t>The system is currently very scalable with regard to Big data applications/ we are able to meet any client data demands</t>
  </si>
  <si>
    <t>We are looking at Blockchain as part of the Determine Cloud Platform not the SmartAnalytics solution.</t>
  </si>
  <si>
    <t>At this time we have mobile capability on the Determine Cloud Platform (DCP) for the Analytics.  However there are no plans to develop it on the SmartAnalytics solution.</t>
  </si>
  <si>
    <t>We have the ability to search and organize based on key words and filters/ and associate with pertinent data streams</t>
  </si>
  <si>
    <t>There are no plans to develop it on SmartAnalytics solution but have OCR capabilities on DCP with partners.</t>
  </si>
  <si>
    <t>At this time we are looking to develop Intelligent Apps on DCP. However there are no plans to develop it on SmartAnalytics solution.</t>
  </si>
  <si>
    <t>We have the abilitity to change and custom the system terminology to match what the client requires</t>
  </si>
  <si>
    <t>As a web platform and a SaaS product, our system easily integrates into multiple applications and instances</t>
  </si>
  <si>
    <t>http://www.qlik.com/us/products/qlikview/system-requirements</t>
  </si>
  <si>
    <t>The current view is set a the company level, but each individual user can modify their own visualization and not impact other users</t>
  </si>
  <si>
    <t>The current view is set a the company level, but each individual user can modify their own visualization and not impact other users.  This individual view can be shared across multiple users, using a screen share native application.  likewise, any created bookmarks or 'notes' can be shared as needed across the company</t>
  </si>
  <si>
    <t>The visualization capabilities are tied innately to Qlikview</t>
  </si>
  <si>
    <t>While users can create their own visualizations and modifications around the cube, their ability to 'program' rules/ processes is not currently supported</t>
  </si>
  <si>
    <t xml:space="preserve">While there cannot be JIT currency exchange/ multilingual support - currencies can be displayed and converted into any currency based on client's requirements.  Likewise, the system can be translated into any language (but only at the company level) </t>
  </si>
  <si>
    <t>We use both third party APIs for currency conversions, but also manual efforts and automated based on client's requirements.   We also have the ability to use master tables if a client has a set exchange to utilize</t>
  </si>
  <si>
    <t>We use third parties to translate into multiple languages from system - to individual lines (if necessary).  the system can only be translated at the company level.</t>
  </si>
  <si>
    <t>We offer a variety of platform options, broken by classification depth, refresh cadence, and client-requested modifications.  We tailor our services and integrations based on the client's requirements</t>
  </si>
  <si>
    <t xml:space="preserve">We utilize machine learning, rules-based classifications, and 'web crawlers' to pick up tail end spend. Rules based classification: The first stage is ‘Rules based Classifier’ to ensure that all customer specific requirements are accorded the highest priority. It typically classifies 20%-30% of the total transaction lines but accounts for Top 60%-70% of the spend. For example, most customers have few strategic suppliers providing critical categories and it is important to get highest accuracy (close to 100%) for this spend. Rules Engine is the best solution for the strategic spend classification since the data volumes are less. b) Statistical classification (Machine Learning based) : The statistical classifier is a machine learning based classifier and is used to classify huge volumes of data. It typically classifies 40%-70% of the total transaction lines and accounts for 20%-40% of the spend. Our statistical approach is a self-learning methodology where-in the tool uses a pre classified Training set to create multiple inference models for classification. ‘Training Set’ (typically 10%-15%) is generated statistically from historical spend data and classified by our subject matter experts. Integrated Web spider: This classification concept is unique to us and one of our key differentiator. Typically for most customers, ‘3%-6% tail-spend’ is of poor data quality due to maverick buying. Hence most classification solutions available in the marketplace are unable to classify the ‘tail spend’. Our integrated web spider can aggregate supplier information automatically from the internet which is classified by the statistical classifier. It also helps in enhancing the quality of spend data available for classification. For example, when Dell introduces a new series of Laptop with a different brand name; other approaches will fail to classify the line item since the static knowledgebase needs up gradation; whereas our classification solution can easily classify since the related information will be available on the web. d) Quality Assurance: Our subject matter experts follow an Iterative process to measure Data Accuracy, re-tuning of engine intelligence and re-categorization till agreed Service Level accuracy is reached. We measure Data Accuracy through statistical techniques. We have developed and tested different models for cross-validation and error rate estimation. We simulate these models across the classified data and generate samples which are then cross-validated by our team of subject matter experts. The tool uses this input from subject matter experts to extrapolate the accuracies across the entire set as well as direct to erroneous data sets with highest error rate ; identify data patterns which require more training ; etc. These inputs are utilized by Subject Matter Experts to re-train the tool and ensure a high out-of-the-box accuracy.  To get to 90% is based strictly on the data set, but at 1MM lines, it takes us 6 wks.  </t>
  </si>
  <si>
    <t>We provide refreshes at a set cadence and 'cleansing' and enrichment based on client's requests.  The client has the ability to normalize and reclassify their data with a built in tool or via self-management options</t>
  </si>
  <si>
    <t xml:space="preserve">We offer opportunity identification and category analytics based on general industry information and economic norms.  We do not delve deep in each industry for specific opportunity improvement initiatives </t>
  </si>
  <si>
    <t>We provide standard cost avoidance strategies based on client provided data (such as preferred supplier BI) but we do not currently perform ad hoc cost avoid 'executive summary'/ strategy requests.  While we provide our clients with average costs per classifications and a variety of variance analysis information - the client is left to generate any perceived value from those reports.  For clients that desire this service, we partner with 3rd party consulting organizations with SME in order to expand our platform offerings</t>
  </si>
  <si>
    <t xml:space="preserve">We provide our clients standard usability and navigational training, as well as 'best practice' discussions.  We also provide QF guides and training videos to demonstrate basic and advanced usability.  </t>
  </si>
  <si>
    <t>Determine Cloud Platform supports dynamic forms for verification rules are supported.</t>
  </si>
  <si>
    <t xml:space="preserve">DCP supports a variety of industry codes out of the box such as DUNS and NAICs.  Others can be configured based on customer requirements. </t>
  </si>
  <si>
    <t>UNSPSC and client classification (matched to UNSPSC if needed) are available</t>
  </si>
  <si>
    <t xml:space="preserve">Standard APIs available for integration with ERP and other systems </t>
  </si>
  <si>
    <t>DCP is not meant to be a standalone MDM system; howevr DCP can handle master data from outside sources such as corporate, operational, financial, procurement and supplier related information.</t>
  </si>
  <si>
    <t>Fine-grained access control is supported at both the table and field level.</t>
  </si>
  <si>
    <t>Any form and conditional workflows are available.</t>
  </si>
  <si>
    <t>Archival and audit trail is available; modifications are also visible on field level. Review the DCP Architecture components doc.</t>
  </si>
  <si>
    <t>Yes. Document storage and versioning available with complete and customizable metadata history across the entire platform.  Review the DCP Architecture components doc.</t>
  </si>
  <si>
    <t>We have currently on the Determine platform four different uses of OCR technology: Readsoft online fully embedded as an app used to receive and process scanned Invoices; Numen (specific to French market) used to scan invoices; Automatic embedded OCR to index scanned documents used by our global search engine; Automatic embedded OCR to index scanned documents used by our global search engine; OCR technology  is also used in other parts of the platform, to ingest contracts for example. Review the DCP Architecture components doc.</t>
  </si>
  <si>
    <t>DCP supports supplier import, supplier invitation, and supplier self-registration. The system can also be preloaded with supplier records from other enterprise systems.</t>
  </si>
  <si>
    <t>Invitation management can handle invitations over multiple channels and reminders can automatically be resent as well as buyer notification.  Furthermore, mass supplier import is possible.</t>
  </si>
  <si>
    <t>Conditional workflows on any peice of master and meta data are all available.</t>
  </si>
  <si>
    <t>SIC are freely configurable per customer, country and legal form.</t>
  </si>
  <si>
    <t xml:space="preserve">Supplier on-boarding can be started from any place where supplier can be assigned.  For instance, DCP offers a supplier prospect capability where suppliers that have not been fully approved or have been not fully vetted in the past from an RFx can be asked to start the onboarding process. </t>
  </si>
  <si>
    <t>Standard questionnaires can be provided for areas like W8/W9, diversity, insurance, IT security, and other audit &amp; compliance requirements. New Templates can be easily configured to support customer specific requirements.</t>
  </si>
  <si>
    <t>This is only limited to emails.</t>
  </si>
  <si>
    <t>In theory, our platform can integrate with one or more supplier networks.  At the moment we are working with Tradeshift on simple profile integration.</t>
  </si>
  <si>
    <t xml:space="preserve">At the moment we are developing this capability with other third party vendors including: Bureau Van Djik, D&amp;B, Experian, EcoVadis, OpenData, Provigis, and Tilaajavastuu. </t>
  </si>
  <si>
    <t>Suppliers can be qualified in a number of ways including usage of meta-data tags, supplier and certification status, and supplier classification.</t>
  </si>
  <si>
    <t xml:space="preserve">Data collection is powerful based on the workflow capabilities of DCP. Yes.  </t>
  </si>
  <si>
    <t>Delegation of control can be managed by both buyers and suppliers. Suppliers have some capability of adding their own users to 3 different user profiles.</t>
  </si>
  <si>
    <t>Document workflow is more where the strength of the platform is.  At the moment documents can be scanned for data inclusion, but there is no capability to verify validity of documentation.</t>
  </si>
  <si>
    <t>Out-of-the-box.</t>
  </si>
  <si>
    <t>Core supplier information is stored in the supplier profile level including identifications (contact, mailing address, working language, payment terms, PO sending info, Spend History), Bank Acct, Surveys, Certifications, Dashbaord, Scorecards etc.  This can be demonstrated during the demo.  The platform also offers a form editor that allows for custom extensions on fields for suppliers based on specific requirements. (up to 15 fields per license)</t>
  </si>
  <si>
    <t>Financial data tracking is limited to the data that is captured in the system.</t>
  </si>
  <si>
    <t>In theory it is possible to pull data into the supplier record, but currently no customer requests have gone live with thie type of feature.</t>
  </si>
  <si>
    <t xml:space="preserve">Document storage and versionning available. Document management capability is part of the platform; generally it is most heavily leveraged for Contract Management at the moment. Common documents are shared across the platform and can be executed in a similar way through internal sharing, workflow or third party apps like DocuSign. </t>
  </si>
  <si>
    <t>Certification management available and is completely configurable by the customer based on various attributes of suppliers including category, location or other risk factors such as performance.</t>
  </si>
  <si>
    <t>Yes. Complete price history can be maitained as part of the Procurement / Catalog Management features. The supplier can update the information before submitting into an approval workflow by the customer before going live.</t>
  </si>
  <si>
    <t>The rating and approval system is quite extensive as part of the SIM and SPM capabilties.  Approvals are currently linear; preferred status is at the supplier level.</t>
  </si>
  <si>
    <t>Suppliers can interact with buyers via the supplier portal. This is for main activities such as Sourcing, CLM, SIM and P2P activities and also sub activities such as notes, tasks and obligations as notifications by email and to do in the system.</t>
  </si>
  <si>
    <t>This is not an available feature at this time.</t>
  </si>
  <si>
    <t xml:space="preserve">Conflict Resolution CAR/CAM is available and integrated as part of the wider supplier management and wider task management configuration and setup within the Determine Cloud Platform.  </t>
  </si>
  <si>
    <t xml:space="preserve">This is part of the wider master data, meta data and document management capability within the Determine Cloud Platform.  The capability can be configured based on specific requirements related to the supplier or supplier information where an issue needs to be identified and tracked. </t>
  </si>
  <si>
    <t>Action plans can be created within a project plan around tasks and team members (internal and external)</t>
  </si>
  <si>
    <t xml:space="preserve">Action plan and collaboration available as part of the platform - On “Event”, if “Condition”, then decide to “Act” (IFTTT, Microsoft Flow); Build any rule to manage all types of decisions in your application; Detect any input, change of state, external event; Change workflow of any document, assign value, send alerts, trig external action
</t>
  </si>
  <si>
    <t xml:space="preserve">Task management features accommodate the resolution mechanisms necessary for issue tracking, milestones and status management.  This is also part of a wider Program Management effort which provides very custom life-cycle like features for all areas within Source to Pay including Supplier management. This is currently available in the latest release 17.6 (June 2017) and is being developed further for future use cases beyond CLM and Supplier Management. </t>
  </si>
  <si>
    <t xml:space="preserve">Out-of-the-Box KPIs and metrics are available including compliance dashboards and supplier dashboards.  Custom measurements can be created with the Report Configurator. </t>
  </si>
  <si>
    <t>Survey campaigns available within Supplier Management.</t>
  </si>
  <si>
    <t>Algebraic operators and statistical functions are available.</t>
  </si>
  <si>
    <t>Standard APIs  are available, these are built into the Determine Cloud Platform.</t>
  </si>
  <si>
    <t>Scorecard are defined as part of the KPIs and updating the scorecards in real time, history of ratings is kept for reporting purposes, trends are detected.</t>
  </si>
  <si>
    <t>The Determine Cloud Platform is based on an innovative framework that is intended to be highly configurable.</t>
  </si>
  <si>
    <t>This is in development and is designed to be a collaborative forum.</t>
  </si>
  <si>
    <t>Supplier can contribute ideas unsolicited through the portal. This would be via the certification / information exchange of documents. Based on the configurability of the platform unsolicited ideas could be managed into a collaborative project.</t>
  </si>
  <si>
    <t xml:space="preserve">Action plan and collaboration are available as part of the platform - On “Event”, if “Condition”, then decide to “Act” (IFTTT, Microsoft Flow); Build any rule to manage all types of decisions in your application; Detect any input, change of state, external event; Change workflow of any document, assign value, send alerts, trig external action
</t>
  </si>
  <si>
    <t>Monitoring is done through action plan management, dashboards and KPIs that are available.</t>
  </si>
  <si>
    <t>Scores are defined as part of the KPIs that are updating the scorecards in real time, history of ratings is kept for reporting purposes, trends are detected.</t>
  </si>
  <si>
    <t>Flexible and custom alert management is available as part of the platform.  See the DCP Architecture doc.</t>
  </si>
  <si>
    <t>This is not out of the box but can be developed as part of unique requirements through the API framework on the Determine Cloud Platform.</t>
  </si>
  <si>
    <t>KPIs definition and third-party integration provide the framework for the risk management piece.</t>
  </si>
  <si>
    <t xml:space="preserve">Risk identification can be configured as part of the alerts and task management that is required per the customer needs.  </t>
  </si>
  <si>
    <t>Yes mitigation plans can be created which are manual.  Automated template generation is not currently available.</t>
  </si>
  <si>
    <t>Scores are defined as part of the KPIs that are updating the scorecards in real time, history of ratings is kept for reporting purposes, trends are detected.  Advaned forecasting algorithims are currently not supported.</t>
  </si>
  <si>
    <t>Currently event monitoring is reliant on third party data that is fed into the system.</t>
  </si>
  <si>
    <t>Project Management is available for configuring product development and/new product introductions.  This would be a viable as part of the Program Management module that is available in prototype in the 17.6 (June 2017)</t>
  </si>
  <si>
    <t>Product management is currently limted to BOM.</t>
  </si>
  <si>
    <t>DCP can support Basic BOM.</t>
  </si>
  <si>
    <t>Project Management functionality is available</t>
  </si>
  <si>
    <t>Project and Task Management is available</t>
  </si>
  <si>
    <t>Standard analytics features based on all metadata is available on the Determine Platform.</t>
  </si>
  <si>
    <t>The Report Builder is very extensive and configurable for all data elements in DCP.</t>
  </si>
  <si>
    <t>Out-of-the-Box Scorecards are available.</t>
  </si>
  <si>
    <t>Out-of-the-Box Metrics are available.</t>
  </si>
  <si>
    <t>Out-of-the-Box Metrics are possible.</t>
  </si>
  <si>
    <t>Out-of-the-Box Risk Reports are not available, but Risk Reports can be configured based on specific needs.</t>
  </si>
  <si>
    <t>SSO is support and the data is organized per client</t>
  </si>
  <si>
    <t>Supplier Admin can manage the company's accounts and users and were necessary the Determine Support team can support the suppliers during onboarding.</t>
  </si>
  <si>
    <t>Notes (in the form of Tasks, obligations, information) are possible for use on each piece of transactional data.</t>
  </si>
  <si>
    <t>Not currently supported.</t>
  </si>
  <si>
    <t>Scorecard scores are possible from each module from the platform, suppliers can evauate also themselves.</t>
  </si>
  <si>
    <t>Document versioning is available as part of the Determine Cloud Platform.</t>
  </si>
  <si>
    <t>Not at this time.</t>
  </si>
  <si>
    <t>Yes this is all available as part of the P2P features available on DCP.</t>
  </si>
  <si>
    <t>We do not offer an on-premise option for Determine Cloud Platform</t>
  </si>
  <si>
    <t xml:space="preserve">We currently do not offer this capability </t>
  </si>
  <si>
    <t xml:space="preserve">Unique on the market, The Determine Cloud Platform offers a “Big Data” for the Procurement function where our competitors only offer analysis and reporting systems. 
Big Data allows you to associate your structured purchasing information (reference, price, volume, date, requestor ...) with unstructured, complex and dynamic information flows such as the price of one or several raw materials, The average price of this reference on the web, the financial health indices ...
The analytical tools embedded with Determine Cloud's Big Data offer will allow you to:
Correlation of complex events to find the correlation points of several curves, allowing you to know more deeply the nature of the consumption of its goods and the complex interactions giving rise to prices and therefore to your costs.
Determine is actually collecting a lot of public available data to complement data from the platform as well.
</t>
  </si>
  <si>
    <t>Determine has already evaluated the Blockchain available platforms and potential implementation mainly to secure supplier relationship around PO, Invoices and Contracts. We are working with a specific customer on this topic.</t>
  </si>
  <si>
    <t>We have currently on the Determine Cloud Platform four different uses of OCR technology: Automatic embedded OCR to index scanned documents used by our global search engine. OCR technology  is also used in other parts of the platform, to ingest contracts for example</t>
  </si>
  <si>
    <t>Configuration of process is based on the platform approach.  Custom workflows can be created based on the data in the system including relationship, dollars invoved, the industry and/or regulatroy controls.  Since the system captures information related to users, departments, commodities, roles, content groups, units of measure, custom fields, accounts, chart of accounts, invoice tolerances, budget periods, payment terms, etc) custom workflows can be configured to accomodate these requirements.  In terms of custom fields, we currently try to limit them to five.</t>
  </si>
  <si>
    <t>In theory, yes.  This is the model we are pursuing on the Determine Business Network.  This is of particular interest as it relates to counterparties in contracts.</t>
  </si>
  <si>
    <t>Yes. The data model natively supports multi-tier data gathering and management requirements.</t>
  </si>
  <si>
    <t>Only buyer (Administrator) can configure the supplier portal - supplier portal depends on the authorisations given to the supplier user.</t>
  </si>
  <si>
    <t>Business Rules and Workflow are a core differentiator for us and are part of the DNA of the platform. The core engine includes different levels of business rules and workflows like: The core engine includes different levels of business rules and workflows like: Document workflow; Approval workflows; Rules based workflows (dynamic adaptation); Document workflows are predefined using our descriptive language, all rules allowing dynamic configuration in the application are managed by the admin.</t>
  </si>
  <si>
    <t>Determine Cloud Platform (DCP) supports many global requirements as it relates to global deployments where we are currently involved.  Some of the feature sets where global capability is clear includes hierarchical setup with unlimted number of levels (location, department, cost center, business units, company, legal entities, region, etc.).  DCP can manage shared service centers with queues and rules, engage life-cycle management when needed, and user/supplier on-boarding management.  These capabilties are being managed in many organizations on a global basis often supported in conjunction with global deployments of ERP solutions like SAP.  In one case we are using our supplier portal / global purchasing solution across five continents.  Some of the global considerations our platform is handling include: tax regime management, auditability across processes, global requisitioning from a master supplier base.</t>
  </si>
  <si>
    <t xml:space="preserve">Multi currency is managed in the Determine Core. This allows customers to define which rates are to be used and the duration those rates apply to. </t>
  </si>
  <si>
    <t xml:space="preserve">We currently support 25 languages on the Determine Cloud Platform. </t>
  </si>
  <si>
    <t>Determine adopt an empowerment model for implementation of the Determine Cloud Platform. Onboarding of suppliers themselves, is, under our standard implementation approach, managed by the customer organisation themselves. The onboarding process requires internal review and approval of the suppliers and evaluation of their suitability to supply to, and comply with, the organisations own requirements. This task is best handled in house in our experience. This is to ensure that the buying organisation understadns and vets the supplier offering, to the approriate level. Determine implementation consultatns will work with the customer organisation to automate the process as much as posible, to remove significant automation burden associated with task. Email notifications and alerts can make the tasks of reviewing the suppliers' certification as quick and hassle free as possible. However, if needed, we can provide custom scoped onboarding support, in the way of PTE or FTE for the supplier management support tasks assoicated with a large onbaording program. This would comprise of dedicated (or semi-dedicated) support staff for email or phone support to suppliers. This would not be a stadnard offering, but we are always open to understand the customers requirements and offer best practice advice accordingly. We can also work with a number of partners in this area, should the scope of services fall outside of the Determine core focus.</t>
  </si>
  <si>
    <t>Aggregation, cleansing and enrichment are done via third-party integrations. Standard services are avialable to execute validation checks when creatiing/updating supplier data.</t>
  </si>
  <si>
    <t>Determine adopt an empowerment model for implementation of the Determine Cloud Platform. Onboarding of suppliers themselves, is, under our standard implementation approach, managed by the customer organisation themselves. The onboarding process requires internal review and approval of the suppliers and evaluation of their suitability to supply to, and comply with, the organisations own requirements. This task is best handled in house in our experience. This is to ensure that the buying organisation understadns and vets the supplier offering, to the approriate level. Determine implementation consultatns will work with the customer organisation to automate the process as much as posible, to remove significant automation burden associated with task. Email notifications and alerts can make the tasks of reviewing the suppliers' certification as quick and hassle free as possible. However, if needed, we can provide custom scoped onboarding support, in the way of PTE or FTE for the supplier management support tasks assoicated with a large onboarding program. This would comprise of dedicated (or semi-dedicated) support staff for email or phone support to suppliers. This would not be a standard offering, but we are always open to understand the customers requirements and offer best practice advice accordingly. We can also work with a number of partners in this area, should the scope of services fall outside of the Determine core focus.</t>
  </si>
  <si>
    <t>Supplier development initiaitives are not offered as part of standard implementation services. We have experience in supplier development implementations, mainly in support services for and consulting advice for best practice on system set up. We have a number of partner organsations that we engage with in order to offer customers ancilliary services around supplier development.</t>
  </si>
  <si>
    <t>Determeine's approach to contract management is not exclusively focused on managing procurement contracts. This is based on the number of contract and contract families that are supported in the system.  This includes contracts for sales, channel partnerships, real estate, executive personnel, confidentiality, corproate, litigation, M&amp;A, R&amp;D, clinical trials, and other custom contract types that can be created.</t>
  </si>
  <si>
    <t xml:space="preserve">DCP is designed to provide granual level of details for any business documents stored in the platform.  For Contract Management, this same approach applies as it relates to relationships that are linked in the contract.  For instance, Determine makes it very easy to drill down to from the contract repository to all relationships associated with the contract such as core contract information, linked counterparties, amendments, signatures, related purchasing agreements, approvals for contracts and requests, notes, attachments, contract tracking, and envelopes. In addition, as part of the platform, information surrounding the counter party in the contract (suppliers, employees, partners, etc) is also linked based on the master data, meta data and document management approach.  </t>
  </si>
  <si>
    <t>Complex pricing is managed in the capabilties with Purchasing Contracts.  Contracts that are procurement related get initiated into Purchasing Contracts.  Purchasing contracts allow procurement users to link back to sourcing events and other procurement related details such as  amount distribution, list of purchase items, list of invoices, and list of payments. Volume discounts, rebates, penalties, and formula based amounts can be configured and tracked based on the information in the system.</t>
  </si>
  <si>
    <t>Contracts are linked to spend via purchasing contracts and the budget management features in the tool. These can be set at contract level or individual line item level.</t>
  </si>
  <si>
    <t xml:space="preserve">The user is able to classify the risk level in the contract metadata.  For instance commodities and contracts can be linked in the system, whereby alerts can be setup based on these requirements.  </t>
  </si>
  <si>
    <t>Determine Contract Management allows users to configure category contract types to commodities for improved reporting on the commodity risk related to the contract.</t>
  </si>
  <si>
    <t xml:space="preserve">The user will has full visibility of the counterparty (parent and child) contracts that are in place against the relevant business units. </t>
  </si>
  <si>
    <t>Determine Contract Management can be configured to capture statutory regulations.</t>
  </si>
  <si>
    <t>Via purchasing contracts and budget management the user can track the financial information within a contract.</t>
  </si>
  <si>
    <t>The Determine solution offers visibility and linkages between contracts, projects and counterparties. Multiple contract types linked to master agreements and the ability to have multiple counterparties per contract further enhance the functionality.</t>
  </si>
  <si>
    <t>The platform includes the ability to link assests back to a purchasing contract through a requisition.  For example, a user requests to buy a laptop.  Through a pre-approved purchasing contract with that supplier the user receives the laptop and it is assigned an asset tag.  That asset is then effectively associated with that purchasing contract.</t>
  </si>
  <si>
    <t>As each customer has different obligations and each contract has different obligations so to support this we have the ability to add fields to capture the information which can the be reported and alerted against. This can also be done for linkage to SIM.</t>
  </si>
  <si>
    <t>Obligations can be captured via metadata fields or via document exchange in SIM. Once the information is captured they can be reported / alerted against on both the internal and counterparty side.</t>
  </si>
  <si>
    <t>This can be done using professional services.  The level of effort will be dependent on the other system.</t>
  </si>
  <si>
    <t>Once a document is signed and executed in the system it moves from .Doc to .PDF to stop additional editing. Once the contract is in this stage editing privileges to the metadata are also controlled to just the authorised users.</t>
  </si>
  <si>
    <t>The Determine solution offers comprehensive audit trails throughout the solution in both log and flow chart format. Both parties will be able to track the changes to the actual contract document either in the system or in MS Word. Audit trails remain on the internal side only.</t>
  </si>
  <si>
    <t>Every change, pre and post execution of the contract is stored in the audit log. Once the contract is executed only those users with the correct permissions will be able to view the document.</t>
  </si>
  <si>
    <t xml:space="preserve">The user will be able manage the information within the contract and where appropriate use the action plan functionality or SIM to manage the communication to the 3rd party. </t>
  </si>
  <si>
    <t>Within the contract the user will be able to define alerts and notifications linked to specific peices of metadata. The user will also be able to assign tasks using the notes functionality which will communicate to internal and external users, including adding an item in their to do list. Future functionality will enable bespoke mini projects to be created in the system e.g contract expiration which will allow the definition of a workflow that a user must follow including approvals and task assignments where required.</t>
  </si>
  <si>
    <t>This would typically managed as process within SIM rather than CLM within the Determine solution. Action plans can be created and communicated with the stakeholders for review or specific task assignment.</t>
  </si>
  <si>
    <t>The solution provides full search capability across the contract metadata and contract document. All clauses, contract types and templates are available in libraries in the solution.</t>
  </si>
  <si>
    <t>The solution provides bulk upload templates. Where data needs to be extracted from legacy documents we partner with Legal Sifter.</t>
  </si>
  <si>
    <t>This is not functionality that is currently supported.</t>
  </si>
  <si>
    <t>All related information gathered on suppliers such as surveys completed, onboarding steps, ratings, are all available at any time on the platform, even within contracts.</t>
  </si>
  <si>
    <t>Contracts can be directly generated from within an eSourcing event. eSourcing events can also be generated from the content of a purchasing contract.</t>
  </si>
  <si>
    <t>When a document is added at the Document Creation phase it is either generated from a system template or a file upload. Once the 3rd party paper is added to the system it will avail of all of the system functionality regards comparison, approvals, signatures and exectution. Reporting can also be created to show Template v 3rd party paper contracts.</t>
  </si>
  <si>
    <t>At the appropriate stage of the process amendments can be created and linked to the original contract.</t>
  </si>
  <si>
    <t>The contract templates are created in MS Word. All document exports pre execution are into MS Word. Version control is done within the solution and the user can choose to compare changes between versions in MS word or in the solution.</t>
  </si>
  <si>
    <t>The system uses a rules based approach to generate the process model for approval flows.  This rules approach is based on rule levels which allows the user to generate parallel and serial paths using simple rules based on virtually any metadata of the record itself.  While we do not currently include the counterparty in the approval flow, there is no technical limitation that prevents this.  The approval mechanism is a platform feature and is used by any object that requires approvals.</t>
  </si>
  <si>
    <t>The solution allows the addition of multiple counterparties per contract record.</t>
  </si>
  <si>
    <t>The primary mechanism for collaboration beyond redlining is called Notes.  Notes are an object that can be attached to documents in the contract record  and they can also be attached to the contract record itself.  Notes can be marked as public or private and can be directed at both internal users or counterparties to solicit responses on information requested.</t>
  </si>
  <si>
    <t>We currently offer the ability to support multiple counterparties on a single contract and also support hierarchies of contracts.  We currently do not offer support for flow downs.</t>
  </si>
  <si>
    <t>The solution provides a request process which will then route a contract to the relevant legal party. Within the request process is Guide Me functionality which asks the user a variety of questions to help them find the correct contract in the solution.  This is based on a wizard approach that can then trigger additional workflows - for examples seld-service contracts that trigger additional autorization.</t>
  </si>
  <si>
    <t>Once executed the contract is flipped into a purchasing contract. The link between the negotiated contract and the budget or approved spend in the purchasing contract means that users can track spend whether through a PO or Catalogue and see what is spent, committed or available. This can either be to other Determine modules or standard connections to the likes of Oracle, SAP, Tradeshift.</t>
  </si>
  <si>
    <t>Contract compliance is managed through the connections to other Determine modules allowing the consolidation of obligations, spend, budgets, PO's, requisitions back to a specific contract within the system.</t>
  </si>
  <si>
    <t>Through connections to the previously described Purchasing Contracts and Budget Management modules within the Determine Platform.</t>
  </si>
  <si>
    <t>Corrective action plans can be defined in the solution and linked to either the supplier or contract record. If a contract is in dispute the solution will allow the user to flag this and it will be reflected in the status. Rules can be put in place so that if a contract is dispute it can restrict the transaction capability with that supplier.</t>
  </si>
  <si>
    <t>Reporting Generator within the Determine solution is a propriety tool which allows any peice of metadata to be compiled into a report. Reports are either individual status type (chart or table) reports that can be rolled up into dashboard reports. The dashboard will be a combination of the status type reports but also processing times by phase, template v 3rd party paper etc. Access to reports is based upon the users roles and permissions meaning that the same report will show different information for different users.</t>
  </si>
  <si>
    <t>Contract analytics can be done directly within the platform using the reporting tool mentioned above. Where more detailed analytics are required Determine also offers a broader set of analytics throught the our Spend Analysis module.</t>
  </si>
  <si>
    <t>AI tools form part of the Determine roadmap but are not available at this time.</t>
  </si>
  <si>
    <t>Customer focus groups and advisory committees</t>
  </si>
  <si>
    <t>Yes</t>
  </si>
  <si>
    <t>We revamped the entire user interface in 17.3 release of the Determine Cloud Platform.  The approach we've taken has been modeled off of Google Material Design.  Much of the UI/UX is geared toward the elements of usability such as icon design, hidden menus, favorites, workflow versatility, etc.  Here is a blog about the topic https://www.determine.com/blog/part-1-value-material-design</t>
  </si>
  <si>
    <t>See above.</t>
  </si>
  <si>
    <t>Our solution has a unique set of features to manage currency (we call it many currencies management), allowing the platform to manage an unlimited number of currencies at the same time for global deployments. We can for example on a single purchasing transaction manage the corporate, regional, local currencies as well as the supplier, budget and contract currencies, all being potentially differents. Conversion is done on the fly using exchange rate history, and reporting can be done across the entire suite using the corporate currency.We have the complete list of currencies in the application and include web-services to automatically update exchange rates (daily for example). We also have a standard interface allowing to sync exchange rates with the financial system.</t>
  </si>
  <si>
    <t xml:space="preserve">We are developing machine learning on the platform.  An example of this is On “Event”, if “Condition”, then decide to “Act” (IFTTT, Microsoft Flow); Detect any input, change of state, external event; Change workflow of any document, assign value, send alerts, trigger external action
</t>
  </si>
  <si>
    <t>This is an area we addressing in out roadmap.</t>
  </si>
  <si>
    <t>Determine platform has been designed to handle complex integration scenarios, including the capability to manage several instances of ERP on a single eprocurement platform. The use of an internal middleware associated with a data model that has been built to be fully compatible with global ERP implementation (SAP, Oracle…) allows determine to configure any integration point using any data mapping and data filtering at any time. Our strategy is to deploy single instance of our platform to handle global deployment and to help organization centralizing their data and process even when they have multiple ERP instances (even from different vendors).</t>
  </si>
  <si>
    <t>DCP provides out of the box integrations by way of our EAS (Enterprise Application System) API, RESTFul API and Batch Loading. Integrations with customers varies on a case by case basis, but we are often asked to integrate with suppliers and users.  Process integration with POs/Invoices is not common given the P2P features we deliver on DCP.  We also have out of the box integration with providers like DocuSign as part of the Determine Contract Management solution.</t>
  </si>
  <si>
    <t xml:space="preserve">DCP integrates with the major ERP solutions including: SAP, Serenic, M3, Great Plains, PeopleSoft, Sage, JDE, MS Dynamics, Qualiac, ComptaFirst, GDS, Unit4, NetSuite, and Workday </t>
  </si>
  <si>
    <t xml:space="preserve">While we have this capavility, this is not commonly requested to integrate with P2P related technology given the P2P capability on DCP.  </t>
  </si>
  <si>
    <t>Others include DocuSign and EchoSign.  However based on our Open API framreowrk, integrating with best of breed systems based on client requirements is addressed on a case by case basis.</t>
  </si>
  <si>
    <t>See Technology section.</t>
  </si>
  <si>
    <t>Business Rules and Workflow are a core differentiator for us and are part of the DNA of the platform. The Determine Core engine includes different levels of business rules and workflows like:The core engine includes different levels of business rules and workflows like:Document workflow;Approval workflows;Rules based workflows (dynamic adaptation);Document workflows are predefined using our descriptive language, all rules allowing to dynamically configure the application are managed by the admin.</t>
  </si>
  <si>
    <t>Determine Cloud Platform (DCP) supports many global requirements as it relates to global deployments where are are currently involved.  Some of the feature sets where global capability is clear includes hierarchical setup with unlimted number of levels (location, department, cost center, business units, company, legal entities, region, etc.).  DCP can manage shared service centers with queues and rules, engage life-cycle management when needed, and user/supplier on-boarding management.  These capabilties are being managed in many organizations on a global basis often supported in conjunction with global deployments of ERP solutions like SAP.  In one case we are using our supplier portal / global purchasing solution across five continents.  Some of the global considerations our platform is handling include: tax regime management, auditability across processes, and global requisitioning from a master supplier base.</t>
  </si>
  <si>
    <t>Typical CLM services are offerred through our partner network (e.g. Protiviti is one of our key CLM partners)</t>
  </si>
  <si>
    <t>Current Self-Score</t>
  </si>
  <si>
    <t>Self-Description</t>
  </si>
  <si>
    <t>Q4 18</t>
  </si>
  <si>
    <t>Current Provider Average</t>
  </si>
  <si>
    <t>Last Quarter Benchmark Average</t>
  </si>
  <si>
    <t>Last Quarter Provider Average</t>
  </si>
  <si>
    <t>Current Self-Score Average</t>
  </si>
  <si>
    <t>2018: Added support for more contract types, supporting record types and deep-dive into sell-side contracts + CRM integration.</t>
  </si>
  <si>
    <t>Full clause library support with conditional sections and clauses based on any metadata</t>
  </si>
  <si>
    <t xml:space="preserve">Ability to add and assign obligations and tasks to be completed and confirmed to individual contracts. This allows you to track and monitor the status of obligations on these contracts. </t>
  </si>
  <si>
    <t>The system allows users to attach as many documents as need to the contract. These documents can be made visible to the suppliers or internal only. The Determine systems integrators to provide easy e-signatures of the contract. Documents can be easily viewed within the tool without having to download them.</t>
  </si>
  <si>
    <t>Contracts are linked to spend and can be purchased against as well as use the budget management tool. These can be set at contract level or individual line item level.</t>
  </si>
  <si>
    <t>The user is able to classify the risk level in the contract metadata. For instance commodities and contracts can be linked in the system, whereby alerts can be setup based on these requirements.</t>
  </si>
  <si>
    <t>Purchasing against the contract and budget management the user can track the financial information within a contract.</t>
  </si>
  <si>
    <t xml:space="preserve">The Determine solution offers project management where multiple contracts can be attached to single project and or multiple sub-agreements can be link to the parent contract. </t>
  </si>
  <si>
    <t xml:space="preserve">The Determine system will send alerts for upcoming renewals or expiration and with our obligation management tool the system will send alerts if obligations or tasks assigned to that contract are not completed. </t>
  </si>
  <si>
    <t>Within the contract the user will be able to define alerts and notifications linked to specific pieces of metadata. The user will also be able to assign tasks using the notes functionality which will communicate to internal and external users, including adding an item in their to do list. Future functionality will enable bespoke mini projects to be created in the system e.g contract expiration which will allow the definition of a workflow that a user must follow including approvals and task assignments where required.</t>
  </si>
  <si>
    <t>The solution provides a request process which will then route a contract to the relevant legal party. Within the request process is Guide Me functionality which asks the user a variety of questions to help them find the correct contract in the solution.  This is based on a wizard approach that can then trigger additional workflows - for examples self-service contracts that trigger additional authorization.</t>
  </si>
  <si>
    <t>Contracts can have budgets and or approved spend on the them meaning that users can track spend whether through a PO or Catalogue and see what is spent, committed or available. This can either be to other Determine modules or standard connections to the likes of Oracle, SAP, Tradeshift.</t>
  </si>
  <si>
    <t xml:space="preserve">description deleted </t>
  </si>
  <si>
    <t>At the moment -- Determine SmartAnalytics offers trend analysis insights against a customers historical spend data. Demand forecasting is not a product offer from Determine.
 On roadmap : Determine is working on Predictive Analytics use-cases to apply it to pricing / purchase prescription (see video in 05)</t>
  </si>
  <si>
    <r>
      <t xml:space="preserve">Determine is allowing users to create and store Category sourcing plans via a sourcing event. These plans are “templates” created and owned by our customers.
</t>
    </r>
    <r>
      <rPr>
        <b/>
        <sz val="12"/>
        <color rgb="FFFF0000"/>
        <rFont val="Calibri"/>
        <family val="2"/>
      </rPr>
      <t xml:space="preserve">On this one - we are scored "2" this is a new feature  available for our customers. There's no "supporting doc" at this point, but we can demo this. </t>
    </r>
  </si>
  <si>
    <t xml:space="preserve">Determine comes with built-in dashboards and a report generator to build reprts and scorecards on virtually any data stored in the plateform. It can be used to track sourcing plans successes ( e.g. anticipated savings vs. Actual savings). The reoierability to populate them automatically from KPIs, surveys, and imported data; 
</t>
  </si>
  <si>
    <t xml:space="preserve">This feature is not currently offered but on roadmap
</t>
  </si>
  <si>
    <r>
      <t xml:space="preserve">Determine can support this through integration with excel templates in the sourcing module. This means cost models can be created by customers and the tool will extract the total cost for population into the sourcing event.
</t>
    </r>
    <r>
      <rPr>
        <sz val="12"/>
        <color rgb="FFFF0000"/>
        <rFont val="Calibri"/>
        <family val="2"/>
      </rPr>
      <t xml:space="preserve">
We definitly score 2 on this one (question was not answered correctly on Q4 2017) 
1 is the ability to define a simple should cost model; 2 is the ability to populate from corporate or market data;  YES 
2 is the ability to populate from corporate or market data; YES
There's no "supporting doc" at this point, but we can demo this. 
 </t>
    </r>
  </si>
  <si>
    <r>
      <t>Market data feeds can be integrated into the Determine Cloud Platform and the Determine SmartAnalytics software. Historical connections have included risk, exchange rate and common material index information.</t>
    </r>
    <r>
      <rPr>
        <b/>
        <sz val="12"/>
        <color rgb="FFFF0000"/>
        <rFont val="Calibri"/>
        <family val="2"/>
      </rPr>
      <t xml:space="preserve">
We definitly score 2 on this one (question was not answered correctly on Q4 2017) 
1 would be the ability to import data from flat files; YES
 2 from real-time from data sources; YES 
There's no "supporting doc" at this point, but we can demo this. </t>
    </r>
  </si>
  <si>
    <r>
      <t xml:space="preserve">The solution allows the integration of 3rd party data feeds or the upload of benchmark information.
</t>
    </r>
    <r>
      <rPr>
        <b/>
        <sz val="12"/>
        <color rgb="FFFF0000"/>
        <rFont val="Calibri"/>
        <family val="2"/>
      </rPr>
      <t xml:space="preserve">
We definitly score 2 on this one (question was not answered correctly on Q4 2017) 
1 is support for benchmarks; YES
2 is integration with benchmarks; YES 
There's no "supporting doc" at this point, but we can demo this. </t>
    </r>
  </si>
  <si>
    <r>
      <t xml:space="preserve">BoM can be imported and exported from the Determine Cloud Platform. The Determine Cloud Platform would not typically be the creation point of BoM's but can handle direct spend.
</t>
    </r>
    <r>
      <rPr>
        <b/>
        <sz val="12"/>
        <color rgb="FFFF0000"/>
        <rFont val="Calibri"/>
        <family val="2"/>
      </rPr>
      <t xml:space="preserve">We definitly score 2 on this one (question was not answered correctly on Q4 2017) 
1 is basic support for the definition of a bill of materials; YES
2 is importation from ERP/MRP; YES 
There's no "supporting doc" at this point, but we can demo this. </t>
    </r>
  </si>
  <si>
    <r>
      <t xml:space="preserve">NEW  – “Determine Program management” feature allows to manage a project, its phases and tasks in the platform (incl. Sourcing Module). Customers have the ability to: * Create task templates, phase types and project types to be used in repeatable processes * Create tasks and phases to be included in a project as well as set the associated deadlines Once a “program” is live users can follow the progress of the project using a Gantt chart
</t>
    </r>
    <r>
      <rPr>
        <sz val="12"/>
        <color rgb="FFFF0000"/>
        <rFont val="Calibri"/>
        <family val="2"/>
      </rPr>
      <t>Don't understand why this line is yellow ! We raised our self-score from 2 to 4 because we released the  “Determine Program management” feature. You can review the feature and its capabilities in the supporting doc : 07_Determine Program Management</t>
    </r>
  </si>
  <si>
    <r>
      <t xml:space="preserve">Roles can be defined at a system and project level for each individual involved in the project. Ad-hoc roles (manager, contributor, viewer..) are used to define a project team.
</t>
    </r>
    <r>
      <rPr>
        <sz val="12"/>
        <color rgb="FFFF0000"/>
        <rFont val="Calibri"/>
        <family val="2"/>
      </rPr>
      <t>Don't understand why this line is orange  ! We raised our self-score from 1 to 2  because we released the  “Determine Program management” feature. You can review the feature and its capabilities in the supporting doc : 07_Determine Program Management</t>
    </r>
  </si>
  <si>
    <r>
      <t xml:space="preserve">Yes Project Management is deeply integrated with most of business objects of the suite
</t>
    </r>
    <r>
      <rPr>
        <sz val="12"/>
        <color rgb="FFFF0000"/>
        <rFont val="Calibri"/>
        <family val="2"/>
      </rPr>
      <t>Don't understand why this line is yellow ! We raised our self-score from 0 to 2 because we released the  “Determine Program management” feature. You can review the feature and its capabilities in the supporting doc : 07_Determine Program Management</t>
    </r>
  </si>
  <si>
    <t xml:space="preserve">Budget can be created within the Determine Cloud Platform. All spend can be compared to the budgeted amount.
</t>
  </si>
  <si>
    <r>
      <t xml:space="preserve">Users within the supplier with administrative privileges can manage the rights and the contacts for his company. New contacts can be created by the supplier administrator if needed.
</t>
    </r>
    <r>
      <rPr>
        <b/>
        <sz val="12"/>
        <color rgb="FFFF0000"/>
        <rFont val="Calibri"/>
        <family val="2"/>
      </rPr>
      <t xml:space="preserve">
Score did not change on this one - there's no supporting doc but can be demoed </t>
    </r>
  </si>
  <si>
    <r>
      <t xml:space="preserve">Determine Contract management solution automates contract authoring capabilities using Determine’s advanced workflow capabilities and controls for sending and version tracking. The module offers advanced contract redlining for managing new and renegotiated contracts using advanced contract management workflow.
 The Determine solution offers comprehensive audit trails throughout the solution in both log and flow chart format. Both parties will be able to track the changes to the actual contract document either in the system or in MS Word. Audit trails remain on the internal side only.
</t>
    </r>
    <r>
      <rPr>
        <b/>
        <sz val="12"/>
        <color rgb="FFFF0000"/>
        <rFont val="Calibri"/>
        <family val="2"/>
      </rPr>
      <t xml:space="preserve">
The system allows for document version control including check-in and check-out. Each new version will display redline changes in the built-in document viewer, similar display to MS Word document redlines but in the browser directly. Optional module supports collaborating with counterparties over external portal. Attachments can be shared in the redlining process and external users can be invited to upload new attachments. Accept / reject version capability included.  Document viewer allows for in-document commenting and note taking</t>
    </r>
  </si>
  <si>
    <t>Supplier Scorecards contain 2 core tabs 
 1) Trends &amp; View Metrics: * Consolidated graphic of supplier performance metrics custom to each organization on number of customizable metrics provided * Scorecards displaying color coded categories, category metrics, average score, performance rating, in progress transactions, and the general trend of supplier performance based on a list of customizable scorecard categories and weighting criteria 2) The View Metrics page: • Additional details on collected metrics provide a detail graphic of changes in overall scores based on the scorecard categories and the date and time stamp of the these changes. • Complete Historical notation is displayed that is filterable based on any of the searchable fields.</t>
  </si>
  <si>
    <r>
      <rPr>
        <sz val="12"/>
        <color rgb="FFFF0000"/>
        <rFont val="Calibri"/>
        <family val="2"/>
      </rPr>
      <t xml:space="preserve">Delete description - score has not changed </t>
    </r>
    <r>
      <rPr>
        <sz val="12"/>
        <color rgb="FF000000"/>
        <rFont val="Calibri"/>
        <family val="2"/>
      </rPr>
      <t xml:space="preserve">
</t>
    </r>
    <r>
      <rPr>
        <strike/>
        <sz val="12"/>
        <color rgb="FF000000"/>
        <rFont val="Calibri"/>
        <family val="2"/>
      </rPr>
      <t>Disputes can happen at different of stages of the purchasing process and can apply to the supplier or the process. Several types of dispute management are possible within Determine: Dispute management on suppliers Dispute management on receiving Dispute management on invoicing Users buyer can find under the Suppliers tab the menu "Corrective actions". For each supplier the buyer can then generate a corrective action plan or follow an existing one. A plan consist of 1 or more actions, to each corrective action users can attach documents and notes.</t>
    </r>
  </si>
  <si>
    <r>
      <rPr>
        <sz val="12"/>
        <color rgb="FFFF0000"/>
        <rFont val="Calibri"/>
        <family val="2"/>
      </rPr>
      <t xml:space="preserve">Delete description - score has not changed </t>
    </r>
    <r>
      <rPr>
        <sz val="12"/>
        <color rgb="FF000000"/>
        <rFont val="Calibri"/>
        <family val="2"/>
      </rPr>
      <t xml:space="preserve">
</t>
    </r>
    <r>
      <rPr>
        <strike/>
        <sz val="12"/>
        <color rgb="FF000000"/>
        <rFont val="Calibri"/>
        <family val="2"/>
      </rPr>
      <t>The solution supports 3 approaches to supplier onboarding Single or mass invitation to suppliers Manual creation or import by buyers Supplier self-registration via specific URL Pre-qualification of suppliers is carried out during the onboarding process. A supplier can be onboarded both as a prospect and supplier. Clients can send the complete on-boarding process to new suppliers only after a prior validation of the supplier registration request. These new suppliers that have not been through supplier registration are called “prospects”. Regardless of which, a supplier must meet certain customer defined requirements to allow them to be added to our business network, such as NDA's, Regulatory requirements for different geographic locations, certifications and any other checks they require. This requires an approval based on the supplier responses, without which a supplier can not be part of the network. Collaboration is enabled via the supplier portal on the Determine Business Network. Some onboarding features include: - Provide the ability to invite reviewers who will validate (score) the supplier’s answers to an on-boarding questionnaire. The questionnaires can be scored using manual or automatic scoring. - When the on-boarding process has been updated with new certification rules, you now have the ability to apply and send the new rules to existing suppliers. The supplier side will also have a clear action list within the portal and they will also be able to access all their details for RFX's, contracts, certifications, invoices, catalogues directly from their secure portal.</t>
    </r>
  </si>
  <si>
    <t>See Spend Analysis RFI</t>
  </si>
  <si>
    <r>
      <t xml:space="preserve">There is a document repository by project. Doc can be classified by type.
</t>
    </r>
    <r>
      <rPr>
        <b/>
        <sz val="12"/>
        <color rgb="FFFF0000"/>
        <rFont val="Calibri"/>
        <family val="2"/>
      </rPr>
      <t>There's no supporting doc for this but it can be demoed</t>
    </r>
  </si>
  <si>
    <t>There's no supporting document for this but it can be demoed</t>
  </si>
  <si>
    <t xml:space="preserve">
 The Determine Core on the Determine Cloud Platformprovides built-in application integration capabilities designed to easily integrate with any combination of Cloud or On-Premise systems like ERP, CRM or home-grown solutions, without additional third-party middleware. 
</t>
  </si>
  <si>
    <t>Suppliers can be searched and filtered against, name, classification(taxonomy or customer specific classes) supplier tag, supplier status.
SIM / Sourcing module share the same supplier repository</t>
  </si>
  <si>
    <r>
      <rPr>
        <sz val="12"/>
        <color rgb="FFFF0000"/>
        <rFont val="Calibri"/>
        <family val="2"/>
      </rPr>
      <t xml:space="preserve">Delete description - score has not changed </t>
    </r>
    <r>
      <rPr>
        <sz val="12"/>
        <color rgb="FF000000"/>
        <rFont val="Calibri"/>
        <family val="2"/>
      </rPr>
      <t xml:space="preserve">
</t>
    </r>
    <r>
      <rPr>
        <strike/>
        <sz val="12"/>
        <color rgb="FF000000"/>
        <rFont val="Calibri"/>
        <family val="2"/>
      </rPr>
      <t>The solution allows one offer but can capture comments from the supplier to capture alternative bids. The supplier can add prices for new item or create a copy of the sourcing event.</t>
    </r>
  </si>
  <si>
    <t>1 yes, but each field is equally weighed across participants; YES
2 yes, and each field can be differently weighted for each participant; YES
3, yes, and complex scorings (including statistical, net promoter, etc.) can be used; YES
See demo video on  03_Determine Sourcing video demo</t>
  </si>
  <si>
    <r>
      <rPr>
        <sz val="12"/>
        <color rgb="FFFF0000"/>
        <rFont val="Calibri"/>
        <family val="2"/>
      </rPr>
      <t xml:space="preserve">Delete description - score has not changed </t>
    </r>
    <r>
      <rPr>
        <sz val="12"/>
        <color rgb="FF000000"/>
        <rFont val="Calibri"/>
        <family val="2"/>
      </rPr>
      <t xml:space="preserve">
</t>
    </r>
    <r>
      <rPr>
        <strike/>
        <sz val="12"/>
        <color rgb="FF000000"/>
        <rFont val="Calibri"/>
        <family val="2"/>
      </rPr>
      <t>The solution allows the RFx to be unpublished, edited and re-released back to the vendors. Emails are sent so that the supplier is informed about the changes.</t>
    </r>
  </si>
  <si>
    <r>
      <rPr>
        <sz val="12"/>
        <color rgb="FFFF0000"/>
        <rFont val="Calibri"/>
        <family val="2"/>
      </rPr>
      <t xml:space="preserve">Delete description - score has not changed </t>
    </r>
    <r>
      <rPr>
        <sz val="12"/>
        <color rgb="FF000000"/>
        <rFont val="Calibri"/>
        <family val="2"/>
      </rPr>
      <t xml:space="preserve">
</t>
    </r>
    <r>
      <rPr>
        <strike/>
        <sz val="12"/>
        <color rgb="FF000000"/>
        <rFont val="Calibri"/>
        <family val="2"/>
      </rPr>
      <t>The solution supports forward and reverse English, Dynamic, Dutch and Japanese auctions. Reverse price and additional notification were added.</t>
    </r>
  </si>
  <si>
    <r>
      <t xml:space="preserve">The solution allows settings (Floors, ceiling, minimum increments, blind, ranked, open, and timing options) to be defined at auction level.
</t>
    </r>
    <r>
      <rPr>
        <sz val="12"/>
        <color rgb="FFFF0000"/>
        <rFont val="Calibri"/>
        <family val="2"/>
      </rPr>
      <t>Score is 2 question was misunderstood in Q4 2017</t>
    </r>
  </si>
  <si>
    <t xml:space="preserve">The Determine Sourcing solution offers 6 fixed constraints to allow the creation of scenarios. These are based on quantity, supplier, item constraints at a total event level or specific line item level.
</t>
  </si>
  <si>
    <r>
      <t xml:space="preserve">The Determine Sourcing solution offers 6 fixed constraints to allow the creation of scenarios. These are based on quantity, supplier, item constraints at a total event level or specific line item level.
</t>
    </r>
    <r>
      <rPr>
        <sz val="12"/>
        <color rgb="FFFF0000"/>
        <rFont val="Calibri"/>
        <family val="2"/>
      </rPr>
      <t xml:space="preserve">1 basic, fixed, capacity limit by supplier-product, or supplier-product-location; YES 
 2 fixed capacity limits sell side and fixed capacity limits buy-side; YES </t>
    </r>
  </si>
  <si>
    <t xml:space="preserve">no supporting document but can be demoed </t>
  </si>
  <si>
    <t>No supporting document on this but can be demoed</t>
  </si>
  <si>
    <r>
      <t xml:space="preserve">Contract Authoring &amp; Negotiation: collaborative authoring with internal and external counterparties. Accelerate workflow with advanced contract redlining for managing new and renegotiated contracts.
</t>
    </r>
    <r>
      <rPr>
        <sz val="12"/>
        <color rgb="FFFF0000"/>
        <rFont val="Calibri"/>
        <family val="2"/>
      </rPr>
      <t>Lowered score from 4 to 3</t>
    </r>
  </si>
  <si>
    <r>
      <t xml:space="preserve">The Determine solution offers comprehensive audit trails throughout the solution in both log and flow chart format. Both parties will be able to track the changes to the actual contract document either in the system or in MS Word. Audit trails remain on the internal side only.
</t>
    </r>
    <r>
      <rPr>
        <sz val="12"/>
        <color rgb="FFFF0000"/>
        <rFont val="Calibri"/>
        <family val="2"/>
      </rPr>
      <t xml:space="preserve">
See contract Management RFI for more details</t>
    </r>
  </si>
  <si>
    <r>
      <t xml:space="preserve">Contracts can be directly generated from within an eSourcing event.
 The solution allows contract requesters to initiate the contract process through a request that can be approved and submitted as a contract project.
  Users who are unfamiliar with the request form can use the wizard which will guide them through the contract request workflow.
 Automated contract authoring capabilities improve the time and effort it takes to get both internal and external stakeholders to the dotted line. Our advanced workflow capabilities control sending, version tracking and redlining for new and renegotiated contracts.
</t>
    </r>
    <r>
      <rPr>
        <sz val="12"/>
        <color rgb="FFFF0000"/>
        <rFont val="Calibri"/>
        <family val="2"/>
      </rPr>
      <t xml:space="preserve">
See video 13_Determine_Demo create a contract from Sourcing event</t>
    </r>
  </si>
  <si>
    <r>
      <rPr>
        <sz val="12"/>
        <color rgb="FFFF0000"/>
        <rFont val="Calibri"/>
        <family val="2"/>
      </rPr>
      <t xml:space="preserve">Delete description - score has not changed </t>
    </r>
    <r>
      <rPr>
        <sz val="12"/>
        <color rgb="FF000000"/>
        <rFont val="Calibri"/>
        <family val="2"/>
      </rPr>
      <t xml:space="preserve">
</t>
    </r>
    <r>
      <rPr>
        <strike/>
        <sz val="12"/>
        <color rgb="FF000000"/>
        <rFont val="Calibri"/>
        <family val="2"/>
      </rPr>
      <t>Two contract templates creation modes: Online or offline . Online templates are composed of dynamic clauses. Online variables are added to templates. Once contract templates are activated, they can be used in a contract project.</t>
    </r>
  </si>
  <si>
    <r>
      <rPr>
        <sz val="12"/>
        <color rgb="FFFF0000"/>
        <rFont val="Calibri"/>
        <family val="2"/>
      </rPr>
      <t xml:space="preserve">Delete description - score has not changed </t>
    </r>
    <r>
      <rPr>
        <sz val="12"/>
        <color rgb="FF000000"/>
        <rFont val="Calibri"/>
        <family val="2"/>
      </rPr>
      <t xml:space="preserve">
</t>
    </r>
    <r>
      <rPr>
        <strike/>
        <sz val="12"/>
        <color rgb="FF000000"/>
        <rFont val="Calibri"/>
        <family val="2"/>
      </rPr>
      <t>Self-Service &amp; Clause Library: provide the ability to create contracts dynamically and empower users through self-service and clause library access to create and organize contracts
 The solution provides full search capability across the contract metadata and contract document. All clauses, contract types and templates are available in libraries in the solution.</t>
    </r>
  </si>
  <si>
    <r>
      <rPr>
        <sz val="12"/>
        <color rgb="FFFF0000"/>
        <rFont val="Calibri"/>
        <family val="2"/>
      </rPr>
      <t xml:space="preserve">Delete description - score has not changed </t>
    </r>
    <r>
      <rPr>
        <sz val="12"/>
        <color rgb="FF000000"/>
        <rFont val="Calibri"/>
        <family val="2"/>
      </rPr>
      <t xml:space="preserve">
</t>
    </r>
    <r>
      <rPr>
        <strike/>
        <sz val="12"/>
        <color rgb="FF000000"/>
        <rFont val="Calibri"/>
        <family val="2"/>
      </rPr>
      <t>The Determine solution offers comprehensive audit trails throughout the solution in both log and flow chart format. Both parties will be able to track the changes to the actual contract document either in the system or in MS Word. Audit trails remain on the internal side only.</t>
    </r>
  </si>
  <si>
    <r>
      <t xml:space="preserve">The contract templates are created in MS Word. All document exports pre execution are into MS Word. Version control is done within the solution and the user can choose to compare changes between versions in MS word or in the solution.
</t>
    </r>
    <r>
      <rPr>
        <sz val="12"/>
        <color rgb="FFFF0000"/>
        <rFont val="Calibri"/>
        <family val="2"/>
      </rPr>
      <t>Lowered score from 4 to 3</t>
    </r>
  </si>
  <si>
    <r>
      <rPr>
        <sz val="12"/>
        <color rgb="FFFF0000"/>
        <rFont val="Calibri"/>
        <family val="2"/>
      </rPr>
      <t xml:space="preserve">Delete description - score has not changed </t>
    </r>
    <r>
      <rPr>
        <sz val="12"/>
        <color rgb="FF000000"/>
        <rFont val="Calibri"/>
        <family val="2"/>
      </rPr>
      <t xml:space="preserve">
</t>
    </r>
    <r>
      <rPr>
        <strike/>
        <sz val="12"/>
        <color rgb="FF000000"/>
        <rFont val="Calibri"/>
        <family val="2"/>
      </rPr>
      <t>The Determine solution offers comprehensive audit trails throughout the solution in both log and flow chart format. Both parties will be able to track the changes to the actual contract document either in the system or in MS Word. Audit trails remain on the internal side only.</t>
    </r>
  </si>
  <si>
    <r>
      <t xml:space="preserve">Determine comes with built-in dashboards and a report generator to build reprts and scorecards on virtually any data stored in the plateform. It can be used to track sourcing plans successes ( e.g. anticipated savings vs. Actual savings)
</t>
    </r>
    <r>
      <rPr>
        <sz val="12"/>
        <color rgb="FFFF0000"/>
        <rFont val="Calibri"/>
        <family val="2"/>
      </rPr>
      <t xml:space="preserve">1 scorecards can be created and automatically populated from surveys; YES 
 2 scorecards can be augmented with imported data; YES
3 scorecards can be automatically updated on a regular (e.g. quarterly) basis and trends tracked over time (with complete history available YES </t>
    </r>
  </si>
  <si>
    <r>
      <t xml:space="preserve">Determine comes with built-in dashboards and a report generator to build reprts and scorecards on virtually any data stored in the plateform. It can be used to track sourcing plans successes ( e.g. anticipated savings vs. Actual savings)
</t>
    </r>
    <r>
      <rPr>
        <sz val="12"/>
        <color rgb="FFFF0000"/>
        <rFont val="Calibri"/>
        <family val="2"/>
      </rPr>
      <t xml:space="preserve">
Determine comes with built-in dashboards and a report generator to build reprts and scorecards on virtually any data stored in the plateform. It can be used to track sourcing plans successes ( e.g. anticipated savings vs. Actual savings) 
 + 50 out-of-the-box KPIs &amp; Reports covering both operational and strategic data / area .</t>
    </r>
  </si>
  <si>
    <r>
      <t xml:space="preserve">Determine comes with built-in dashboards and a report generator to build reprts and scorecards on virtually any data stored in the plateform. It can be used to track sourcing plans successes ( e.g. anticipated savings vs. Actual savings)
</t>
    </r>
    <r>
      <rPr>
        <sz val="12"/>
        <color rgb="FFFF0000"/>
        <rFont val="Calibri"/>
        <family val="2"/>
      </rPr>
      <t xml:space="preserve">
Lowered the score fril 3 to 2</t>
    </r>
  </si>
  <si>
    <t>Determine comes with built-in dashboards and a report generator to build reprts and scorecards on virtually any data stored in the plateform. It can be used to track sourcing plans successes ( e.g. anticipated savings vs. Actual savings) 
 + 50 out-of-the-box KPIs &amp; Reports covering both operational and strategic data / area .</t>
  </si>
  <si>
    <t xml:space="preserve">Budget Management: Real-time budget insights enable smarter purchase decisions. 
 With Determine, customers address the most complex, concrete and evolving situations involving budget management for several budget types operational expense (OPEX) budgets, capital expenditure (CAPEX) budgets, project based budgets, and contract-based budgets. Key functionnalities: Budget Allocation, Budget Monitoring, Multi-level Budgets
</t>
  </si>
  <si>
    <t xml:space="preserve">Determine offer Open API integration from budget planning &amp; ERP systems. 
 Determibe Finance App is 100 % integrated with the other Determine modules to extract spend data and make reports. 
 Tracking spend in real time: as soon as a purchase is made or requested using built-in budget trackers on the procurement dashboards.
</t>
  </si>
  <si>
    <r>
      <rPr>
        <sz val="12"/>
        <color rgb="FFFF0000"/>
        <rFont val="Calibri"/>
        <family val="2"/>
      </rPr>
      <t xml:space="preserve">Delete description - score has not changed </t>
    </r>
    <r>
      <rPr>
        <sz val="12"/>
        <color rgb="FF000000"/>
        <rFont val="Calibri"/>
        <family val="2"/>
      </rPr>
      <t xml:space="preserve">
</t>
    </r>
    <r>
      <rPr>
        <strike/>
        <sz val="12"/>
        <color rgb="FF000000"/>
        <rFont val="Calibri"/>
        <family val="2"/>
      </rPr>
      <t xml:space="preserve">
Standard APIs are available to pull 3rd party data into the Determine Supplier Performance Management module (SPM)</t>
    </r>
  </si>
  <si>
    <r>
      <rPr>
        <b/>
        <sz val="12"/>
        <color rgb="FFFF0000"/>
        <rFont val="Calibri"/>
        <family val="2"/>
      </rPr>
      <t xml:space="preserve">Delete description - score has not changed </t>
    </r>
    <r>
      <rPr>
        <sz val="12"/>
        <color rgb="FF000000"/>
        <rFont val="Calibri"/>
        <family val="2"/>
      </rPr>
      <t xml:space="preserve">
</t>
    </r>
    <r>
      <rPr>
        <strike/>
        <sz val="12"/>
        <color rgb="FF000000"/>
        <rFont val="Calibri"/>
        <family val="2"/>
      </rPr>
      <t>Disputes (issues) can happen at different of stages of the purchasing process and can apply to the supplier or the process. Several types of dispute management are possible within Determine: Dispute management on suppliers Dispute management on receiving Dispute management on invoicing Users buyer can find under the Suppliers tab the menu "Corrective actions". For each supplier the buyer can then generate a corrective action plan or follow an existing one. A plan consist of 1 or more actions, to each corrective action users can attach documents and notes.</t>
    </r>
  </si>
  <si>
    <r>
      <rPr>
        <b/>
        <sz val="12"/>
        <color rgb="FFFF0000"/>
        <rFont val="Calibri"/>
        <family val="2"/>
      </rPr>
      <t>Score has not changed</t>
    </r>
    <r>
      <rPr>
        <sz val="12"/>
        <color rgb="FFFF0000"/>
        <rFont val="Calibri"/>
        <family val="2"/>
      </rPr>
      <t xml:space="preserve">
 We have our own “smart apps” roadmap using a mix of machine learning technology and collaboration channels. We prototyped integration with several collaboration tools (bots like Microsoft team/skype or slack) to allow conversational user interaction. Integration in Google assistant (used in Google home and some android phones) is in the roadmap. No enquiries from our customers to add Alexa skills.
see slide 13 of 04_Determine_Product Strategy &amp; Roadmap 2018 for App list</t>
    </r>
  </si>
  <si>
    <r>
      <rPr>
        <b/>
        <sz val="12"/>
        <color rgb="FFFF0000"/>
        <rFont val="Calibri"/>
        <family val="2"/>
      </rPr>
      <t xml:space="preserve">Score has not changed
</t>
    </r>
    <r>
      <rPr>
        <sz val="12"/>
        <color rgb="FF000000"/>
        <rFont val="Calibri"/>
        <family val="2"/>
      </rPr>
      <t xml:space="preserve">
</t>
    </r>
    <r>
      <rPr>
        <sz val="12"/>
        <color rgb="FFFF0000"/>
        <rFont val="Calibri"/>
        <family val="2"/>
      </rPr>
      <t>Our platform has a unique technology (descriptive language) allowing full personalization for each customer while keeping the multi-tenant SaaS delivery. It is possible to add new fields to any record (modifying data model on the fly), to modify the behavior of any field, even based on contextual information, and to overload standard labels and translations, all of that using a personalization UI inside the application itself. In addition we have the capability to configure and personalize the integration points, including data mapping and communication setup.</t>
    </r>
  </si>
  <si>
    <r>
      <rPr>
        <b/>
        <sz val="12"/>
        <color rgb="FFFF0000"/>
        <rFont val="Calibri"/>
        <family val="2"/>
      </rPr>
      <t xml:space="preserve">Score has not changed </t>
    </r>
    <r>
      <rPr>
        <sz val="12"/>
        <color rgb="FF000000"/>
        <rFont val="Calibri"/>
        <family val="2"/>
      </rPr>
      <t xml:space="preserve">
The Determine Core on the Determine Cloud Platform provides built-in application integration capabilities designed to easily integrate with any combination of Cloud or On-Premise systems like ERP, CRM or home-grown solutions, without additional third-party middleware. 
 Determine EAI is designed over a native Service Oriented Architecture (SOA), so any information available in the Determine Cloud Platform is ready to be interfaced using API and web services. Using SOA allows simultaneous use and easy data exchange between Determine’s solutions and third party systems without any further programming. Ready to use, EAI provides simple and affordable capabilities that speed up the integration process. 
 RESTful API empowers your IT team or third-party service providers to perform the integration. The Determine native Web Service RESTful API protocol has a documented format so your IT can map Determine’s data and build an interface to fit your specific needs.</t>
    </r>
  </si>
  <si>
    <r>
      <rPr>
        <b/>
        <sz val="12"/>
        <color rgb="FFFF0000"/>
        <rFont val="Calibri"/>
        <family val="2"/>
      </rPr>
      <t xml:space="preserve">Score has not changed 
</t>
    </r>
    <r>
      <rPr>
        <sz val="12"/>
        <color rgb="FF000000"/>
        <rFont val="Calibri"/>
        <family val="2"/>
      </rPr>
      <t xml:space="preserve">
While possible on DCP, we typically are not asked to integrate with P2P systems given our capability. For instance in the past we did work with Ariba, Coupa and Verian.
 Full integration with Determine Procurement &amp; Invoice modules</t>
    </r>
  </si>
  <si>
    <r>
      <rPr>
        <b/>
        <sz val="12"/>
        <color rgb="FFFF0000"/>
        <rFont val="Calibri"/>
        <family val="2"/>
      </rPr>
      <t xml:space="preserve">Score has not changed </t>
    </r>
    <r>
      <rPr>
        <sz val="12"/>
        <color rgb="FF000000"/>
        <rFont val="Calibri"/>
        <family val="2"/>
      </rPr>
      <t xml:space="preserve">
Determine Sourcing Module is fulling integrared to all Determine modules including: Supplier Management modules, Contract Management modules, Procurement modules and Invoices Management modules. 
 All modules are developped on the same technology and architecture, on the same database. Working seamlessy as one for users (same UI, UX throughout the platform) 
 Meta-data (supplier, sourcing, contract) is shared across the entire platform
 Including data review, life-cycle mngt, rating
 Master Data is set only once
 No multiple entries, consistency, simple integration</t>
    </r>
  </si>
  <si>
    <t xml:space="preserve">Score has not changed </t>
  </si>
  <si>
    <r>
      <t xml:space="preserve">Business Rules and Workflow are a core differentiator for us and are part of the DNA of the platform.
 The core engine includes different levels of business rules and workflows like:
 Document workflow;
 Approval workflows;
 Rules based workflows (dynamic adaptation);
 Many business rules (purchasing, receiving, invoicing, sourcing…)
</t>
    </r>
    <r>
      <rPr>
        <sz val="12"/>
        <color rgb="FFFF0000"/>
        <rFont val="Calibri"/>
        <family val="2"/>
      </rPr>
      <t xml:space="preserve">
1 select or deselect standard modules;  YES 
2 can be defined down to the function level with optional inclusion of steps using simple rules; YES 
3 advanced rule support across functions, data, users, and event status/approvals;  YES </t>
    </r>
  </si>
  <si>
    <r>
      <t xml:space="preserve">Team management is available and the role team members have in the system is defined by access permissions and adhoc permissions can be granted for team member in a specifc project. The ad-hoc permissions are limiting the rights of the users added to the sourcing event to viewer or contributor role only. but you can also use the ad-hoc roles in order to replace sourcing event managers.
</t>
    </r>
    <r>
      <rPr>
        <sz val="12"/>
        <color rgb="FFFF0000"/>
        <rFont val="Calibri"/>
        <family val="2"/>
      </rPr>
      <t xml:space="preserve">
1 team members can be defined and system roles assigned; YES
2 team members can be assigned to specific tasks/modules steps; YES
3 specific security can be defined on a team-member/task basis; NO
 4 would include capability beyond which is previously addressed (but including 1-3) NO </t>
    </r>
  </si>
  <si>
    <r>
      <t xml:space="preserve">Determine Program Management module allows users to create their own business projects to easily manage complex procurement over the full source-to-pay suite of module
</t>
    </r>
    <r>
      <rPr>
        <sz val="12"/>
        <color rgb="FFFF0000"/>
        <rFont val="Calibri"/>
        <family val="2"/>
      </rPr>
      <t xml:space="preserve">
See 07_Determine Program Management for description of the NEW DETERMINE PROGRAM MANAGEMENT features </t>
    </r>
  </si>
  <si>
    <t>The Determine platform is located in 5 AWS regions (US East, US West, EU Ireland, EU Frankfurt, Asia Singapore). Data remains in the geo boundary area (i.e. US within the US, EU within the EU, for privacy). Determine works with the client to define in which AWS region the primary &amp; secondary site will be located. 
eSignatures, notifications can be tailored to fit user geo scope or location
Workflows can be tailored / customized based on geo scope of users 
Determine can cover simple and global deployment thanks to a powerful set of features
Hierarchical organization setup with unlimited number of levels (location, department, cost center, business unit, company, legal entities, region, …)
Manage as many currencies as needed concurrently (accounting, supplier, contract, budgets…) and specific rules per country or region, including tax management</t>
  </si>
  <si>
    <t xml:space="preserve">Conversion table as a Master Data can be loaded manually or via interface with currency data providers : Xe, BCE, Google … If interface - customers will choose the periodicity of the update in the "scheduled task" tab (admin only) Suppliers can choose its own bidding currency and customer can choose a pivot currency to convert
</t>
  </si>
  <si>
    <r>
      <rPr>
        <sz val="12"/>
        <rFont val="Calibri"/>
        <family val="2"/>
      </rPr>
      <t>There are lot of features which can be set-up by the client themselves, starting from the theme of the application (whenever clients are rebranding) to invoice tolerance levels, specific accounts to charge specific types of purchases (shipping, credits, down payment, services etc)
 -&gt; the customer will manage also approval and other rules in application, that means that any change in the process can be easily updated in the application without Determine’s intervention.
 -&gt; There are also many dynamic configuration options allowing to change the data validation and screens of the application based on some locale information. For example, the customer can change the supplier behavior based on the type of supplier (legal form), or adapt data validation, required or displayed fields based on the country or any other criteria. This allows to match any business requirements (like a SAP core model that has been heavily customized) without having to do any customization on Determine side.</t>
    </r>
    <r>
      <rPr>
        <sz val="12"/>
        <color rgb="FFFF0000"/>
        <rFont val="Calibri"/>
        <family val="2"/>
      </rPr>
      <t xml:space="preserve">
</t>
    </r>
    <r>
      <rPr>
        <b/>
        <sz val="12"/>
        <color rgb="FFFF0000"/>
        <rFont val="Calibri"/>
        <family val="2"/>
      </rPr>
      <t xml:space="preserve">
</t>
    </r>
    <r>
      <rPr>
        <b/>
        <sz val="12"/>
        <color theme="0"/>
        <rFont val="Calibri"/>
        <family val="2"/>
      </rPr>
      <t>Hard to score this one without rating / scoring scale  - OK to be score 3</t>
    </r>
  </si>
  <si>
    <r>
      <t xml:space="preserve">same as business user
</t>
    </r>
    <r>
      <rPr>
        <sz val="12"/>
        <color theme="0"/>
        <rFont val="Calibri"/>
        <family val="2"/>
      </rPr>
      <t xml:space="preserve">
</t>
    </r>
    <r>
      <rPr>
        <b/>
        <sz val="12"/>
        <color theme="0"/>
        <rFont val="Calibri"/>
        <family val="2"/>
      </rPr>
      <t>Hard to score this one without rating / scoring scale  - OK to be score</t>
    </r>
    <r>
      <rPr>
        <sz val="12"/>
        <color theme="0"/>
        <rFont val="Calibri"/>
        <family val="2"/>
      </rPr>
      <t xml:space="preserve"> 3</t>
    </r>
  </si>
  <si>
    <r>
      <t xml:space="preserve">same as business user
</t>
    </r>
    <r>
      <rPr>
        <b/>
        <sz val="12"/>
        <color rgb="FFFF0000"/>
        <rFont val="Calibri"/>
        <family val="2"/>
      </rPr>
      <t xml:space="preserve">
</t>
    </r>
    <r>
      <rPr>
        <b/>
        <sz val="12"/>
        <color theme="0"/>
        <rFont val="Calibri"/>
        <family val="2"/>
      </rPr>
      <t>Hard to score this one without rating / scoring scale  - OK to be score 3</t>
    </r>
  </si>
  <si>
    <r>
      <t xml:space="preserve">same as business user
</t>
    </r>
    <r>
      <rPr>
        <sz val="12"/>
        <color theme="0"/>
        <rFont val="Calibri"/>
        <family val="2"/>
      </rPr>
      <t xml:space="preserve">
</t>
    </r>
    <r>
      <rPr>
        <b/>
        <sz val="12"/>
        <color theme="0"/>
        <rFont val="Calibri"/>
        <family val="2"/>
      </rPr>
      <t>Hard to score this one without rating / scoring scale  - OK to be score 3</t>
    </r>
  </si>
  <si>
    <r>
      <rPr>
        <b/>
        <sz val="12"/>
        <color rgb="FFFF0000"/>
        <rFont val="Calibri"/>
        <family val="2"/>
      </rPr>
      <t>Delete description</t>
    </r>
    <r>
      <rPr>
        <sz val="12"/>
        <color rgb="FF000000"/>
        <rFont val="Calibri"/>
        <family val="2"/>
      </rPr>
      <t xml:space="preserve">
</t>
    </r>
    <r>
      <rPr>
        <strike/>
        <sz val="12"/>
        <color rgb="FF000000"/>
        <rFont val="Calibri"/>
        <family val="2"/>
      </rPr>
      <t>Determine spend data classification solution is a 4 stage process:
 We use the machine intelligence to reduce the manual efforts, however also use human intelligence to
 boost up the accuracy of the final classified output. This hybrid approach provides optimum results at
 optimum cost.
 a) Rules based classification : The first stage is ‘Rules based Classifier’ to ensure that all customer
 specific requirements are accorded the highest priority. It typically classifies 20%-30% of the
 total transaction lines but accounts for Top 60%-70% of the spend.
 b) Statistical classification (Machine Learning based) : The statistical classifier is a machine learning
 based classifier and is used to classify huge volumes of data. It typically classifies 40%-70% of the
 total transaction lines and accounts for 20%-40% of the spend.
 c) Integrated Web spider : This classification concept is unique to Determine and one of our key
 differentiator. Typically for most customers, ‘3%-6% tail-spend’ is of poor data quality due to
 maverick buying. Hence most classification solutions available in the marketplace are unable to
 classify the ‘tail spend’.
 .
 d) Quality Assurance: Determine and Determine partner subject matter experts follow an
 Iterative process to measure Data Accuracy, re-tuning of engine intelligence and
 re-categorization till agreed Service Level accuracy is reached.</t>
    </r>
  </si>
  <si>
    <t>We do not offer these services</t>
  </si>
  <si>
    <r>
      <rPr>
        <sz val="12"/>
        <color rgb="FFFF0000"/>
        <rFont val="Calibri"/>
        <family val="2"/>
      </rPr>
      <t>Delete description</t>
    </r>
    <r>
      <rPr>
        <sz val="12"/>
        <color rgb="FF000000"/>
        <rFont val="Calibri"/>
        <family val="2"/>
      </rPr>
      <t xml:space="preserve">
</t>
    </r>
    <r>
      <rPr>
        <strike/>
        <sz val="12"/>
        <color rgb="FF000000"/>
        <rFont val="Calibri"/>
        <family val="2"/>
      </rPr>
      <t xml:space="preserve">
DetermineAlliance Partnerships include top global advisories, system integrators, resellers and technology providers working to deliver optimized value across our platform. Through an immersive and collaborative certification process, Partners qualify at the Silver, Gold or Platinum level based on participation in shared projects in area of expertise.
 Certification process: Product Training and Implementation (5-6 days onsite) &gt;Pass Certification Tests &gt; Shadow Implementation Projects &gt; Certified Gold, Silver, Platinum
 Determine Prof Services team : 20 FTE
 Certified partners : 7 firms, 16 consultants (including KPMG France)</t>
    </r>
  </si>
  <si>
    <t>need to plot against market data and predict pricing for a 2</t>
  </si>
  <si>
    <t>please demo</t>
  </si>
  <si>
    <t>can you define alerts against trends and automatically update them over time and trigger alerts auto?</t>
  </si>
  <si>
    <t>demo and discuss, 4 requires capability beyod peers</t>
  </si>
  <si>
    <t xml:space="preserve">unless there is more to describ and demo … </t>
  </si>
  <si>
    <t>4 requires beyond peers; if Pierre scores CLM beyond peers, score will increase to a 4</t>
  </si>
  <si>
    <t>score increases require justification; and scoere increases to 4 require demo beyond peers</t>
  </si>
  <si>
    <t>demo capability beyond peers for 4</t>
  </si>
  <si>
    <t>if Pierre scores CLM above average, will consider higher score</t>
  </si>
  <si>
    <t>address the scoring scale specifically in the demo to get 3</t>
  </si>
  <si>
    <t>specifically address and demo multi-level KPI</t>
  </si>
  <si>
    <t>specifically address and demo (multi-level) KPIs that cover 95% of most client needs</t>
  </si>
  <si>
    <t>have not addressed multi language personalization capabilities or scores that would go beyond peers</t>
  </si>
  <si>
    <t xml:space="preserve">can plat against market data … </t>
  </si>
  <si>
    <t>program configuration can go beyond peers, but Determine still has a base workflow that users configure to</t>
  </si>
  <si>
    <t>did not see heavy projection capabilities demo'd</t>
  </si>
  <si>
    <t>hits half the expectations for 3</t>
  </si>
  <si>
    <t>audit trails extend to word audits</t>
  </si>
  <si>
    <t xml:space="preserve">can use program management to build step by step strategies </t>
  </si>
  <si>
    <t>workflow has improved, actions and states can trigge specific actions on data change</t>
  </si>
  <si>
    <t xml:space="preserve">highly personalizable … by Determine … but certain, almost staple, capabilities like being able to change language in the application are not there … </t>
  </si>
  <si>
    <t>highly configurable and customizable, just missing industry and category templates</t>
  </si>
  <si>
    <t>workflow definition and Word support</t>
  </si>
  <si>
    <r>
      <t xml:space="preserve">NEW --  Determine OCI for SAP SRM customers.  The Determine Catalog Management Module now  integrates Determine’s industry leading
Catalog management solution with SAP SRM.  « Buying path » doesn’t change for the end
Users. They start their « buying journey » in SAP SRM  nd have the option to punch-out to Determine Catalog management UI. They build their shopping cart from approved Suppliers’ punch-out catalogs
Once they’ve got what they need, they click ‘save’ and the shopping cart and purchasing  lines are transferred back to SAP SRM for orkflow approval, accounting assignment, and additional steps - see PDF in R 
</t>
    </r>
    <r>
      <rPr>
        <b/>
        <sz val="12"/>
        <rFont val="Calibri"/>
        <family val="2"/>
      </rPr>
      <t>04_CatologAnswers_Determine</t>
    </r>
  </si>
  <si>
    <t xml:space="preserve">01_Determine_OnlineStoreOCI2018
</t>
  </si>
  <si>
    <t>Updated</t>
  </si>
  <si>
    <t>04_CatologAnswers_Determine</t>
  </si>
  <si>
    <t xml:space="preserve">02_Determine_Catalog Attributes Management (7min)
</t>
  </si>
  <si>
    <t xml:space="preserve">02_Determine_Catalog Attributes Management (7min)
</t>
  </si>
  <si>
    <t>Page 8 &amp; 9</t>
  </si>
  <si>
    <t>page 9, 10 &amp; 11</t>
  </si>
  <si>
    <t xml:space="preserve">UPDATE -- See Product Strategy PPT 
05_Determine_Product Strategy
</t>
  </si>
  <si>
    <t>No advanced / differentiated features</t>
  </si>
  <si>
    <t xml:space="preserve">NEW -- Customers now have the ability to manage the following types of purchasing contracts (previously managed
within the Procurement application) in the Contract Management (DCM) application:
 - Supplier agreement
 - Catalog agreement
 - Blanket contract
 - Variable amount invoicing contract
 - Recurring fixed amount contract
This allows business owners to leverage the purchasing capabilities provided in the Procurement application with the contract active state management capabilities (i.e., renewals, amendments and
terminations) available within DCM.
</t>
  </si>
  <si>
    <r>
      <rPr>
        <sz val="12"/>
        <color rgb="FF000000"/>
        <rFont val="Calibri"/>
        <family val="2"/>
      </rPr>
      <t xml:space="preserve">04_CatologAnswers_Determine
</t>
    </r>
    <r>
      <rPr>
        <sz val="12"/>
        <color rgb="FF000000"/>
        <rFont val="Calibri"/>
        <family val="2"/>
      </rPr>
      <t>Page 12 &amp; 13</t>
    </r>
  </si>
  <si>
    <t xml:space="preserve">not applicable 100 % Cloud solution </t>
  </si>
  <si>
    <t>No available</t>
  </si>
  <si>
    <t xml:space="preserve">UPDATE -- In the cart, a requester is able to choose if an item will be ordered to the supplier or will be taken in the warehouse (if available). He has to select this option directly in the product form
</t>
  </si>
  <si>
    <r>
      <rPr>
        <sz val="12"/>
        <color rgb="FF000000"/>
        <rFont val="Calibri"/>
        <family val="2"/>
      </rPr>
      <t xml:space="preserve">04_CatologAnswers_Determine
</t>
    </r>
    <r>
      <rPr>
        <sz val="12"/>
        <color rgb="FF000000"/>
        <rFont val="Calibri"/>
        <family val="2"/>
      </rPr>
      <t>Page 13</t>
    </r>
  </si>
  <si>
    <r>
      <rPr>
        <sz val="12"/>
        <color rgb="FF000000"/>
        <rFont val="Calibri"/>
        <family val="2"/>
      </rPr>
      <t xml:space="preserve">04_CatologAnswers_Determine
</t>
    </r>
    <r>
      <rPr>
        <sz val="12"/>
        <color rgb="FF000000"/>
        <rFont val="Calibri"/>
        <family val="2"/>
      </rPr>
      <t>page 14</t>
    </r>
  </si>
  <si>
    <t>Updated / need a demo o more detail breifing</t>
  </si>
  <si>
    <t>06_Determine_Procurement Purchase Requisition Business App ENG</t>
  </si>
  <si>
    <t xml:space="preserve">
UPDATES  -- On the Authorizations tab, in the Email Notification section, select whether the user will receive email Notification(s). This field defaults to Activated. Check Periodical notifications if you want the user to receive email notifications about the tasks in the To do section of the homepage. 
The Business Authorizations defines the new user’s ability to use the Determine business applications. 
The Technical Authorizations section determines the user’s ability to configure the DCP. 
The Master Data Authorizations determines the user’s access to various data types. 
The Organizational views define the access level for the user with regards to the information available in the system (company, department, region…) 
The Project &amp; Tasks section determines the user’s ability to work on projects in the DCP. 
Optionally, customers can select the User Interface Version (Material Design or Standard), Language and Default home page. 
If authorized, user can customize their homepage.
</t>
  </si>
  <si>
    <r>
      <rPr>
        <b/>
        <sz val="12"/>
        <color rgb="FFFF0000"/>
        <rFont val="Calibri"/>
        <family val="2"/>
      </rPr>
      <t xml:space="preserve">19_Determine-Requisition.pdf
</t>
    </r>
    <r>
      <rPr>
        <b/>
        <sz val="12"/>
        <color rgb="FFFF00FF"/>
        <rFont val="Calibri"/>
        <family val="2"/>
      </rPr>
      <t>Page 4</t>
    </r>
  </si>
  <si>
    <t xml:space="preserve">NEW --  &lt;&lt;Federated Search&gt;&gt; feature allows you to find all the items that can be purchased from a single search page regardless of whether the catalog is an internal catalog or a supplier punch-out catalog. The search results can still be filtered by authorized items according to the user’s invoicing company.
</t>
  </si>
  <si>
    <r>
      <rPr>
        <b/>
        <sz val="12"/>
        <color rgb="FFFF0000"/>
        <rFont val="Calibri"/>
        <family val="2"/>
      </rPr>
      <t xml:space="preserve">19_Determine-Requisition.pdf
</t>
    </r>
    <r>
      <rPr>
        <b/>
        <sz val="12"/>
        <color rgb="FFFF00FF"/>
        <rFont val="Calibri"/>
        <family val="2"/>
      </rPr>
      <t>Page 5</t>
    </r>
  </si>
  <si>
    <t>Need a demo of search engine / federated Search to understand the differentiators vs Peers</t>
  </si>
  <si>
    <t>19_Determine-Requisition.pdf
Page 6</t>
  </si>
  <si>
    <t>Updated / Considering Tradeshift Integration / Need Demo</t>
  </si>
  <si>
    <r>
      <t xml:space="preserve">06_Determine_Procurement Purchase Requisition Business App ENG
</t>
    </r>
    <r>
      <rPr>
        <b/>
        <sz val="12"/>
        <color rgb="FFFF00FF"/>
        <rFont val="Calibri"/>
        <family val="2"/>
      </rPr>
      <t>Full document 
19_Determine-Requisition.pdf
Page 7.8.9 &amp; 10</t>
    </r>
  </si>
  <si>
    <r>
      <t xml:space="preserve">06_Determine_Procurement Purchase Requisition Business App ENG
</t>
    </r>
    <r>
      <rPr>
        <b/>
        <sz val="12"/>
        <color rgb="FFFF00FF"/>
        <rFont val="Calibri"/>
        <family val="2"/>
      </rPr>
      <t>Full document 
19_Determine-Requisition.pdf
Page 10 &amp;11</t>
    </r>
  </si>
  <si>
    <t xml:space="preserve">
03_Determine Services Procurement Briefing </t>
  </si>
  <si>
    <r>
      <t xml:space="preserve">06_Determine_Procurement Purchase Requisition Business App ENG"06_Determine_Procurement Purchase Requisition Business App ENG
19_Determine-Requisition.pdf
</t>
    </r>
    <r>
      <rPr>
        <b/>
        <sz val="12"/>
        <color rgb="FFFF00FF"/>
        <rFont val="Calibri"/>
        <family val="2"/>
      </rPr>
      <t>Page 11, 12 &amp; 13</t>
    </r>
  </si>
  <si>
    <t>Need Services Req Demo</t>
  </si>
  <si>
    <t xml:space="preserve">this feature is not available at the moment. </t>
  </si>
  <si>
    <r>
      <t xml:space="preserve">06_Determine_Procurement Purchase Requisition Business App ENG"06_Determine_Procurement Purchase Requisition Business App ENG
19_Determine-Requisition.pdf
</t>
    </r>
    <r>
      <rPr>
        <b/>
        <sz val="12"/>
        <color rgb="FFFF00FF"/>
        <rFont val="Calibri"/>
        <family val="2"/>
      </rPr>
      <t>Page 14</t>
    </r>
  </si>
  <si>
    <t xml:space="preserve">NEW -- In 2018 Determine launched its “Customer Advocacy Program” to help customers map replicable approach, track real cost savings and outline path to strategic customer success.
Determine User Groups, are held every year in Paris, France (twice a year) US West, East Coasts, Chicago area and London UK. Determine User Groups are full-day events bringing together leading CPO’s, General Counsel, practitioners and platform administrators. The events are part of Determine’s ongoing customer experience enhancement program, which includes regular one-on-one meetings, workshops and roundtables with customers. Overall, about 50% of Determine customers are active in User Groups reunions  
</t>
  </si>
  <si>
    <t>updated</t>
  </si>
  <si>
    <r>
      <t xml:space="preserve">06_Determine_Procurement Purchase Requisition Business App ENG"06_Determine_Procurement Purchase Requisition Business App ENG
19_Determine-Requisition.pdf
</t>
    </r>
    <r>
      <rPr>
        <b/>
        <sz val="12"/>
        <color rgb="FFFF00FF"/>
        <rFont val="Calibri"/>
        <family val="2"/>
      </rPr>
      <t>Page 15 &amp; 16</t>
    </r>
  </si>
  <si>
    <r>
      <t xml:space="preserve">06_Determine_Procurement Purchase Requisition Business App ENG"06_Determine_Procurement Purchase Requisition Business App ENG
19_Determine-Requisition.pdf
</t>
    </r>
    <r>
      <rPr>
        <b/>
        <sz val="12"/>
        <color rgb="FFFF00FF"/>
        <rFont val="Calibri"/>
        <family val="2"/>
      </rPr>
      <t>Page 16 &amp;17</t>
    </r>
  </si>
  <si>
    <r>
      <t xml:space="preserve">06_Determine_Procurement Purchase Requisition Business App ENG"06_Determine_Procurement Purchase Requisition Business App ENG
19_Determine-Requisition.pdf
</t>
    </r>
    <r>
      <rPr>
        <b/>
        <sz val="12"/>
        <color rgb="FFFF00FF"/>
        <rFont val="Calibri"/>
        <family val="2"/>
      </rPr>
      <t>Page 17 &amp; 18</t>
    </r>
  </si>
  <si>
    <t>07_Determine_Sourcing Intergation</t>
  </si>
  <si>
    <r>
      <t xml:space="preserve">07_Determine_Sourcing Intergation
</t>
    </r>
    <r>
      <rPr>
        <b/>
        <sz val="12"/>
        <color rgb="FFFF00FF"/>
        <rFont val="Calibri"/>
        <family val="2"/>
      </rPr>
      <t xml:space="preserve">Full document </t>
    </r>
  </si>
  <si>
    <t>Updated - Need demo to understand differentiators</t>
  </si>
  <si>
    <r>
      <t xml:space="preserve">06_Determine_Procurement Purchase Requisition Business App ENG"06_Determine_Procurement Purchase Requisition Business App ENG
19_Determine-Requisition.pdf
</t>
    </r>
    <r>
      <rPr>
        <b/>
        <sz val="12"/>
        <color rgb="FFFF00FF"/>
        <rFont val="Calibri"/>
        <family val="2"/>
      </rPr>
      <t>Page 19 &amp;20</t>
    </r>
  </si>
  <si>
    <t xml:space="preserve">
UPDATES -- Determine’s Inventory Management Business App helps you manage and track physical inventory based on multiple criteria. 
Inventory management creates an audit trail that allows for accurate inventory tracking preventing loss and mitigating risk.
Whether you want to manage fixed inventory, IT inventory or other items, our solution will bring you complete visibility to  all your inventories in real time.
</t>
  </si>
  <si>
    <r>
      <t xml:space="preserve">08_Determine_Business App Inventory (Stock) Management
19_Determine-Requisition.pdf
</t>
    </r>
    <r>
      <rPr>
        <b/>
        <sz val="12"/>
        <color rgb="FFFF00FF"/>
        <rFont val="Calibri"/>
        <family val="2"/>
      </rPr>
      <t>Page 21 &amp; 22</t>
    </r>
  </si>
  <si>
    <r>
      <t xml:space="preserve">19_Determine-Requisition.pdf
</t>
    </r>
    <r>
      <rPr>
        <b/>
        <sz val="12"/>
        <color rgb="FFFF00FF"/>
        <rFont val="Calibri"/>
        <family val="2"/>
      </rPr>
      <t>Page 23</t>
    </r>
  </si>
  <si>
    <t>Udpated / Not available</t>
  </si>
  <si>
    <t>09_Determine_Ordering App</t>
  </si>
  <si>
    <r>
      <t xml:space="preserve">09_Determine_Ordering App
</t>
    </r>
    <r>
      <rPr>
        <b/>
        <sz val="12"/>
        <color rgb="FFFF00FF"/>
        <rFont val="Calibri"/>
        <family val="2"/>
      </rPr>
      <t>Page 1</t>
    </r>
  </si>
  <si>
    <r>
      <t xml:space="preserve">09_Determine_Ordering App
</t>
    </r>
    <r>
      <rPr>
        <b/>
        <sz val="12"/>
        <color rgb="FFFF00FF"/>
        <rFont val="Calibri"/>
        <family val="2"/>
      </rPr>
      <t>Page 1.2.3</t>
    </r>
  </si>
  <si>
    <r>
      <t xml:space="preserve">09_Determine_Ordering App
</t>
    </r>
    <r>
      <rPr>
        <b/>
        <sz val="12"/>
        <color rgb="FFFF00FF"/>
        <rFont val="Calibri"/>
        <family val="2"/>
      </rPr>
      <t>Page 2.3</t>
    </r>
  </si>
  <si>
    <t xml:space="preserve">Not available at this time </t>
  </si>
  <si>
    <r>
      <t xml:space="preserve">09_Determine_Ordering App
</t>
    </r>
    <r>
      <rPr>
        <b/>
        <sz val="12"/>
        <color rgb="FFFF00FF"/>
        <rFont val="Calibri"/>
        <family val="2"/>
      </rPr>
      <t>Page 3.4.5</t>
    </r>
  </si>
  <si>
    <r>
      <t xml:space="preserve">09_Determine_Ordering App
</t>
    </r>
    <r>
      <rPr>
        <b/>
        <sz val="12"/>
        <color rgb="FFFF00FF"/>
        <rFont val="Calibri"/>
        <family val="2"/>
      </rPr>
      <t>Page 5.6</t>
    </r>
  </si>
  <si>
    <r>
      <t xml:space="preserve">09_Determine_Ordering App
</t>
    </r>
    <r>
      <rPr>
        <b/>
        <sz val="12"/>
        <color rgb="FFFF00FF"/>
        <rFont val="Calibri"/>
        <family val="2"/>
      </rPr>
      <t>Page 6</t>
    </r>
  </si>
  <si>
    <r>
      <t xml:space="preserve">09_Determine_Ordering App
</t>
    </r>
    <r>
      <rPr>
        <b/>
        <sz val="12"/>
        <color rgb="FFFF00FF"/>
        <rFont val="Calibri"/>
        <family val="2"/>
      </rPr>
      <t>Page 7</t>
    </r>
  </si>
  <si>
    <r>
      <t xml:space="preserve">09_Determine_Ordering App
</t>
    </r>
    <r>
      <rPr>
        <b/>
        <sz val="12"/>
        <color rgb="FFFF00FF"/>
        <rFont val="Calibri"/>
        <family val="2"/>
      </rPr>
      <t>Page 7 &amp;8</t>
    </r>
  </si>
  <si>
    <r>
      <t xml:space="preserve">09_Determine_Ordering App
</t>
    </r>
    <r>
      <rPr>
        <b/>
        <sz val="12"/>
        <color rgb="FFFF00FF"/>
        <rFont val="Calibri"/>
        <family val="2"/>
      </rPr>
      <t>Page 8</t>
    </r>
  </si>
  <si>
    <r>
      <t xml:space="preserve">09_Determine_Ordering App
</t>
    </r>
    <r>
      <rPr>
        <b/>
        <sz val="12"/>
        <color rgb="FFFF00FF"/>
        <rFont val="Calibri"/>
        <family val="2"/>
      </rPr>
      <t>Page 8 &amp;9</t>
    </r>
  </si>
  <si>
    <r>
      <t xml:space="preserve">09_Determine_Ordering App
</t>
    </r>
    <r>
      <rPr>
        <b/>
        <sz val="12"/>
        <color rgb="FFFF00FF"/>
        <rFont val="Calibri"/>
        <family val="2"/>
      </rPr>
      <t>Page 9</t>
    </r>
  </si>
  <si>
    <r>
      <t xml:space="preserve">09_Determine_Ordering App
</t>
    </r>
    <r>
      <rPr>
        <b/>
        <sz val="12"/>
        <color rgb="FFFF00FF"/>
        <rFont val="Calibri"/>
        <family val="2"/>
      </rPr>
      <t>Page 9 &amp;10</t>
    </r>
  </si>
  <si>
    <r>
      <t xml:space="preserve">09_Determine_Ordering App
</t>
    </r>
    <r>
      <rPr>
        <b/>
        <sz val="12"/>
        <color rgb="FFFF00FF"/>
        <rFont val="Calibri"/>
        <family val="2"/>
      </rPr>
      <t>Page 10</t>
    </r>
  </si>
  <si>
    <r>
      <t xml:space="preserve">10_Determine_Receiving app
</t>
    </r>
    <r>
      <rPr>
        <b/>
        <sz val="12"/>
        <color rgb="FFFF00FF"/>
        <rFont val="Calibri"/>
        <family val="2"/>
      </rPr>
      <t>Page 1</t>
    </r>
  </si>
  <si>
    <r>
      <t xml:space="preserve">10_Determine_Receiving app
</t>
    </r>
    <r>
      <rPr>
        <b/>
        <sz val="12"/>
        <color rgb="FFFF00FF"/>
        <rFont val="Calibri"/>
        <family val="2"/>
      </rPr>
      <t>Page 1,2</t>
    </r>
  </si>
  <si>
    <t>10_Determine_Receiving app</t>
  </si>
  <si>
    <r>
      <t xml:space="preserve">10_Determine_Receiving app
</t>
    </r>
    <r>
      <rPr>
        <b/>
        <sz val="12"/>
        <color rgb="FFFF00FF"/>
        <rFont val="Calibri"/>
        <family val="2"/>
      </rPr>
      <t>Page 3</t>
    </r>
  </si>
  <si>
    <t>Not available</t>
  </si>
  <si>
    <r>
      <t xml:space="preserve">10_Determine_Receiving app
</t>
    </r>
    <r>
      <rPr>
        <b/>
        <sz val="12"/>
        <color rgb="FFFF00FF"/>
        <rFont val="Calibri"/>
        <family val="2"/>
      </rPr>
      <t>Page 4.5</t>
    </r>
  </si>
  <si>
    <t>Nothing major planned at this time</t>
  </si>
  <si>
    <t>No roadmap</t>
  </si>
  <si>
    <r>
      <t xml:space="preserve">11_Determine Supplier Network_Portal
</t>
    </r>
    <r>
      <rPr>
        <b/>
        <sz val="12"/>
        <color rgb="FFFF00FF"/>
        <rFont val="Calibri"/>
        <family val="2"/>
      </rPr>
      <t xml:space="preserve">Page 1, 2
</t>
    </r>
    <r>
      <rPr>
        <sz val="12"/>
        <color rgb="FF000000"/>
        <rFont val="Calibri"/>
        <family val="2"/>
      </rPr>
      <t>12_Determin_Supplier Management 360 Dashboard
13_DetermineSIM &amp; CLM Product Sheet</t>
    </r>
  </si>
  <si>
    <r>
      <t xml:space="preserve">11_Determine Supplier Network_Portal
</t>
    </r>
    <r>
      <rPr>
        <b/>
        <sz val="12"/>
        <color rgb="FFFF00FF"/>
        <rFont val="Calibri"/>
        <family val="2"/>
      </rPr>
      <t xml:space="preserve">Page 3.4.5
</t>
    </r>
    <r>
      <rPr>
        <sz val="12"/>
        <color rgb="FF000000"/>
        <rFont val="Calibri"/>
        <family val="2"/>
      </rPr>
      <t>12_Determin_Supplier Management 360 Dashboard
13_DetermineSIM &amp; CLM Product Sheet</t>
    </r>
  </si>
  <si>
    <r>
      <t xml:space="preserve">11_Determine Supplier Network_Portal
</t>
    </r>
    <r>
      <rPr>
        <b/>
        <sz val="12"/>
        <color rgb="FFFF00FF"/>
        <rFont val="Calibri"/>
        <family val="2"/>
      </rPr>
      <t xml:space="preserve">Page 6.7
</t>
    </r>
    <r>
      <rPr>
        <sz val="12"/>
        <color rgb="FF000000"/>
        <rFont val="Calibri"/>
        <family val="2"/>
      </rPr>
      <t>12_Determin_Supplier Management 360 Dashboard
13_DetermineSIM &amp; CLM Product Sheet</t>
    </r>
  </si>
  <si>
    <r>
      <t xml:space="preserve">11_Determine Supplier Network_Portal
</t>
    </r>
    <r>
      <rPr>
        <b/>
        <sz val="12"/>
        <color rgb="FFFF00FF"/>
        <rFont val="Calibri"/>
        <family val="2"/>
      </rPr>
      <t xml:space="preserve">Page 7.8
</t>
    </r>
    <r>
      <rPr>
        <sz val="12"/>
        <color rgb="FF000000"/>
        <rFont val="Calibri"/>
        <family val="2"/>
      </rPr>
      <t>12_Determin_Supplier Management 360 Dashboard
13_DetermineSIM &amp; CLM Product Sheet</t>
    </r>
  </si>
  <si>
    <r>
      <t xml:space="preserve">11_Determine Supplier Network_Portal
</t>
    </r>
    <r>
      <rPr>
        <b/>
        <sz val="12"/>
        <color rgb="FFFF00FF"/>
        <rFont val="Calibri"/>
        <family val="2"/>
      </rPr>
      <t xml:space="preserve">Page 8
</t>
    </r>
    <r>
      <rPr>
        <sz val="12"/>
        <color rgb="FF000000"/>
        <rFont val="Calibri"/>
        <family val="2"/>
      </rPr>
      <t>12_Determin_Supplier Management 360 Dashboard
13_DetermineSIM &amp; CLM Product Sheet</t>
    </r>
  </si>
  <si>
    <r>
      <t xml:space="preserve">11_Determine Supplier Network_Portal
</t>
    </r>
    <r>
      <rPr>
        <b/>
        <sz val="12"/>
        <color rgb="FFFF00FF"/>
        <rFont val="Calibri"/>
        <family val="2"/>
      </rPr>
      <t xml:space="preserve">Page 9
</t>
    </r>
    <r>
      <rPr>
        <sz val="12"/>
        <color rgb="FF000000"/>
        <rFont val="Calibri"/>
        <family val="2"/>
      </rPr>
      <t>12_Determin_Supplier Management 360 Dashboard
13_DetermineSIM &amp; CLM Product Sheet</t>
    </r>
  </si>
  <si>
    <t>11_Determine Supplier Network_Portal
12_Determin_Supplier Management 360 Dashboard
13_DetermineSIM &amp; CLM Product Sheet</t>
  </si>
  <si>
    <r>
      <t xml:space="preserve">11_Determine Supplier Network_Portal
</t>
    </r>
    <r>
      <rPr>
        <b/>
        <sz val="12"/>
        <color rgb="FFFF00FF"/>
        <rFont val="Calibri"/>
        <family val="2"/>
      </rPr>
      <t xml:space="preserve">Page 9.10
</t>
    </r>
    <r>
      <rPr>
        <sz val="12"/>
        <color rgb="FF000000"/>
        <rFont val="Calibri"/>
        <family val="2"/>
      </rPr>
      <t>12_Determin_Supplier Management 360 Dashboard
13_DetermineSIM &amp; CLM Product Sheet</t>
    </r>
  </si>
  <si>
    <t>14_Determine_Configurability</t>
  </si>
  <si>
    <r>
      <rPr>
        <sz val="12"/>
        <rFont val="Calibri"/>
        <family val="2"/>
      </rPr>
      <t xml:space="preserve">14_Determine_Configurability
</t>
    </r>
    <r>
      <rPr>
        <b/>
        <sz val="12"/>
        <color rgb="FFFF00FF"/>
        <rFont val="Calibri"/>
        <family val="2"/>
      </rPr>
      <t>Page 1 &amp; 2</t>
    </r>
  </si>
  <si>
    <r>
      <rPr>
        <sz val="12"/>
        <rFont val="Calibri"/>
        <family val="2"/>
      </rPr>
      <t xml:space="preserve">14_Determine_Configurability
</t>
    </r>
    <r>
      <rPr>
        <b/>
        <sz val="12"/>
        <color rgb="FFFF00FF"/>
        <rFont val="Calibri"/>
        <family val="2"/>
      </rPr>
      <t>Page 2.3</t>
    </r>
  </si>
  <si>
    <t xml:space="preserve">Need a new demo to see how this capability have stay on competition vs Peers </t>
  </si>
  <si>
    <r>
      <rPr>
        <sz val="12"/>
        <rFont val="Calibri"/>
        <family val="2"/>
      </rPr>
      <t xml:space="preserve">14_Determine_Configurability
</t>
    </r>
    <r>
      <rPr>
        <b/>
        <sz val="12"/>
        <color rgb="FFFF00FF"/>
        <rFont val="Calibri"/>
        <family val="2"/>
      </rPr>
      <t>Page 3</t>
    </r>
  </si>
  <si>
    <r>
      <rPr>
        <sz val="12"/>
        <rFont val="Calibri"/>
        <family val="2"/>
      </rPr>
      <t xml:space="preserve">14_Determine_Configurability
</t>
    </r>
    <r>
      <rPr>
        <b/>
        <sz val="12"/>
        <color rgb="FFFF00FF"/>
        <rFont val="Calibri"/>
        <family val="2"/>
      </rPr>
      <t>Page 3, 4, 5</t>
    </r>
  </si>
  <si>
    <r>
      <rPr>
        <sz val="12"/>
        <rFont val="Calibri"/>
        <family val="2"/>
      </rPr>
      <t xml:space="preserve">14_Determine_Configurability
</t>
    </r>
    <r>
      <rPr>
        <b/>
        <sz val="12"/>
        <color rgb="FFFF00FF"/>
        <rFont val="Calibri"/>
        <family val="2"/>
      </rPr>
      <t>Page 4, 5</t>
    </r>
  </si>
  <si>
    <r>
      <rPr>
        <sz val="12"/>
        <rFont val="Calibri"/>
        <family val="2"/>
      </rPr>
      <t xml:space="preserve">14_Determine_Configurability
</t>
    </r>
    <r>
      <rPr>
        <b/>
        <sz val="12"/>
        <color rgb="FFFF00FF"/>
        <rFont val="Calibri"/>
        <family val="2"/>
      </rPr>
      <t>Page 5</t>
    </r>
  </si>
  <si>
    <r>
      <t xml:space="preserve">20_Determine_Technology 
</t>
    </r>
    <r>
      <rPr>
        <b/>
        <sz val="12"/>
        <color rgb="FFFF00FF"/>
        <rFont val="Calibri"/>
        <family val="2"/>
      </rPr>
      <t>Page 1</t>
    </r>
  </si>
  <si>
    <t>15_Determine_Artificial Intelligence Use Cases &amp; Demo</t>
  </si>
  <si>
    <r>
      <t xml:space="preserve">20_Determine_Technology 
</t>
    </r>
    <r>
      <rPr>
        <b/>
        <sz val="12"/>
        <color rgb="FFFF00FF"/>
        <rFont val="Calibri"/>
        <family val="2"/>
      </rPr>
      <t>Page 2</t>
    </r>
  </si>
  <si>
    <r>
      <t xml:space="preserve">20_Determine_Technology 
</t>
    </r>
    <r>
      <rPr>
        <b/>
        <sz val="12"/>
        <color rgb="FFFF00FF"/>
        <rFont val="Calibri"/>
        <family val="2"/>
      </rPr>
      <t>Page 3</t>
    </r>
  </si>
  <si>
    <r>
      <t xml:space="preserve">20_Determine_Technology 
</t>
    </r>
    <r>
      <rPr>
        <b/>
        <sz val="12"/>
        <color rgb="FFFF00FF"/>
        <rFont val="Calibri"/>
        <family val="2"/>
      </rPr>
      <t>Page 3,4</t>
    </r>
  </si>
  <si>
    <r>
      <t xml:space="preserve">20_Determine_Technology 
</t>
    </r>
    <r>
      <rPr>
        <b/>
        <sz val="12"/>
        <color rgb="FFFF00FF"/>
        <rFont val="Calibri"/>
        <family val="2"/>
      </rPr>
      <t>Page 4</t>
    </r>
  </si>
  <si>
    <r>
      <t xml:space="preserve">20_Determine_Technology 
</t>
    </r>
    <r>
      <rPr>
        <b/>
        <sz val="12"/>
        <color rgb="FFFF00FF"/>
        <rFont val="Calibri"/>
        <family val="2"/>
      </rPr>
      <t>Page 4,5</t>
    </r>
  </si>
  <si>
    <r>
      <t xml:space="preserve">20_Determine_Technology 
</t>
    </r>
    <r>
      <rPr>
        <b/>
        <sz val="12"/>
        <color rgb="FFFF00FF"/>
        <rFont val="Calibri"/>
        <family val="2"/>
      </rPr>
      <t>Page 5</t>
    </r>
  </si>
  <si>
    <r>
      <t xml:space="preserve">20_Determine_Technology 
</t>
    </r>
    <r>
      <rPr>
        <b/>
        <sz val="12"/>
        <color rgb="FFFF00FF"/>
        <rFont val="Calibri"/>
        <family val="2"/>
      </rPr>
      <t>Page 6</t>
    </r>
  </si>
  <si>
    <r>
      <t xml:space="preserve">15_Determine_GeneralServices
</t>
    </r>
    <r>
      <rPr>
        <b/>
        <sz val="12"/>
        <color rgb="FFFF00FF"/>
        <rFont val="Calibri"/>
        <family val="2"/>
      </rPr>
      <t>Page 1</t>
    </r>
  </si>
  <si>
    <r>
      <t xml:space="preserve">15_Determine_GeneralServices
</t>
    </r>
    <r>
      <rPr>
        <b/>
        <sz val="12"/>
        <color rgb="FFFF00FF"/>
        <rFont val="Calibri"/>
        <family val="2"/>
      </rPr>
      <t>Page 2</t>
    </r>
  </si>
  <si>
    <r>
      <t xml:space="preserve">16_Determine_Invoicing
</t>
    </r>
    <r>
      <rPr>
        <b/>
        <sz val="12"/>
        <color rgb="FFFF00FF"/>
        <rFont val="Calibri"/>
        <family val="2"/>
      </rPr>
      <t>Page 1</t>
    </r>
  </si>
  <si>
    <r>
      <t xml:space="preserve">16_Determine_Invoicing
</t>
    </r>
    <r>
      <rPr>
        <b/>
        <sz val="12"/>
        <color rgb="FFFF00FF"/>
        <rFont val="Calibri"/>
        <family val="2"/>
      </rPr>
      <t>Page 1,2</t>
    </r>
  </si>
  <si>
    <t>Need a demo to keep track of differentiators</t>
  </si>
  <si>
    <r>
      <t xml:space="preserve">16_Determine_Invoicing
</t>
    </r>
    <r>
      <rPr>
        <b/>
        <sz val="12"/>
        <color rgb="FFFF00FF"/>
        <rFont val="Calibri"/>
        <family val="2"/>
      </rPr>
      <t>Page 2</t>
    </r>
  </si>
  <si>
    <r>
      <t xml:space="preserve">16_Determine_Invoicing
</t>
    </r>
    <r>
      <rPr>
        <b/>
        <sz val="12"/>
        <color rgb="FFFF00FF"/>
        <rFont val="Calibri"/>
        <family val="2"/>
      </rPr>
      <t>Page 3</t>
    </r>
  </si>
  <si>
    <r>
      <t xml:space="preserve">16_Determine_Invoicing
</t>
    </r>
    <r>
      <rPr>
        <b/>
        <sz val="12"/>
        <color rgb="FFFF00FF"/>
        <rFont val="Calibri"/>
        <family val="2"/>
      </rPr>
      <t>Page 3,4,5</t>
    </r>
  </si>
  <si>
    <r>
      <t xml:space="preserve">16_Determine_Invoicing
</t>
    </r>
    <r>
      <rPr>
        <b/>
        <sz val="12"/>
        <color rgb="FFFF00FF"/>
        <rFont val="Calibri"/>
        <family val="2"/>
      </rPr>
      <t>Page 5.6</t>
    </r>
  </si>
  <si>
    <r>
      <t xml:space="preserve">16_Determine_Invoicing
</t>
    </r>
    <r>
      <rPr>
        <b/>
        <sz val="12"/>
        <color rgb="FFFF00FF"/>
        <rFont val="Calibri"/>
        <family val="2"/>
      </rPr>
      <t>Page 7</t>
    </r>
  </si>
  <si>
    <r>
      <t xml:space="preserve">16_Determine_Invoicing
</t>
    </r>
    <r>
      <rPr>
        <b/>
        <sz val="12"/>
        <color rgb="FFFF00FF"/>
        <rFont val="Calibri"/>
        <family val="2"/>
      </rPr>
      <t>Page 7,8</t>
    </r>
  </si>
  <si>
    <r>
      <t xml:space="preserve">18_Determine_Payment
</t>
    </r>
    <r>
      <rPr>
        <b/>
        <sz val="12"/>
        <color rgb="FFFF00FF"/>
        <rFont val="Calibri"/>
        <family val="2"/>
      </rPr>
      <t>Page 1</t>
    </r>
  </si>
  <si>
    <t>Need a demo to keep track of managing complex sceanrios</t>
  </si>
  <si>
    <r>
      <t xml:space="preserve">18_Determine_Payment
</t>
    </r>
    <r>
      <rPr>
        <b/>
        <sz val="12"/>
        <color rgb="FFFF00FF"/>
        <rFont val="Calibri"/>
        <family val="2"/>
      </rPr>
      <t>Page 1,2</t>
    </r>
  </si>
  <si>
    <r>
      <t xml:space="preserve">18_Determine_Payment
</t>
    </r>
    <r>
      <rPr>
        <b/>
        <sz val="12"/>
        <color rgb="FFFF00FF"/>
        <rFont val="Calibri"/>
        <family val="2"/>
      </rPr>
      <t>Page 2</t>
    </r>
  </si>
  <si>
    <t>18_Determine_Payment</t>
  </si>
  <si>
    <r>
      <t xml:space="preserve">18_Determine_Payment
</t>
    </r>
    <r>
      <rPr>
        <b/>
        <sz val="12"/>
        <color rgb="FFFF00FF"/>
        <rFont val="Calibri"/>
        <family val="2"/>
      </rPr>
      <t>Page 3</t>
    </r>
  </si>
  <si>
    <r>
      <t xml:space="preserve">18_Determine_Payment
</t>
    </r>
    <r>
      <rPr>
        <b/>
        <sz val="12"/>
        <color rgb="FFFF00FF"/>
        <rFont val="Calibri"/>
        <family val="2"/>
      </rPr>
      <t>Page 3,4</t>
    </r>
  </si>
  <si>
    <t>will give higher score after this is actually available in Nov</t>
  </si>
  <si>
    <t>need more info if this truly unique.  This requirement hasn't been given a "4" to any vendor</t>
  </si>
  <si>
    <t>Need detail/evidence what type of complex pricing is available.  Scoring is already a 3 (i.e., high)!</t>
  </si>
  <si>
    <t>This isn't about tying contracts to budgets via POs, but rather about tailoring contract templates to spend categories</t>
  </si>
  <si>
    <t>This isn't about tying to budgets, but about modeling financial obligations/liabilities in contracts - not just a fixed contract amount</t>
  </si>
  <si>
    <t>Will give another 1/2 point, but no program mgmt yet</t>
  </si>
  <si>
    <t>This isn't available until Nov release w/ obligations functionality. Will give 1/2 pt though</t>
  </si>
  <si>
    <t>Being generous here.  Not a reat linkage between SRM scoring on a scorecard to contract that you'd like to tie that scorecard.  Need "meta variables" to be used more to corss functions like CLM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</si>
</sst>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7">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sz val="12"/>
      <name val="Calibri"/>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sz val="14"/>
      <color theme="1"/>
      <name val="Calibri (Body)_x0000_"/>
    </font>
    <font>
      <u/>
      <sz val="12"/>
      <color rgb="FF0070C0"/>
      <name val="Calibri"/>
      <family val="2"/>
    </font>
    <font>
      <b/>
      <sz val="11"/>
      <color theme="1"/>
      <name val="Calibri"/>
      <family val="2"/>
      <scheme val="minor"/>
    </font>
    <font>
      <b/>
      <sz val="14"/>
      <color theme="1"/>
      <name val="Calibri"/>
      <family val="2"/>
    </font>
    <font>
      <sz val="11"/>
      <color theme="1"/>
      <name val="Calibri"/>
      <family val="2"/>
    </font>
    <font>
      <sz val="10"/>
      <color rgb="FF000000"/>
      <name val="Calibri"/>
      <family val="2"/>
    </font>
    <font>
      <sz val="11"/>
      <color theme="1"/>
      <name val="Calibri"/>
      <family val="2"/>
      <scheme val="minor"/>
    </font>
    <font>
      <sz val="11"/>
      <color rgb="FF000000"/>
      <name val="Calibri"/>
      <family val="2"/>
    </font>
    <font>
      <i/>
      <sz val="11"/>
      <color rgb="FF000000"/>
      <name val="Calibri"/>
      <family val="2"/>
    </font>
    <font>
      <i/>
      <sz val="11"/>
      <name val="Calibri"/>
      <family val="2"/>
    </font>
    <font>
      <sz val="11"/>
      <color rgb="FF000000"/>
      <name val="Arial"/>
      <family val="2"/>
    </font>
    <font>
      <sz val="12"/>
      <color theme="1"/>
      <name val="Calibri"/>
      <family val="2"/>
    </font>
    <font>
      <b/>
      <sz val="12"/>
      <color theme="1"/>
      <name val="Calibri"/>
      <family val="2"/>
    </font>
    <font>
      <strike/>
      <sz val="12"/>
      <color rgb="FF000000"/>
      <name val="Calibri"/>
      <family val="2"/>
    </font>
    <font>
      <b/>
      <sz val="16"/>
      <color rgb="FF000000"/>
      <name val="Calibri"/>
      <family val="2"/>
    </font>
    <font>
      <sz val="11"/>
      <color theme="1"/>
      <name val="Calibri (Body)_x0000_"/>
    </font>
    <font>
      <u/>
      <sz val="11"/>
      <color rgb="FF0070C0"/>
      <name val="Calibri (Body)_x0000_"/>
    </font>
    <font>
      <b/>
      <sz val="14"/>
      <color rgb="FF000000"/>
      <name val="Calibri"/>
      <family val="2"/>
      <scheme val="minor"/>
    </font>
    <font>
      <sz val="14"/>
      <color rgb="FF000000"/>
      <name val="Arial"/>
      <family val="2"/>
    </font>
    <font>
      <sz val="14"/>
      <name val="Calibri"/>
      <family val="2"/>
    </font>
    <font>
      <b/>
      <sz val="18"/>
      <color theme="1"/>
      <name val="Calibri"/>
      <family val="2"/>
      <scheme val="minor"/>
    </font>
    <font>
      <b/>
      <sz val="11"/>
      <color rgb="FF000000"/>
      <name val="Calibri"/>
      <family val="2"/>
      <scheme val="minor"/>
    </font>
    <font>
      <b/>
      <sz val="11"/>
      <color theme="1"/>
      <name val="Calibri"/>
      <family val="2"/>
    </font>
    <font>
      <b/>
      <u/>
      <sz val="11"/>
      <color rgb="FF0000FF"/>
      <name val="Calibri"/>
      <family val="2"/>
    </font>
    <font>
      <u/>
      <sz val="10"/>
      <color rgb="FF0000FF"/>
      <name val="Arial"/>
      <family val="2"/>
    </font>
    <font>
      <b/>
      <sz val="12"/>
      <color rgb="FFFF0000"/>
      <name val="Calibri"/>
      <family val="2"/>
    </font>
    <font>
      <sz val="12"/>
      <color rgb="FFFF0000"/>
      <name val="Calibri"/>
      <family val="2"/>
    </font>
    <font>
      <b/>
      <sz val="12"/>
      <color theme="0"/>
      <name val="Calibri"/>
      <family val="2"/>
    </font>
    <font>
      <sz val="12"/>
      <color theme="0"/>
      <name val="Calibri"/>
      <family val="2"/>
    </font>
    <font>
      <b/>
      <sz val="72"/>
      <color rgb="FFFF0000"/>
      <name val="Calibri"/>
      <family val="2"/>
      <scheme val="minor"/>
    </font>
    <font>
      <b/>
      <sz val="12"/>
      <name val="Calibri"/>
      <family val="2"/>
    </font>
    <font>
      <b/>
      <u/>
      <sz val="11"/>
      <color rgb="FFFF0000"/>
      <name val="Calibri"/>
      <family val="2"/>
    </font>
    <font>
      <sz val="11"/>
      <name val="Calibri"/>
      <family val="2"/>
    </font>
    <font>
      <b/>
      <sz val="11"/>
      <color rgb="FFFF00FF"/>
      <name val="Calibri"/>
      <family val="2"/>
    </font>
    <font>
      <b/>
      <sz val="12"/>
      <color rgb="FFFF00FF"/>
      <name val="Calibri"/>
      <family val="2"/>
    </font>
    <font>
      <b/>
      <sz val="11"/>
      <color rgb="FFFF0000"/>
      <name val="Calibri"/>
      <family val="2"/>
    </font>
    <font>
      <sz val="11"/>
      <color rgb="FF000000"/>
      <name val="Docs-Calibri"/>
    </font>
  </fonts>
  <fills count="40">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FFFF99"/>
        <bgColor rgb="FFFFE599"/>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rgb="FFFFC00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5" tint="0.59999389629810485"/>
        <bgColor rgb="FF000000"/>
      </patternFill>
    </fill>
    <fill>
      <patternFill patternType="solid">
        <fgColor rgb="FFFFC000"/>
        <bgColor rgb="FFDDEBF7"/>
      </patternFill>
    </fill>
    <fill>
      <patternFill patternType="solid">
        <fgColor rgb="FFDDEBF7"/>
        <bgColor rgb="FFDDEBF7"/>
      </patternFill>
    </fill>
    <fill>
      <patternFill patternType="solid">
        <fgColor rgb="FFFFFF00"/>
        <bgColor rgb="FFDDEBF7"/>
      </patternFill>
    </fill>
    <fill>
      <patternFill patternType="solid">
        <fgColor rgb="FFFF5E52"/>
        <bgColor rgb="FFDDEBF7"/>
      </patternFill>
    </fill>
    <fill>
      <patternFill patternType="solid">
        <fgColor rgb="FFDEEAF6"/>
        <bgColor rgb="FFDEEAF6"/>
      </patternFill>
    </fill>
    <fill>
      <patternFill patternType="solid">
        <fgColor rgb="FFFF5E52"/>
        <bgColor indexed="64"/>
      </patternFill>
    </fill>
    <fill>
      <patternFill patternType="solid">
        <fgColor rgb="FFD9E2F3"/>
        <bgColor rgb="FFD9E2F3"/>
      </patternFill>
    </fill>
    <fill>
      <patternFill patternType="solid">
        <fgColor rgb="FFFFC000"/>
        <bgColor rgb="FFFFC000"/>
      </patternFill>
    </fill>
  </fills>
  <borders count="2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style="thin">
        <color indexed="64"/>
      </bottom>
      <diagonal/>
    </border>
    <border>
      <left style="thin">
        <color indexed="64"/>
      </left>
      <right/>
      <top/>
      <bottom/>
      <diagonal/>
    </border>
    <border>
      <left/>
      <right style="thin">
        <color rgb="FF000000"/>
      </right>
      <top/>
      <bottom style="thin">
        <color rgb="FF000000"/>
      </bottom>
      <diagonal/>
    </border>
    <border>
      <left/>
      <right/>
      <top/>
      <bottom style="thin">
        <color rgb="FF000000"/>
      </bottom>
      <diagonal/>
    </border>
  </borders>
  <cellStyleXfs count="2">
    <xf numFmtId="0" fontId="0" fillId="0" borderId="0"/>
    <xf numFmtId="0" fontId="14" fillId="0" borderId="0"/>
  </cellStyleXfs>
  <cellXfs count="303">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7"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9"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9" fillId="9" borderId="0" xfId="0" applyFont="1" applyFill="1" applyAlignment="1">
      <alignment horizontal="left" vertical="center" wrapText="1"/>
    </xf>
    <xf numFmtId="0" fontId="6" fillId="0" borderId="1" xfId="0" applyFont="1" applyBorder="1" applyAlignment="1">
      <alignment vertical="center" wrapText="1"/>
    </xf>
    <xf numFmtId="0" fontId="12" fillId="0" borderId="1" xfId="0" applyFont="1" applyBorder="1" applyAlignment="1">
      <alignment vertical="center" wrapText="1"/>
    </xf>
    <xf numFmtId="0" fontId="0" fillId="3" borderId="1" xfId="0" applyFill="1" applyBorder="1" applyAlignment="1">
      <alignment horizontal="center" vertical="center" wrapText="1"/>
    </xf>
    <xf numFmtId="0" fontId="1" fillId="12" borderId="0" xfId="0" applyFont="1" applyFill="1" applyBorder="1" applyAlignment="1">
      <alignment horizontal="left" vertical="center" wrapText="1"/>
    </xf>
    <xf numFmtId="0" fontId="0" fillId="13" borderId="1" xfId="0" applyFill="1" applyBorder="1" applyAlignment="1">
      <alignment vertical="center" wrapText="1"/>
    </xf>
    <xf numFmtId="0" fontId="0" fillId="0" borderId="1" xfId="0" applyBorder="1" applyAlignment="1">
      <alignment horizontal="center" vertical="center" wrapText="1"/>
    </xf>
    <xf numFmtId="0" fontId="2" fillId="13" borderId="1" xfId="0" applyFont="1" applyFill="1" applyBorder="1" applyAlignment="1">
      <alignment horizontal="center" vertical="center" wrapText="1"/>
    </xf>
    <xf numFmtId="0" fontId="0" fillId="0" borderId="0" xfId="0" applyBorder="1" applyAlignment="1">
      <alignment vertical="center" wrapText="1"/>
    </xf>
    <xf numFmtId="0" fontId="8" fillId="0" borderId="1" xfId="0" applyFont="1" applyBorder="1" applyAlignment="1">
      <alignment vertical="center" wrapText="1"/>
    </xf>
    <xf numFmtId="0" fontId="2" fillId="0" borderId="0" xfId="0" applyFont="1" applyAlignment="1">
      <alignment horizontal="center" vertical="center" wrapText="1"/>
    </xf>
    <xf numFmtId="0" fontId="16" fillId="9" borderId="1"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18" fillId="2"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9" fillId="0" borderId="1" xfId="0" applyFont="1" applyBorder="1" applyAlignment="1" applyProtection="1">
      <alignment vertical="center" wrapText="1"/>
    </xf>
    <xf numFmtId="0" fontId="6" fillId="11"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19" fillId="0" borderId="1" xfId="0" applyFont="1" applyBorder="1" applyAlignment="1" applyProtection="1">
      <alignment horizontal="left" vertical="center" wrapText="1"/>
    </xf>
    <xf numFmtId="0" fontId="0" fillId="0" borderId="0" xfId="0" applyAlignment="1" applyProtection="1">
      <alignment vertical="center" wrapText="1"/>
      <protection locked="0"/>
    </xf>
    <xf numFmtId="0" fontId="0" fillId="0" borderId="0" xfId="0" applyProtection="1">
      <protection locked="0"/>
    </xf>
    <xf numFmtId="0" fontId="10" fillId="27"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6" fillId="11" borderId="1" xfId="0" applyFont="1"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left" vertical="top" wrapText="1"/>
    </xf>
    <xf numFmtId="0" fontId="0" fillId="0" borderId="1" xfId="0" applyFill="1" applyBorder="1"/>
    <xf numFmtId="0" fontId="2" fillId="0" borderId="1" xfId="0" applyFont="1" applyBorder="1" applyAlignment="1">
      <alignment vertical="center"/>
    </xf>
    <xf numFmtId="0" fontId="26" fillId="3" borderId="1" xfId="0" applyFont="1" applyFill="1" applyBorder="1" applyAlignment="1" applyProtection="1">
      <alignment horizontal="center" vertical="center" wrapText="1"/>
      <protection locked="0"/>
    </xf>
    <xf numFmtId="0" fontId="0" fillId="3" borderId="1" xfId="0" applyFont="1" applyFill="1" applyBorder="1" applyAlignment="1" applyProtection="1">
      <alignment horizontal="center" vertical="center" wrapText="1"/>
      <protection locked="0"/>
    </xf>
    <xf numFmtId="0" fontId="34" fillId="2" borderId="1" xfId="0" applyFont="1" applyFill="1" applyBorder="1" applyAlignment="1" applyProtection="1">
      <alignment horizontal="center" vertical="center" wrapText="1"/>
    </xf>
    <xf numFmtId="0" fontId="22" fillId="9" borderId="1" xfId="0" applyFont="1" applyFill="1" applyBorder="1" applyAlignment="1" applyProtection="1">
      <alignment horizontal="left" vertical="center" wrapText="1"/>
    </xf>
    <xf numFmtId="0" fontId="0" fillId="0" borderId="0" xfId="0" applyAlignment="1" applyProtection="1">
      <alignment horizontal="left" vertical="center" wrapText="1"/>
    </xf>
    <xf numFmtId="0" fontId="26" fillId="0" borderId="0" xfId="0" applyFont="1" applyAlignment="1" applyProtection="1">
      <alignment vertical="center" wrapText="1"/>
    </xf>
    <xf numFmtId="0" fontId="0" fillId="0" borderId="0" xfId="0" applyFill="1" applyAlignment="1" applyProtection="1">
      <alignment horizontal="center" vertical="center" wrapText="1"/>
    </xf>
    <xf numFmtId="0" fontId="41" fillId="5" borderId="1" xfId="0" applyFont="1" applyFill="1" applyBorder="1" applyAlignment="1" applyProtection="1">
      <alignment horizontal="left" vertical="center" wrapText="1"/>
    </xf>
    <xf numFmtId="0" fontId="26" fillId="6" borderId="1" xfId="0" applyFont="1" applyFill="1" applyBorder="1" applyAlignment="1" applyProtection="1">
      <alignment horizontal="left" vertical="center" wrapText="1"/>
    </xf>
    <xf numFmtId="164" fontId="0" fillId="0" borderId="1" xfId="0" applyNumberFormat="1" applyBorder="1" applyAlignment="1" applyProtection="1">
      <alignment horizontal="center" vertical="center" wrapText="1"/>
    </xf>
    <xf numFmtId="164" fontId="26" fillId="0" borderId="1" xfId="0" applyNumberFormat="1" applyFont="1" applyBorder="1" applyAlignment="1" applyProtection="1">
      <alignment horizontal="center" vertical="center" wrapText="1"/>
    </xf>
    <xf numFmtId="0" fontId="26" fillId="7" borderId="1" xfId="0" applyFont="1" applyFill="1" applyBorder="1" applyAlignment="1" applyProtection="1">
      <alignment horizontal="left" vertical="center" wrapText="1"/>
    </xf>
    <xf numFmtId="0" fontId="26" fillId="8" borderId="1" xfId="0" applyFont="1" applyFill="1" applyBorder="1" applyAlignment="1" applyProtection="1">
      <alignment horizontal="left" vertical="center" wrapText="1"/>
    </xf>
    <xf numFmtId="0" fontId="22" fillId="16" borderId="1" xfId="0" applyFont="1" applyFill="1" applyBorder="1" applyAlignment="1" applyProtection="1">
      <alignment horizontal="right" vertical="center" wrapText="1"/>
    </xf>
    <xf numFmtId="0" fontId="22" fillId="9" borderId="1" xfId="0" applyFont="1" applyFill="1" applyBorder="1" applyAlignment="1" applyProtection="1">
      <alignment horizontal="center" vertical="center" wrapText="1"/>
    </xf>
    <xf numFmtId="0" fontId="9" fillId="9" borderId="1" xfId="0" applyFont="1" applyFill="1" applyBorder="1" applyAlignment="1" applyProtection="1">
      <alignment horizontal="center" vertical="center" wrapText="1"/>
    </xf>
    <xf numFmtId="0" fontId="0" fillId="0" borderId="0" xfId="0" applyAlignment="1" applyProtection="1">
      <alignment vertical="center"/>
    </xf>
    <xf numFmtId="0" fontId="2" fillId="27" borderId="1" xfId="0" applyFont="1" applyFill="1" applyBorder="1" applyAlignment="1" applyProtection="1">
      <alignment horizontal="center" vertical="center" wrapText="1"/>
    </xf>
    <xf numFmtId="0" fontId="26" fillId="0" borderId="0" xfId="0" applyFont="1" applyFill="1" applyAlignment="1" applyProtection="1">
      <alignment horizontal="center" vertical="center" wrapText="1"/>
    </xf>
    <xf numFmtId="0" fontId="0" fillId="0" borderId="0" xfId="0" applyFont="1" applyAlignment="1" applyProtection="1">
      <alignment horizontal="center" vertical="center" wrapText="1"/>
    </xf>
    <xf numFmtId="0" fontId="40" fillId="6" borderId="1" xfId="0" applyFont="1" applyFill="1" applyBorder="1" applyAlignment="1" applyProtection="1">
      <alignment horizontal="center" vertical="center" wrapText="1"/>
    </xf>
    <xf numFmtId="0" fontId="17" fillId="2" borderId="1" xfId="0" applyFont="1" applyFill="1" applyBorder="1" applyAlignment="1" applyProtection="1">
      <alignment horizontal="center" vertical="center" wrapText="1"/>
    </xf>
    <xf numFmtId="0" fontId="13" fillId="24" borderId="1" xfId="0" applyFont="1" applyFill="1" applyBorder="1" applyAlignment="1" applyProtection="1">
      <alignment horizontal="center" vertical="center" wrapText="1"/>
    </xf>
    <xf numFmtId="0" fontId="37" fillId="24" borderId="1" xfId="0" applyFont="1" applyFill="1" applyBorder="1" applyAlignment="1" applyProtection="1">
      <alignment horizontal="center" vertical="center" wrapText="1"/>
    </xf>
    <xf numFmtId="0" fontId="17" fillId="25" borderId="1" xfId="0" applyFont="1" applyFill="1" applyBorder="1" applyAlignment="1" applyProtection="1">
      <alignment horizontal="center" vertical="center" wrapText="1"/>
    </xf>
    <xf numFmtId="0" fontId="17" fillId="24" borderId="13" xfId="0" applyFont="1" applyFill="1" applyBorder="1" applyAlignment="1" applyProtection="1">
      <alignment horizontal="center" vertical="center" wrapText="1"/>
    </xf>
    <xf numFmtId="0" fontId="37" fillId="24" borderId="13" xfId="0" applyFont="1" applyFill="1" applyBorder="1" applyAlignment="1" applyProtection="1">
      <alignment vertical="center" wrapText="1"/>
    </xf>
    <xf numFmtId="0" fontId="17" fillId="25" borderId="13" xfId="0" applyFont="1" applyFill="1" applyBorder="1" applyAlignment="1" applyProtection="1">
      <alignment horizontal="center" vertical="center" wrapText="1"/>
    </xf>
    <xf numFmtId="0" fontId="17" fillId="2" borderId="13" xfId="0" applyFont="1" applyFill="1" applyBorder="1" applyAlignment="1" applyProtection="1">
      <alignment horizontal="center" vertical="center" wrapText="1"/>
    </xf>
    <xf numFmtId="0" fontId="19" fillId="0" borderId="0" xfId="0" applyFont="1" applyAlignment="1" applyProtection="1">
      <alignment vertical="center" wrapText="1"/>
    </xf>
    <xf numFmtId="0" fontId="0" fillId="0" borderId="15" xfId="0" applyBorder="1" applyAlignment="1" applyProtection="1">
      <alignment vertical="center" wrapText="1"/>
    </xf>
    <xf numFmtId="0" fontId="26" fillId="0" borderId="15" xfId="0" applyFont="1" applyBorder="1" applyAlignment="1" applyProtection="1">
      <alignment vertical="center" wrapText="1"/>
    </xf>
    <xf numFmtId="0" fontId="43" fillId="0" borderId="20" xfId="0" applyFont="1" applyBorder="1" applyAlignment="1" applyProtection="1">
      <alignment horizontal="left" vertical="center"/>
    </xf>
    <xf numFmtId="0" fontId="43" fillId="0" borderId="20" xfId="0" applyFont="1" applyBorder="1" applyAlignment="1" applyProtection="1">
      <alignment horizontal="left" vertical="center" wrapText="1"/>
    </xf>
    <xf numFmtId="0" fontId="0" fillId="0" borderId="15" xfId="0" applyBorder="1" applyAlignment="1" applyProtection="1">
      <alignment horizontal="center" vertical="center" wrapText="1"/>
    </xf>
    <xf numFmtId="0" fontId="0" fillId="0" borderId="0" xfId="0" applyAlignment="1" applyProtection="1">
      <alignment horizontal="center" vertical="center"/>
    </xf>
    <xf numFmtId="0" fontId="0" fillId="0" borderId="1" xfId="0" applyBorder="1" applyAlignment="1" applyProtection="1">
      <alignment vertical="center"/>
    </xf>
    <xf numFmtId="0" fontId="0" fillId="0" borderId="1" xfId="0" applyBorder="1" applyAlignment="1" applyProtection="1">
      <alignment horizontal="center" vertical="center"/>
    </xf>
    <xf numFmtId="0" fontId="0" fillId="0" borderId="1" xfId="0" applyBorder="1" applyAlignment="1" applyProtection="1">
      <alignment vertical="center" wrapText="1"/>
    </xf>
    <xf numFmtId="0" fontId="0" fillId="0" borderId="1" xfId="0" applyBorder="1" applyAlignment="1" applyProtection="1">
      <alignment horizontal="left" vertical="center" wrapText="1"/>
    </xf>
    <xf numFmtId="0" fontId="0" fillId="0" borderId="1" xfId="0" applyBorder="1" applyAlignment="1" applyProtection="1">
      <alignment horizontal="center" vertical="center" wrapText="1"/>
    </xf>
    <xf numFmtId="0" fontId="0" fillId="26" borderId="1" xfId="0" applyFill="1" applyBorder="1" applyAlignment="1" applyProtection="1">
      <alignment horizontal="center" vertical="center" wrapText="1"/>
    </xf>
    <xf numFmtId="0" fontId="26" fillId="0" borderId="1" xfId="0" applyFont="1" applyBorder="1" applyAlignment="1" applyProtection="1">
      <alignment vertical="center" wrapText="1"/>
    </xf>
    <xf numFmtId="0" fontId="0" fillId="0" borderId="16" xfId="0" applyBorder="1" applyAlignment="1" applyProtection="1">
      <alignment horizontal="center" vertical="center"/>
    </xf>
    <xf numFmtId="0" fontId="40" fillId="7" borderId="1" xfId="0" applyFont="1" applyFill="1" applyBorder="1" applyAlignment="1" applyProtection="1">
      <alignment horizontal="center" vertical="center" wrapText="1"/>
    </xf>
    <xf numFmtId="0" fontId="0" fillId="10" borderId="1" xfId="0" applyFill="1" applyBorder="1" applyAlignment="1" applyProtection="1">
      <alignment vertical="center" wrapText="1"/>
    </xf>
    <xf numFmtId="0" fontId="43" fillId="0" borderId="21" xfId="0" applyFont="1" applyBorder="1" applyAlignment="1" applyProtection="1">
      <alignment horizontal="left" vertical="center" wrapText="1"/>
    </xf>
    <xf numFmtId="0" fontId="40" fillId="8" borderId="1" xfId="0" applyFont="1" applyFill="1" applyBorder="1" applyAlignment="1" applyProtection="1">
      <alignment horizontal="center" vertical="center" wrapText="1"/>
    </xf>
    <xf numFmtId="0" fontId="2" fillId="0" borderId="0" xfId="0" applyFont="1" applyFill="1" applyAlignment="1" applyProtection="1">
      <alignment horizontal="center" vertical="center" wrapText="1"/>
    </xf>
    <xf numFmtId="0" fontId="0" fillId="0" borderId="0" xfId="0" applyProtection="1"/>
    <xf numFmtId="0" fontId="2" fillId="9" borderId="1" xfId="0" applyFont="1" applyFill="1" applyBorder="1" applyAlignment="1" applyProtection="1">
      <alignment horizontal="center" vertical="center" wrapText="1"/>
    </xf>
    <xf numFmtId="0" fontId="16" fillId="9" borderId="1" xfId="0" applyFont="1" applyFill="1" applyBorder="1" applyAlignment="1" applyProtection="1">
      <alignment horizontal="center" vertical="center" wrapText="1"/>
    </xf>
    <xf numFmtId="0" fontId="18" fillId="24" borderId="1" xfId="0" applyFont="1" applyFill="1" applyBorder="1" applyAlignment="1" applyProtection="1">
      <alignment horizontal="center" vertical="center" wrapText="1"/>
    </xf>
    <xf numFmtId="0" fontId="17" fillId="24" borderId="1" xfId="0" applyFont="1" applyFill="1" applyBorder="1" applyAlignment="1" applyProtection="1">
      <alignment horizontal="center" vertical="center" wrapText="1"/>
    </xf>
    <xf numFmtId="0" fontId="20" fillId="0" borderId="0" xfId="0" applyFont="1" applyAlignment="1" applyProtection="1">
      <alignment vertical="center" wrapText="1"/>
    </xf>
    <xf numFmtId="0" fontId="0" fillId="13" borderId="15" xfId="0" applyFill="1" applyBorder="1" applyAlignment="1" applyProtection="1">
      <alignment vertical="center" wrapText="1"/>
    </xf>
    <xf numFmtId="0" fontId="4" fillId="0" borderId="1" xfId="0" applyFont="1" applyBorder="1" applyAlignment="1" applyProtection="1">
      <alignment vertical="top" wrapText="1"/>
    </xf>
    <xf numFmtId="0" fontId="0" fillId="13" borderId="1" xfId="0" applyFill="1" applyBorder="1" applyAlignment="1" applyProtection="1">
      <alignment vertical="center" wrapText="1"/>
    </xf>
    <xf numFmtId="0" fontId="2" fillId="0" borderId="0" xfId="0" applyFont="1" applyAlignment="1" applyProtection="1">
      <alignment vertical="center" wrapText="1"/>
    </xf>
    <xf numFmtId="0" fontId="2" fillId="13" borderId="1" xfId="0" applyFont="1" applyFill="1" applyBorder="1" applyAlignment="1" applyProtection="1">
      <alignment horizontal="center" vertical="center" wrapText="1"/>
    </xf>
    <xf numFmtId="0" fontId="8" fillId="0" borderId="1" xfId="0" applyFont="1" applyBorder="1" applyAlignment="1" applyProtection="1">
      <alignment vertical="center" wrapText="1"/>
    </xf>
    <xf numFmtId="0" fontId="0" fillId="0" borderId="0" xfId="0" applyBorder="1" applyAlignment="1" applyProtection="1">
      <alignment horizontal="center" vertical="center" wrapText="1"/>
    </xf>
    <xf numFmtId="0" fontId="6" fillId="0" borderId="1" xfId="0" applyFont="1" applyBorder="1" applyAlignment="1" applyProtection="1">
      <alignment vertical="center" wrapText="1"/>
    </xf>
    <xf numFmtId="0" fontId="12" fillId="0" borderId="1" xfId="0" applyFont="1" applyBorder="1" applyAlignment="1" applyProtection="1">
      <alignment vertical="center" wrapText="1"/>
    </xf>
    <xf numFmtId="164" fontId="2" fillId="16" borderId="1" xfId="0" applyNumberFormat="1" applyFont="1" applyFill="1" applyBorder="1" applyAlignment="1" applyProtection="1">
      <alignment horizontal="center" vertical="center" wrapText="1"/>
    </xf>
    <xf numFmtId="0" fontId="13" fillId="15" borderId="1" xfId="0" applyFont="1" applyFill="1" applyBorder="1" applyAlignment="1" applyProtection="1">
      <alignment horizontal="left" vertical="center" wrapText="1"/>
    </xf>
    <xf numFmtId="0" fontId="13" fillId="2" borderId="1" xfId="0" applyFont="1" applyFill="1" applyBorder="1" applyAlignment="1" applyProtection="1">
      <alignment horizontal="center" vertical="center" wrapText="1"/>
    </xf>
    <xf numFmtId="0" fontId="19" fillId="0" borderId="15" xfId="0" applyFont="1" applyBorder="1" applyAlignment="1" applyProtection="1">
      <alignment vertical="center" wrapText="1"/>
    </xf>
    <xf numFmtId="0" fontId="35" fillId="0" borderId="15" xfId="0" applyFont="1" applyBorder="1" applyAlignment="1" applyProtection="1">
      <alignment vertical="center" wrapText="1"/>
    </xf>
    <xf numFmtId="0" fontId="0" fillId="0" borderId="15" xfId="0" applyFont="1" applyBorder="1" applyAlignment="1" applyProtection="1">
      <alignment horizontal="center" vertical="center" wrapText="1"/>
    </xf>
    <xf numFmtId="0" fontId="35" fillId="0" borderId="15" xfId="0" applyFont="1" applyBorder="1" applyAlignment="1" applyProtection="1">
      <alignment horizontal="left" vertical="center" wrapText="1"/>
    </xf>
    <xf numFmtId="0" fontId="0" fillId="0" borderId="1" xfId="0" applyFont="1" applyBorder="1" applyAlignment="1" applyProtection="1">
      <alignment horizontal="center" vertical="center" wrapText="1"/>
    </xf>
    <xf numFmtId="0" fontId="19" fillId="0" borderId="1" xfId="0" applyFont="1" applyBorder="1" applyAlignment="1" applyProtection="1">
      <alignment vertical="center" wrapText="1"/>
    </xf>
    <xf numFmtId="0" fontId="35" fillId="0" borderId="1" xfId="0" applyFont="1" applyBorder="1" applyAlignment="1" applyProtection="1">
      <alignment vertical="center" wrapText="1"/>
    </xf>
    <xf numFmtId="0" fontId="35" fillId="0" borderId="1" xfId="0" applyFont="1" applyBorder="1" applyAlignment="1" applyProtection="1">
      <alignment horizontal="left" vertical="center" wrapText="1"/>
    </xf>
    <xf numFmtId="0" fontId="35" fillId="0" borderId="0" xfId="0" applyFont="1" applyAlignment="1" applyProtection="1">
      <alignment vertical="center" wrapText="1"/>
    </xf>
    <xf numFmtId="0" fontId="35" fillId="0" borderId="0" xfId="0" applyFont="1" applyAlignment="1" applyProtection="1">
      <alignment horizontal="left" vertical="center" wrapText="1"/>
    </xf>
    <xf numFmtId="0" fontId="13" fillId="15" borderId="18" xfId="0" applyFont="1" applyFill="1" applyBorder="1" applyAlignment="1" applyProtection="1">
      <alignment horizontal="left" vertical="center" wrapText="1"/>
    </xf>
    <xf numFmtId="0" fontId="13" fillId="0" borderId="1" xfId="0" applyFont="1" applyBorder="1" applyAlignment="1" applyProtection="1">
      <alignment vertical="center" wrapText="1"/>
    </xf>
    <xf numFmtId="0" fontId="38" fillId="0" borderId="1" xfId="0" applyFont="1" applyBorder="1" applyAlignment="1" applyProtection="1">
      <alignment vertical="center" wrapText="1"/>
    </xf>
    <xf numFmtId="0" fontId="35" fillId="0" borderId="13" xfId="0" applyFont="1" applyBorder="1" applyAlignment="1" applyProtection="1">
      <alignment vertical="center" wrapText="1"/>
    </xf>
    <xf numFmtId="0" fontId="0" fillId="0" borderId="13" xfId="0" applyFont="1" applyBorder="1" applyAlignment="1" applyProtection="1">
      <alignment horizontal="center" vertical="center" wrapText="1"/>
    </xf>
    <xf numFmtId="0" fontId="35" fillId="0" borderId="13" xfId="0" applyFont="1" applyBorder="1" applyAlignment="1" applyProtection="1">
      <alignment horizontal="left" vertical="center" wrapText="1"/>
    </xf>
    <xf numFmtId="0" fontId="19" fillId="0" borderId="16" xfId="0" applyFont="1" applyBorder="1" applyAlignment="1" applyProtection="1">
      <alignment vertical="center" wrapText="1"/>
    </xf>
    <xf numFmtId="0" fontId="19" fillId="14" borderId="1" xfId="0" applyFont="1" applyFill="1" applyBorder="1" applyAlignment="1" applyProtection="1">
      <alignment vertical="center" wrapText="1"/>
    </xf>
    <xf numFmtId="0" fontId="19" fillId="0" borderId="17" xfId="0" applyFont="1" applyBorder="1" applyAlignment="1" applyProtection="1">
      <alignment vertical="center" wrapText="1"/>
    </xf>
    <xf numFmtId="0" fontId="0" fillId="0" borderId="19" xfId="0" applyFont="1" applyBorder="1" applyAlignment="1" applyProtection="1">
      <alignment horizontal="center" vertical="center" wrapText="1"/>
    </xf>
    <xf numFmtId="0" fontId="35" fillId="0" borderId="19" xfId="0" applyFont="1" applyBorder="1" applyAlignment="1" applyProtection="1">
      <alignment horizontal="left" vertical="center" wrapText="1"/>
    </xf>
    <xf numFmtId="0" fontId="39" fillId="0" borderId="0" xfId="0" applyFont="1" applyAlignment="1" applyProtection="1">
      <alignment vertical="center" wrapText="1"/>
    </xf>
    <xf numFmtId="0" fontId="36" fillId="0" borderId="1" xfId="0" applyFont="1" applyBorder="1" applyAlignment="1" applyProtection="1">
      <alignment vertical="center" wrapText="1"/>
    </xf>
    <xf numFmtId="0" fontId="21" fillId="0" borderId="0" xfId="0" applyFont="1" applyBorder="1" applyAlignment="1" applyProtection="1">
      <alignment horizontal="center" vertical="center" wrapText="1"/>
    </xf>
    <xf numFmtId="0" fontId="36" fillId="0" borderId="0" xfId="0" applyFont="1" applyBorder="1" applyAlignment="1" applyProtection="1">
      <alignment horizontal="left" vertical="center" wrapText="1"/>
    </xf>
    <xf numFmtId="0" fontId="19" fillId="14" borderId="13" xfId="0" applyFont="1" applyFill="1" applyBorder="1" applyAlignment="1" applyProtection="1">
      <alignment vertical="center" wrapText="1"/>
    </xf>
    <xf numFmtId="0" fontId="19" fillId="0" borderId="1" xfId="0" applyFont="1" applyFill="1" applyBorder="1" applyAlignment="1" applyProtection="1">
      <alignment vertical="center" wrapText="1"/>
    </xf>
    <xf numFmtId="0" fontId="35" fillId="0" borderId="1" xfId="0" applyFont="1" applyFill="1" applyBorder="1" applyAlignment="1" applyProtection="1">
      <alignment vertical="center" wrapText="1"/>
    </xf>
    <xf numFmtId="0" fontId="0" fillId="0" borderId="1" xfId="0" applyFont="1" applyFill="1" applyBorder="1" applyAlignment="1" applyProtection="1">
      <alignment horizontal="center" vertical="center" wrapText="1"/>
    </xf>
    <xf numFmtId="0" fontId="35" fillId="0" borderId="1" xfId="0" applyFont="1" applyFill="1" applyBorder="1" applyAlignment="1" applyProtection="1">
      <alignment horizontal="left" vertical="center" wrapText="1"/>
    </xf>
    <xf numFmtId="0" fontId="15" fillId="0" borderId="0" xfId="0" applyFont="1" applyAlignment="1" applyProtection="1">
      <alignment vertical="center" wrapText="1"/>
    </xf>
    <xf numFmtId="0" fontId="0" fillId="0" borderId="0" xfId="0" applyAlignment="1" applyProtection="1">
      <alignment horizontal="center"/>
    </xf>
    <xf numFmtId="0" fontId="1" fillId="12" borderId="1" xfId="0" applyFont="1" applyFill="1" applyBorder="1" applyAlignment="1" applyProtection="1">
      <alignment horizontal="left" vertical="center" wrapText="1"/>
    </xf>
    <xf numFmtId="0" fontId="13" fillId="15" borderId="1" xfId="0" applyFont="1" applyFill="1" applyBorder="1" applyAlignment="1" applyProtection="1">
      <alignment horizontal="center" vertical="center" wrapText="1"/>
    </xf>
    <xf numFmtId="0" fontId="0" fillId="0" borderId="15" xfId="0" applyFont="1" applyBorder="1" applyAlignment="1" applyProtection="1">
      <alignment vertical="center" wrapText="1"/>
    </xf>
    <xf numFmtId="0" fontId="0" fillId="0" borderId="17" xfId="0" applyFont="1" applyBorder="1" applyAlignment="1" applyProtection="1">
      <alignment vertical="center" wrapText="1"/>
    </xf>
    <xf numFmtId="0" fontId="44" fillId="0" borderId="1" xfId="0" applyFont="1" applyBorder="1" applyAlignment="1" applyProtection="1">
      <alignment vertical="top"/>
    </xf>
    <xf numFmtId="0" fontId="0" fillId="26" borderId="15" xfId="0" applyFill="1" applyBorder="1" applyAlignment="1" applyProtection="1">
      <alignment horizontal="center" vertical="center" wrapText="1"/>
    </xf>
    <xf numFmtId="0" fontId="0" fillId="0" borderId="1" xfId="0" applyFont="1" applyBorder="1" applyAlignment="1" applyProtection="1">
      <alignment vertical="center" wrapText="1"/>
    </xf>
    <xf numFmtId="0" fontId="0" fillId="0" borderId="16" xfId="0" applyFont="1" applyBorder="1" applyAlignment="1" applyProtection="1">
      <alignment vertical="center" wrapText="1"/>
    </xf>
    <xf numFmtId="0" fontId="0" fillId="0" borderId="0" xfId="0" applyAlignment="1" applyProtection="1">
      <alignment horizontal="center" wrapText="1"/>
    </xf>
    <xf numFmtId="0" fontId="4" fillId="0" borderId="1" xfId="0" applyFont="1" applyBorder="1" applyAlignment="1" applyProtection="1">
      <alignment horizontal="left" vertical="top" wrapText="1"/>
    </xf>
    <xf numFmtId="0" fontId="22" fillId="19" borderId="1" xfId="0" applyFont="1" applyFill="1" applyBorder="1" applyAlignment="1" applyProtection="1">
      <alignment vertical="center" wrapText="1"/>
    </xf>
    <xf numFmtId="0" fontId="22" fillId="20" borderId="1" xfId="0" applyFont="1" applyFill="1" applyBorder="1" applyAlignment="1" applyProtection="1">
      <alignment vertical="center" wrapText="1"/>
    </xf>
    <xf numFmtId="0" fontId="22" fillId="21" borderId="1" xfId="0" applyFont="1" applyFill="1" applyBorder="1" applyAlignment="1" applyProtection="1">
      <alignment vertical="center" wrapText="1"/>
    </xf>
    <xf numFmtId="0" fontId="22" fillId="22" borderId="1" xfId="0" applyFont="1" applyFill="1" applyBorder="1" applyAlignment="1" applyProtection="1">
      <alignment vertical="center" wrapText="1"/>
    </xf>
    <xf numFmtId="0" fontId="0" fillId="19" borderId="1" xfId="0" applyFont="1" applyFill="1" applyBorder="1" applyAlignment="1" applyProtection="1">
      <alignment vertical="center" wrapText="1"/>
    </xf>
    <xf numFmtId="0" fontId="0" fillId="0" borderId="19" xfId="0" applyFont="1" applyBorder="1" applyAlignment="1" applyProtection="1">
      <alignment vertical="center" wrapText="1"/>
    </xf>
    <xf numFmtId="0" fontId="0" fillId="0" borderId="22" xfId="0" applyFont="1" applyBorder="1" applyAlignment="1" applyProtection="1">
      <alignment vertical="center" wrapText="1"/>
    </xf>
    <xf numFmtId="0" fontId="0" fillId="20" borderId="1" xfId="0" applyFont="1" applyFill="1" applyBorder="1" applyAlignment="1" applyProtection="1">
      <alignment vertical="center" wrapText="1"/>
    </xf>
    <xf numFmtId="0" fontId="0" fillId="21" borderId="1" xfId="0" applyFont="1" applyFill="1" applyBorder="1" applyAlignment="1" applyProtection="1">
      <alignment vertical="center" wrapText="1"/>
    </xf>
    <xf numFmtId="0" fontId="0" fillId="22" borderId="1" xfId="0" applyFont="1" applyFill="1" applyBorder="1" applyAlignment="1" applyProtection="1">
      <alignment vertical="center" wrapText="1"/>
    </xf>
    <xf numFmtId="0" fontId="24" fillId="0" borderId="0" xfId="0" applyFont="1" applyFill="1" applyBorder="1" applyAlignment="1" applyProtection="1">
      <alignment horizontal="center" vertical="center" wrapText="1"/>
    </xf>
    <xf numFmtId="0" fontId="31" fillId="0" borderId="0" xfId="0" applyFont="1" applyFill="1" applyBorder="1" applyAlignment="1" applyProtection="1">
      <alignment vertical="center" wrapText="1"/>
    </xf>
    <xf numFmtId="0" fontId="25" fillId="0" borderId="0" xfId="0" applyFont="1" applyAlignment="1" applyProtection="1">
      <alignment vertical="center" wrapText="1"/>
    </xf>
    <xf numFmtId="0" fontId="25" fillId="0" borderId="0" xfId="0" applyFont="1" applyAlignment="1" applyProtection="1">
      <alignment horizontal="center" vertical="center" wrapText="1"/>
    </xf>
    <xf numFmtId="0" fontId="6" fillId="5" borderId="0" xfId="0" applyFont="1" applyFill="1" applyBorder="1" applyAlignment="1" applyProtection="1">
      <alignment horizontal="left" vertical="center" wrapText="1"/>
    </xf>
    <xf numFmtId="0" fontId="3" fillId="23" borderId="1" xfId="0" applyFont="1" applyFill="1" applyBorder="1" applyAlignment="1" applyProtection="1">
      <alignment horizontal="left" vertical="center" wrapText="1"/>
    </xf>
    <xf numFmtId="0" fontId="24" fillId="0" borderId="1" xfId="0" applyFont="1" applyFill="1" applyBorder="1" applyAlignment="1" applyProtection="1">
      <alignment horizontal="left" vertical="center" wrapText="1"/>
    </xf>
    <xf numFmtId="0" fontId="10" fillId="9" borderId="1" xfId="0" applyFont="1" applyFill="1" applyBorder="1" applyAlignment="1" applyProtection="1">
      <alignment horizontal="center" vertical="center" wrapText="1"/>
    </xf>
    <xf numFmtId="0" fontId="32" fillId="0" borderId="15" xfId="0" applyFont="1" applyFill="1" applyBorder="1" applyAlignment="1" applyProtection="1">
      <alignment vertical="center" wrapText="1"/>
    </xf>
    <xf numFmtId="0" fontId="25" fillId="0" borderId="0" xfId="0" applyFont="1" applyAlignment="1" applyProtection="1">
      <alignment horizontal="left" vertical="center" wrapText="1"/>
    </xf>
    <xf numFmtId="0" fontId="26" fillId="0" borderId="1" xfId="0" applyFont="1" applyBorder="1" applyAlignment="1" applyProtection="1">
      <alignment horizontal="center" vertical="center" wrapText="1"/>
    </xf>
    <xf numFmtId="0" fontId="27" fillId="0" borderId="0" xfId="0" applyFont="1" applyAlignment="1" applyProtection="1">
      <alignment horizontal="left" vertical="center" wrapText="1"/>
    </xf>
    <xf numFmtId="0" fontId="27" fillId="0" borderId="0" xfId="0" applyFont="1" applyAlignment="1" applyProtection="1">
      <alignment horizontal="center" vertical="center" wrapText="1"/>
    </xf>
    <xf numFmtId="0" fontId="28" fillId="0" borderId="0" xfId="0" applyFont="1" applyAlignment="1" applyProtection="1">
      <alignment horizontal="left" vertical="center" wrapText="1"/>
    </xf>
    <xf numFmtId="0" fontId="28" fillId="0" borderId="0" xfId="0" applyFont="1" applyAlignment="1" applyProtection="1">
      <alignment horizontal="center" vertical="center" wrapText="1"/>
    </xf>
    <xf numFmtId="0" fontId="24" fillId="12" borderId="0" xfId="0" applyFont="1" applyFill="1" applyBorder="1" applyAlignment="1" applyProtection="1">
      <alignment horizontal="center" vertical="center" wrapText="1"/>
    </xf>
    <xf numFmtId="0" fontId="0" fillId="12" borderId="0" xfId="0" applyFill="1" applyAlignment="1" applyProtection="1">
      <alignment horizontal="center" vertical="center" wrapText="1"/>
    </xf>
    <xf numFmtId="0" fontId="32" fillId="0" borderId="1" xfId="0" applyFont="1" applyFill="1" applyBorder="1" applyAlignment="1" applyProtection="1">
      <alignment vertical="center" wrapText="1"/>
    </xf>
    <xf numFmtId="0" fontId="27" fillId="0" borderId="0" xfId="0" applyFont="1" applyAlignment="1" applyProtection="1">
      <alignment vertical="center" wrapText="1"/>
    </xf>
    <xf numFmtId="0" fontId="3" fillId="0" borderId="1" xfId="0" applyFont="1" applyBorder="1" applyAlignment="1" applyProtection="1">
      <alignment vertical="top" wrapText="1"/>
    </xf>
    <xf numFmtId="0" fontId="26" fillId="0" borderId="0" xfId="0" applyFont="1" applyAlignment="1" applyProtection="1">
      <alignment horizontal="center" vertical="center" wrapText="1"/>
    </xf>
    <xf numFmtId="0" fontId="30" fillId="0" borderId="0" xfId="0" applyFont="1" applyAlignment="1" applyProtection="1">
      <alignment vertical="center" wrapText="1"/>
    </xf>
    <xf numFmtId="0" fontId="30" fillId="0" borderId="0" xfId="0" applyFont="1" applyAlignment="1" applyProtection="1">
      <alignment horizontal="center" vertical="center" wrapText="1"/>
    </xf>
    <xf numFmtId="0" fontId="33" fillId="0" borderId="0" xfId="0" applyFont="1" applyFill="1" applyBorder="1" applyAlignment="1" applyProtection="1">
      <alignment vertical="center" wrapText="1"/>
    </xf>
    <xf numFmtId="0" fontId="3" fillId="0" borderId="0" xfId="0" applyFont="1" applyAlignment="1" applyProtection="1">
      <alignment vertical="top" wrapText="1"/>
    </xf>
    <xf numFmtId="0" fontId="32" fillId="0" borderId="0" xfId="0" applyFont="1" applyFill="1" applyBorder="1" applyAlignment="1" applyProtection="1">
      <alignment vertical="center" wrapText="1"/>
    </xf>
    <xf numFmtId="0" fontId="42" fillId="18" borderId="1" xfId="0" applyFont="1" applyFill="1" applyBorder="1" applyAlignment="1" applyProtection="1">
      <alignment horizontal="center" vertical="center" wrapText="1"/>
    </xf>
    <xf numFmtId="0" fontId="23" fillId="17" borderId="1" xfId="0" applyFont="1" applyFill="1" applyBorder="1" applyAlignment="1" applyProtection="1">
      <alignment horizontal="center" vertical="center" wrapText="1"/>
    </xf>
    <xf numFmtId="0" fontId="23" fillId="31" borderId="1" xfId="0" applyFont="1" applyFill="1" applyBorder="1" applyAlignment="1" applyProtection="1">
      <alignment horizontal="center" vertical="center" wrapText="1"/>
    </xf>
    <xf numFmtId="164" fontId="22" fillId="16" borderId="1" xfId="0" applyNumberFormat="1" applyFont="1" applyFill="1" applyBorder="1" applyAlignment="1" applyProtection="1">
      <alignment horizontal="center" vertical="center" wrapText="1"/>
    </xf>
    <xf numFmtId="0" fontId="9" fillId="29" borderId="1" xfId="0" applyFont="1" applyFill="1" applyBorder="1" applyAlignment="1" applyProtection="1">
      <alignment horizontal="center" vertical="center" wrapText="1"/>
    </xf>
    <xf numFmtId="0" fontId="9" fillId="12" borderId="1" xfId="0" applyFont="1" applyFill="1" applyBorder="1" applyAlignment="1" applyProtection="1">
      <alignment horizontal="center" vertical="center" wrapText="1"/>
    </xf>
    <xf numFmtId="0" fontId="9" fillId="10" borderId="1" xfId="0" applyFont="1" applyFill="1" applyBorder="1" applyAlignment="1" applyProtection="1">
      <alignment horizontal="center" vertical="center" wrapText="1"/>
    </xf>
    <xf numFmtId="0" fontId="0" fillId="28" borderId="1" xfId="0" applyFill="1" applyBorder="1" applyAlignment="1" applyProtection="1">
      <alignment horizontal="center" vertical="center" wrapText="1"/>
    </xf>
    <xf numFmtId="0" fontId="0" fillId="30" borderId="1" xfId="0" applyFill="1" applyBorder="1" applyAlignment="1" applyProtection="1">
      <alignment horizontal="center" vertical="center" wrapText="1"/>
      <protection locked="0"/>
    </xf>
    <xf numFmtId="0" fontId="0" fillId="30"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7" fillId="5" borderId="1" xfId="0" applyFont="1" applyFill="1" applyBorder="1" applyAlignment="1" applyProtection="1">
      <alignment horizontal="left" vertical="center" wrapText="1"/>
    </xf>
    <xf numFmtId="0" fontId="23" fillId="18" borderId="1" xfId="0" applyFont="1" applyFill="1" applyBorder="1" applyAlignment="1" applyProtection="1">
      <alignment horizontal="center" vertical="center" wrapText="1"/>
    </xf>
    <xf numFmtId="0" fontId="0" fillId="0" borderId="0" xfId="0" applyFill="1" applyAlignment="1" applyProtection="1">
      <alignment vertical="center" wrapText="1"/>
    </xf>
    <xf numFmtId="0" fontId="37" fillId="5" borderId="1" xfId="0" applyFont="1" applyFill="1" applyBorder="1" applyAlignment="1" applyProtection="1">
      <alignment horizontal="left" vertical="center" wrapText="1"/>
    </xf>
    <xf numFmtId="0" fontId="19" fillId="12" borderId="1" xfId="0" applyFont="1" applyFill="1" applyBorder="1" applyAlignment="1" applyProtection="1">
      <alignment horizontal="left" vertical="center" wrapText="1"/>
    </xf>
    <xf numFmtId="0" fontId="9" fillId="16" borderId="1" xfId="0" applyFont="1" applyFill="1" applyBorder="1" applyAlignment="1" applyProtection="1">
      <alignment horizontal="right" vertical="center" wrapText="1"/>
    </xf>
    <xf numFmtId="0" fontId="6" fillId="5" borderId="1" xfId="0" applyFont="1" applyFill="1" applyBorder="1" applyAlignment="1" applyProtection="1">
      <alignment horizontal="left" vertical="center" wrapText="1"/>
    </xf>
    <xf numFmtId="0" fontId="6" fillId="18" borderId="1" xfId="0" applyFont="1" applyFill="1" applyBorder="1" applyAlignment="1" applyProtection="1">
      <alignment horizontal="right" vertical="center" wrapText="1"/>
    </xf>
    <xf numFmtId="0" fontId="27" fillId="32" borderId="20" xfId="0" applyFont="1" applyFill="1" applyBorder="1" applyAlignment="1">
      <alignment horizontal="center" wrapText="1"/>
    </xf>
    <xf numFmtId="0" fontId="45" fillId="32" borderId="20" xfId="0" applyFont="1" applyFill="1" applyBorder="1" applyAlignment="1">
      <alignment vertical="center" wrapText="1"/>
    </xf>
    <xf numFmtId="0" fontId="27" fillId="33" borderId="20" xfId="0" applyFont="1" applyFill="1" applyBorder="1" applyAlignment="1">
      <alignment horizontal="center" wrapText="1"/>
    </xf>
    <xf numFmtId="0" fontId="0" fillId="33" borderId="20" xfId="0" applyFont="1" applyFill="1" applyBorder="1" applyAlignment="1">
      <alignment vertical="center" wrapText="1"/>
    </xf>
    <xf numFmtId="0" fontId="27" fillId="34" borderId="20" xfId="0" applyFont="1" applyFill="1" applyBorder="1" applyAlignment="1">
      <alignment horizontal="center" wrapText="1"/>
    </xf>
    <xf numFmtId="0" fontId="3" fillId="34" borderId="20" xfId="0" applyFont="1" applyFill="1" applyBorder="1" applyAlignment="1">
      <alignment vertical="center" wrapText="1"/>
    </xf>
    <xf numFmtId="0" fontId="3" fillId="32" borderId="20" xfId="0" applyFont="1" applyFill="1" applyBorder="1" applyAlignment="1">
      <alignment vertical="center" wrapText="1"/>
    </xf>
    <xf numFmtId="0" fontId="27" fillId="0" borderId="0" xfId="0" applyFont="1" applyAlignment="1">
      <alignment horizontal="center" wrapText="1"/>
    </xf>
    <xf numFmtId="0" fontId="0" fillId="0" borderId="0" xfId="0" applyFont="1" applyAlignment="1">
      <alignment vertical="center" wrapText="1"/>
    </xf>
    <xf numFmtId="0" fontId="8" fillId="32" borderId="20" xfId="0" applyFont="1" applyFill="1" applyBorder="1" applyAlignment="1">
      <alignment horizontal="center" wrapText="1"/>
    </xf>
    <xf numFmtId="0" fontId="6" fillId="32" borderId="20" xfId="0" applyFont="1" applyFill="1" applyBorder="1" applyAlignment="1">
      <alignment vertical="center" wrapText="1"/>
    </xf>
    <xf numFmtId="0" fontId="3" fillId="32" borderId="20" xfId="0" applyFont="1" applyFill="1" applyBorder="1" applyAlignment="1">
      <alignment horizontal="left" vertical="center" wrapText="1"/>
    </xf>
    <xf numFmtId="0" fontId="0" fillId="0" borderId="0" xfId="0" applyFont="1" applyAlignment="1">
      <alignment horizontal="left" vertical="center" wrapText="1"/>
    </xf>
    <xf numFmtId="0" fontId="0" fillId="33" borderId="20" xfId="0" applyFont="1" applyFill="1" applyBorder="1" applyAlignment="1">
      <alignment horizontal="left" vertical="center" wrapText="1"/>
    </xf>
    <xf numFmtId="0" fontId="3" fillId="34" borderId="20" xfId="0" applyFont="1" applyFill="1" applyBorder="1" applyAlignment="1">
      <alignment horizontal="left" vertical="center" wrapText="1"/>
    </xf>
    <xf numFmtId="0" fontId="27" fillId="35" borderId="20" xfId="0" applyFont="1" applyFill="1" applyBorder="1" applyAlignment="1">
      <alignment horizontal="center" wrapText="1"/>
    </xf>
    <xf numFmtId="0" fontId="27" fillId="32" borderId="20" xfId="0" applyFont="1" applyFill="1" applyBorder="1" applyAlignment="1">
      <alignment horizontal="center" vertical="top" wrapText="1"/>
    </xf>
    <xf numFmtId="0" fontId="3" fillId="32" borderId="20" xfId="0" applyFont="1" applyFill="1" applyBorder="1" applyAlignment="1">
      <alignment vertical="top" wrapText="1"/>
    </xf>
    <xf numFmtId="0" fontId="27" fillId="36" borderId="20" xfId="0" applyFont="1" applyFill="1" applyBorder="1" applyAlignment="1">
      <alignment horizontal="center" wrapText="1"/>
    </xf>
    <xf numFmtId="0" fontId="0" fillId="0" borderId="20" xfId="0" applyFont="1" applyBorder="1" applyAlignment="1">
      <alignment vertical="center" wrapText="1"/>
    </xf>
    <xf numFmtId="0" fontId="27" fillId="0" borderId="0" xfId="0" applyFont="1" applyAlignment="1">
      <alignment wrapText="1"/>
    </xf>
    <xf numFmtId="0" fontId="45" fillId="33" borderId="20" xfId="0" applyFont="1" applyFill="1" applyBorder="1" applyAlignment="1">
      <alignment vertical="center" wrapText="1"/>
    </xf>
    <xf numFmtId="0" fontId="45" fillId="34" borderId="20" xfId="0" applyFont="1" applyFill="1" applyBorder="1" applyAlignment="1">
      <alignment vertical="center" wrapText="1"/>
    </xf>
    <xf numFmtId="0" fontId="0" fillId="32" borderId="20" xfId="0" applyFont="1" applyFill="1" applyBorder="1" applyAlignment="1">
      <alignment vertical="center" wrapText="1"/>
    </xf>
    <xf numFmtId="0" fontId="46" fillId="34" borderId="20" xfId="0" applyFont="1" applyFill="1" applyBorder="1" applyAlignment="1">
      <alignment vertical="center" wrapText="1"/>
    </xf>
    <xf numFmtId="0" fontId="27" fillId="37" borderId="20" xfId="0" applyFont="1" applyFill="1" applyBorder="1" applyAlignment="1">
      <alignment horizontal="center" wrapText="1"/>
    </xf>
    <xf numFmtId="0" fontId="0" fillId="32" borderId="20" xfId="0" applyFont="1" applyFill="1" applyBorder="1" applyAlignment="1">
      <alignment horizontal="right" wrapText="1"/>
    </xf>
    <xf numFmtId="0" fontId="0" fillId="33" borderId="20" xfId="0" applyFont="1" applyFill="1" applyBorder="1" applyAlignment="1">
      <alignment horizontal="right" wrapText="1"/>
    </xf>
    <xf numFmtId="0" fontId="27" fillId="37" borderId="20" xfId="0" applyFont="1" applyFill="1" applyBorder="1" applyAlignment="1">
      <alignment wrapText="1"/>
    </xf>
    <xf numFmtId="0" fontId="0" fillId="35" borderId="20" xfId="0" applyFont="1" applyFill="1" applyBorder="1" applyAlignment="1">
      <alignment vertical="center" wrapText="1"/>
    </xf>
    <xf numFmtId="0" fontId="0" fillId="34" borderId="20" xfId="0" applyFont="1" applyFill="1" applyBorder="1" applyAlignment="1">
      <alignment vertical="center" wrapText="1"/>
    </xf>
    <xf numFmtId="0" fontId="3" fillId="37" borderId="20" xfId="0" applyFont="1" applyFill="1" applyBorder="1" applyAlignment="1">
      <alignment wrapText="1"/>
    </xf>
    <xf numFmtId="0" fontId="27" fillId="12" borderId="20" xfId="0" applyFont="1" applyFill="1" applyBorder="1" applyAlignment="1">
      <alignment horizontal="center" wrapText="1"/>
    </xf>
    <xf numFmtId="0" fontId="27" fillId="0" borderId="20" xfId="0" applyFont="1" applyBorder="1" applyAlignment="1">
      <alignment horizontal="center" wrapText="1"/>
    </xf>
    <xf numFmtId="0" fontId="27" fillId="9" borderId="20" xfId="0" applyFont="1" applyFill="1" applyBorder="1" applyAlignment="1">
      <alignment horizontal="center" wrapText="1"/>
    </xf>
    <xf numFmtId="0" fontId="8" fillId="12" borderId="20" xfId="0" applyFont="1" applyFill="1" applyBorder="1" applyAlignment="1">
      <alignment horizontal="center" wrapText="1"/>
    </xf>
    <xf numFmtId="0" fontId="27" fillId="12" borderId="20" xfId="0" applyFont="1" applyFill="1" applyBorder="1" applyAlignment="1">
      <alignment horizontal="center" vertical="top" wrapText="1"/>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49" fillId="9" borderId="23" xfId="0" applyFont="1" applyFill="1" applyBorder="1" applyAlignment="1">
      <alignment horizontal="center" vertical="center"/>
    </xf>
    <xf numFmtId="0" fontId="49" fillId="9" borderId="0" xfId="0" applyFont="1" applyFill="1" applyBorder="1" applyAlignment="1">
      <alignment horizontal="center" vertical="center"/>
    </xf>
    <xf numFmtId="0" fontId="11" fillId="6" borderId="13" xfId="0" applyFont="1" applyFill="1" applyBorder="1" applyAlignment="1" applyProtection="1">
      <alignment horizontal="center" vertical="center" wrapText="1"/>
    </xf>
    <xf numFmtId="0" fontId="11" fillId="6" borderId="14" xfId="0" applyFont="1" applyFill="1" applyBorder="1" applyAlignment="1" applyProtection="1">
      <alignment horizontal="center" vertical="center" wrapText="1"/>
    </xf>
    <xf numFmtId="0" fontId="11" fillId="6" borderId="15" xfId="0" applyFont="1" applyFill="1" applyBorder="1" applyAlignment="1" applyProtection="1">
      <alignment horizontal="center" vertical="center" wrapText="1"/>
    </xf>
    <xf numFmtId="0" fontId="11" fillId="7" borderId="13" xfId="0" applyFont="1" applyFill="1" applyBorder="1" applyAlignment="1" applyProtection="1">
      <alignment horizontal="center" vertical="center" wrapText="1"/>
    </xf>
    <xf numFmtId="0" fontId="11" fillId="7" borderId="14" xfId="0" applyFont="1" applyFill="1" applyBorder="1" applyAlignment="1" applyProtection="1">
      <alignment horizontal="center" vertical="center" wrapText="1"/>
    </xf>
    <xf numFmtId="0" fontId="11" fillId="7" borderId="15" xfId="0" applyFont="1" applyFill="1" applyBorder="1" applyAlignment="1" applyProtection="1">
      <alignment horizontal="center" vertical="center" wrapText="1"/>
    </xf>
    <xf numFmtId="0" fontId="11" fillId="8" borderId="13" xfId="0" applyFont="1" applyFill="1" applyBorder="1" applyAlignment="1" applyProtection="1">
      <alignment horizontal="center" vertical="center" wrapText="1"/>
    </xf>
    <xf numFmtId="0" fontId="11" fillId="8" borderId="15" xfId="0" applyFont="1" applyFill="1" applyBorder="1" applyAlignment="1" applyProtection="1">
      <alignment horizontal="center" vertical="center" wrapText="1"/>
    </xf>
    <xf numFmtId="49" fontId="6" fillId="0" borderId="0" xfId="0" applyNumberFormat="1" applyFont="1" applyAlignment="1">
      <alignment horizontal="left" vertical="center" wrapText="1"/>
    </xf>
    <xf numFmtId="49" fontId="6" fillId="0" borderId="1" xfId="0" applyNumberFormat="1" applyFont="1" applyBorder="1" applyAlignment="1" applyProtection="1">
      <alignment horizontal="left" vertical="center" wrapText="1"/>
    </xf>
    <xf numFmtId="0" fontId="27" fillId="38" borderId="24" xfId="0" applyFont="1" applyFill="1" applyBorder="1" applyAlignment="1">
      <alignment horizontal="center" wrapText="1"/>
    </xf>
    <xf numFmtId="0" fontId="27" fillId="38" borderId="20" xfId="0" applyFont="1" applyFill="1" applyBorder="1" applyAlignment="1">
      <alignment vertical="center" wrapText="1"/>
    </xf>
    <xf numFmtId="0" fontId="51" fillId="38" borderId="20" xfId="0" applyFont="1" applyFill="1" applyBorder="1" applyAlignment="1">
      <alignment vertical="center" wrapText="1"/>
    </xf>
    <xf numFmtId="0" fontId="52" fillId="0" borderId="24" xfId="0" applyFont="1" applyBorder="1" applyAlignment="1">
      <alignment wrapText="1"/>
    </xf>
    <xf numFmtId="0" fontId="27" fillId="0" borderId="24" xfId="0" applyFont="1" applyBorder="1" applyAlignment="1">
      <alignment wrapText="1"/>
    </xf>
    <xf numFmtId="0" fontId="52" fillId="38" borderId="24" xfId="0" applyFont="1" applyFill="1" applyBorder="1" applyAlignment="1">
      <alignment wrapText="1"/>
    </xf>
    <xf numFmtId="0" fontId="8" fillId="38" borderId="20" xfId="0" applyFont="1" applyFill="1" applyBorder="1" applyAlignment="1">
      <alignment horizontal="left" vertical="center"/>
    </xf>
    <xf numFmtId="0" fontId="53" fillId="38" borderId="20" xfId="0" applyFont="1" applyFill="1" applyBorder="1" applyAlignment="1">
      <alignment horizontal="center" vertical="center" wrapText="1"/>
    </xf>
    <xf numFmtId="0" fontId="52" fillId="38" borderId="20" xfId="0" applyFont="1" applyFill="1" applyBorder="1" applyAlignment="1">
      <alignment vertical="center" wrapText="1"/>
    </xf>
    <xf numFmtId="0" fontId="52" fillId="0" borderId="0" xfId="0" applyFont="1" applyAlignment="1">
      <alignment wrapText="1"/>
    </xf>
    <xf numFmtId="0" fontId="52" fillId="0" borderId="20" xfId="0" applyFont="1" applyBorder="1" applyAlignment="1">
      <alignment vertical="center" wrapText="1"/>
    </xf>
    <xf numFmtId="0" fontId="52" fillId="0" borderId="20" xfId="0" applyFont="1" applyBorder="1" applyAlignment="1">
      <alignment wrapText="1"/>
    </xf>
    <xf numFmtId="0" fontId="52" fillId="0" borderId="25" xfId="0" applyFont="1" applyBorder="1" applyAlignment="1">
      <alignment wrapText="1"/>
    </xf>
    <xf numFmtId="0" fontId="52" fillId="38" borderId="20" xfId="0" applyFont="1" applyFill="1" applyBorder="1" applyAlignment="1">
      <alignment wrapText="1"/>
    </xf>
    <xf numFmtId="0" fontId="52" fillId="38" borderId="20" xfId="0" applyFont="1" applyFill="1" applyBorder="1" applyAlignment="1">
      <alignment horizontal="center" vertical="center" wrapText="1"/>
    </xf>
    <xf numFmtId="0" fontId="55" fillId="38" borderId="20" xfId="0" applyFont="1" applyFill="1" applyBorder="1" applyAlignment="1">
      <alignment vertical="center" wrapText="1"/>
    </xf>
    <xf numFmtId="0" fontId="52" fillId="38" borderId="20" xfId="0" applyFont="1" applyFill="1" applyBorder="1" applyAlignment="1">
      <alignment horizontal="center" wrapText="1"/>
    </xf>
    <xf numFmtId="0" fontId="56" fillId="38" borderId="20" xfId="0" applyFont="1" applyFill="1" applyBorder="1" applyAlignment="1">
      <alignment horizontal="center" vertical="center"/>
    </xf>
    <xf numFmtId="0" fontId="27" fillId="38" borderId="20" xfId="0" applyFont="1" applyFill="1" applyBorder="1" applyAlignment="1">
      <alignment horizontal="center" wrapText="1"/>
    </xf>
    <xf numFmtId="0" fontId="13" fillId="39" borderId="20" xfId="0" applyFont="1" applyFill="1" applyBorder="1" applyAlignment="1">
      <alignment horizontal="center" vertical="center" wrapText="1"/>
    </xf>
    <xf numFmtId="0" fontId="0" fillId="0" borderId="20" xfId="0" applyBorder="1" applyAlignment="1">
      <alignment horizontal="center" vertical="center" wrapText="1"/>
    </xf>
    <xf numFmtId="0" fontId="0" fillId="0" borderId="20" xfId="0" applyBorder="1" applyAlignment="1">
      <alignment vertical="center" wrapText="1"/>
    </xf>
  </cellXfs>
  <cellStyles count="2">
    <cellStyle name="Normal" xfId="0" builtinId="0"/>
    <cellStyle name="Normal 2" xfId="1" xr:uid="{85B9A924-43BB-8944-B5B0-9495C5003E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2</xdr:col>
      <xdr:colOff>1016000</xdr:colOff>
      <xdr:row>31</xdr:row>
      <xdr:rowOff>18471</xdr:rowOff>
    </xdr:to>
    <xdr:pic>
      <xdr:nvPicPr>
        <xdr:cNvPr id="3" name="Picture 2">
          <a:extLst>
            <a:ext uri="{FF2B5EF4-FFF2-40B4-BE49-F238E27FC236}">
              <a16:creationId xmlns:a16="http://schemas.microsoft.com/office/drawing/2014/main" id="{23876AA4-6E19-9649-A95B-49A3A32E98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17" Type="http://schemas.openxmlformats.org/officeDocument/2006/relationships/hyperlink" Target="https://docs.google.com/document/d/1dXMXNQvxNWkEBxsAWAep0Wgn_Wq31t4-b534b2PWtzA/edit" TargetMode="External"/><Relationship Id="rId21" Type="http://schemas.openxmlformats.org/officeDocument/2006/relationships/hyperlink" Target="https://docs.google.com/document/d/1bgANIJPnr7ohFsgdd3ruMaKvHyvybJloSgL1F7ewOzI/edit" TargetMode="External"/><Relationship Id="rId42" Type="http://schemas.openxmlformats.org/officeDocument/2006/relationships/hyperlink" Target="https://drive.google.com/open?id=0B93qD7tUPEF5UG5CTlVKTjN0bEk" TargetMode="External"/><Relationship Id="rId63" Type="http://schemas.openxmlformats.org/officeDocument/2006/relationships/hyperlink" Target="https://docs.google.com/document/d/1vA_nQrcKC2MwrepY9SpVc9hLn4JzgEfhfNT7gXKbWtY/edit" TargetMode="External"/><Relationship Id="rId84" Type="http://schemas.openxmlformats.org/officeDocument/2006/relationships/hyperlink" Target="https://drive.google.com/open?id=0B93qD7tUPEF5SHp2V1BMNzUwRTg" TargetMode="External"/><Relationship Id="rId138" Type="http://schemas.openxmlformats.org/officeDocument/2006/relationships/hyperlink" Target="https://drive.google.com/open?id=0B93qD7tUPEF5OVlMc2ZMUEZ3NFE" TargetMode="External"/><Relationship Id="rId159" Type="http://schemas.openxmlformats.org/officeDocument/2006/relationships/hyperlink" Target="https://docs.google.com/document/d/1CkVQ51Y_8NRtDH0m2xwHX_zbEUiMIFaMh4Evrz0wRfQ/edit" TargetMode="External"/><Relationship Id="rId170" Type="http://schemas.openxmlformats.org/officeDocument/2006/relationships/hyperlink" Target="https://drive.google.com/open?id=0B93qD7tUPEF5RDd2UFZ0MEoydkE" TargetMode="External"/><Relationship Id="rId191" Type="http://schemas.openxmlformats.org/officeDocument/2006/relationships/hyperlink" Target="https://docs.google.com/document/d/1x6MfWDvt7WHUfxk51zhecRxv6JmwoUr2Vvcrs96HBBQ/edit" TargetMode="External"/><Relationship Id="rId107" Type="http://schemas.openxmlformats.org/officeDocument/2006/relationships/hyperlink" Target="https://docs.google.com/document/d/18jXJ4KxVhba_StQ5fbjRz30HqFn31d5ChaHFFngmFyY/edit" TargetMode="External"/><Relationship Id="rId11" Type="http://schemas.openxmlformats.org/officeDocument/2006/relationships/hyperlink" Target="https://docs.google.com/document/d/1bgANIJPnr7ohFsgdd3ruMaKvHyvybJloSgL1F7ewOzI/edit" TargetMode="External"/><Relationship Id="rId32" Type="http://schemas.openxmlformats.org/officeDocument/2006/relationships/hyperlink" Target="https://drive.google.com/open?id=0B93qD7tUPEF5UG5CTlVKTjN0bEk" TargetMode="External"/><Relationship Id="rId53" Type="http://schemas.openxmlformats.org/officeDocument/2006/relationships/hyperlink" Target="https://docs.google.com/document/d/1vA_nQrcKC2MwrepY9SpVc9hLn4JzgEfhfNT7gXKbWtY/edit" TargetMode="External"/><Relationship Id="rId74" Type="http://schemas.openxmlformats.org/officeDocument/2006/relationships/hyperlink" Target="https://drive.google.com/open?id=0B93qD7tUPEF5SHp2V1BMNzUwRTg" TargetMode="External"/><Relationship Id="rId128" Type="http://schemas.openxmlformats.org/officeDocument/2006/relationships/hyperlink" Target="https://drive.google.com/open?id=0B93qD7tUPEF5UWxBbFVSd2dDMk0" TargetMode="External"/><Relationship Id="rId149" Type="http://schemas.openxmlformats.org/officeDocument/2006/relationships/hyperlink" Target="https://docs.google.com/document/d/168NNr2qfzBlpNlktssYvJgPoV-BUzHOitb2PkyLwZ1o/edit" TargetMode="External"/><Relationship Id="rId5" Type="http://schemas.openxmlformats.org/officeDocument/2006/relationships/hyperlink" Target="https://docs.google.com/document/d/1bgANIJPnr7ohFsgdd3ruMaKvHyvybJloSgL1F7ewOzI/edit" TargetMode="External"/><Relationship Id="rId95" Type="http://schemas.openxmlformats.org/officeDocument/2006/relationships/hyperlink" Target="https://docs.google.com/document/d/1M4OCOP0yCWwIXvXrLEYfilpKr4cNPX4tQAcAXoCAB9g/edit" TargetMode="External"/><Relationship Id="rId160" Type="http://schemas.openxmlformats.org/officeDocument/2006/relationships/hyperlink" Target="https://drive.google.com/open?id=0B93qD7tUPEF5RDd2UFZ0MEoydkE" TargetMode="External"/><Relationship Id="rId181" Type="http://schemas.openxmlformats.org/officeDocument/2006/relationships/hyperlink" Target="https://docs.google.com/document/d/12dCx7g1fezb_mzVaQ9NRxCLjJmCdmgWanUlLSFn7eiI/edit" TargetMode="External"/><Relationship Id="rId22" Type="http://schemas.openxmlformats.org/officeDocument/2006/relationships/hyperlink" Target="https://drive.google.com/drive/folders/0B93qD7tUPEF5b285S2xTNTB4RUk" TargetMode="External"/><Relationship Id="rId43" Type="http://schemas.openxmlformats.org/officeDocument/2006/relationships/hyperlink" Target="https://docs.google.com/document/d/1vA_nQrcKC2MwrepY9SpVc9hLn4JzgEfhfNT7gXKbWtY/edit" TargetMode="External"/><Relationship Id="rId64" Type="http://schemas.openxmlformats.org/officeDocument/2006/relationships/hyperlink" Target="https://drive.google.com/open?id=0B93qD7tUPEF5UG5CTlVKTjN0bEk" TargetMode="External"/><Relationship Id="rId118" Type="http://schemas.openxmlformats.org/officeDocument/2006/relationships/hyperlink" Target="https://drive.google.com/open?id=0B93qD7tUPEF5UWxBbFVSd2dDMk0" TargetMode="External"/><Relationship Id="rId139" Type="http://schemas.openxmlformats.org/officeDocument/2006/relationships/hyperlink" Target="https://docs.google.com/document/d/168NNr2qfzBlpNlktssYvJgPoV-BUzHOitb2PkyLwZ1o/edit" TargetMode="External"/><Relationship Id="rId85" Type="http://schemas.openxmlformats.org/officeDocument/2006/relationships/hyperlink" Target="https://docs.google.com/document/d/1M4OCOP0yCWwIXvXrLEYfilpKr4cNPX4tQAcAXoCAB9g/edit" TargetMode="External"/><Relationship Id="rId150" Type="http://schemas.openxmlformats.org/officeDocument/2006/relationships/hyperlink" Target="https://drive.google.com/open?id=0B93qD7tUPEF5OVlMc2ZMUEZ3NFE" TargetMode="External"/><Relationship Id="rId171" Type="http://schemas.openxmlformats.org/officeDocument/2006/relationships/hyperlink" Target="https://docs.google.com/document/d/1CkVQ51Y_8NRtDH0m2xwHX_zbEUiMIFaMh4Evrz0wRfQ/edit" TargetMode="External"/><Relationship Id="rId192" Type="http://schemas.openxmlformats.org/officeDocument/2006/relationships/hyperlink" Target="https://docs.google.com/document/d/1x6MfWDvt7WHUfxk51zhecRxv6JmwoUr2Vvcrs96HBBQ/edit" TargetMode="External"/><Relationship Id="rId12" Type="http://schemas.openxmlformats.org/officeDocument/2006/relationships/hyperlink" Target="https://drive.google.com/drive/folders/0B93qD7tUPEF5b285S2xTNTB4RUk" TargetMode="External"/><Relationship Id="rId33" Type="http://schemas.openxmlformats.org/officeDocument/2006/relationships/hyperlink" Target="https://docs.google.com/document/d/1vA_nQrcKC2MwrepY9SpVc9hLn4JzgEfhfNT7gXKbWtY/edit" TargetMode="External"/><Relationship Id="rId108" Type="http://schemas.openxmlformats.org/officeDocument/2006/relationships/hyperlink" Target="https://drive.google.com/open?id=0B93qD7tUPEF5UEFUTHhlNlNGRTA" TargetMode="External"/><Relationship Id="rId129" Type="http://schemas.openxmlformats.org/officeDocument/2006/relationships/hyperlink" Target="https://docs.google.com/document/d/1dXMXNQvxNWkEBxsAWAep0Wgn_Wq31t4-b534b2PWtzA/edit" TargetMode="External"/><Relationship Id="rId54" Type="http://schemas.openxmlformats.org/officeDocument/2006/relationships/hyperlink" Target="https://drive.google.com/open?id=0B93qD7tUPEF5UG5CTlVKTjN0bEk" TargetMode="External"/><Relationship Id="rId75" Type="http://schemas.openxmlformats.org/officeDocument/2006/relationships/hyperlink" Target="https://docs.google.com/document/d/1M4OCOP0yCWwIXvXrLEYfilpKr4cNPX4tQAcAXoCAB9g/edit" TargetMode="External"/><Relationship Id="rId96" Type="http://schemas.openxmlformats.org/officeDocument/2006/relationships/hyperlink" Target="https://drive.google.com/open?id=0B93qD7tUPEF5SHp2V1BMNzUwRTg" TargetMode="External"/><Relationship Id="rId140" Type="http://schemas.openxmlformats.org/officeDocument/2006/relationships/hyperlink" Target="https://drive.google.com/open?id=0B93qD7tUPEF5OVlMc2ZMUEZ3NFE" TargetMode="External"/><Relationship Id="rId161" Type="http://schemas.openxmlformats.org/officeDocument/2006/relationships/hyperlink" Target="https://docs.google.com/document/d/1CkVQ51Y_8NRtDH0m2xwHX_zbEUiMIFaMh4Evrz0wRfQ/edit" TargetMode="External"/><Relationship Id="rId182" Type="http://schemas.openxmlformats.org/officeDocument/2006/relationships/hyperlink" Target="https://docs.google.com/document/d/12dCx7g1fezb_mzVaQ9NRxCLjJmCdmgWanUlLSFn7eiI/edit" TargetMode="External"/><Relationship Id="rId6" Type="http://schemas.openxmlformats.org/officeDocument/2006/relationships/hyperlink" Target="https://drive.google.com/drive/folders/0B93qD7tUPEF5b285S2xTNTB4RUk" TargetMode="External"/><Relationship Id="rId23" Type="http://schemas.openxmlformats.org/officeDocument/2006/relationships/hyperlink" Target="https://docs.google.com/document/d/1bgANIJPnr7ohFsgdd3ruMaKvHyvybJloSgL1F7ewOzI/edit" TargetMode="External"/><Relationship Id="rId119" Type="http://schemas.openxmlformats.org/officeDocument/2006/relationships/hyperlink" Target="https://docs.google.com/document/d/1dXMXNQvxNWkEBxsAWAep0Wgn_Wq31t4-b534b2PWtzA/edit" TargetMode="External"/><Relationship Id="rId44" Type="http://schemas.openxmlformats.org/officeDocument/2006/relationships/hyperlink" Target="https://drive.google.com/open?id=0B93qD7tUPEF5UG5CTlVKTjN0bEk" TargetMode="External"/><Relationship Id="rId65" Type="http://schemas.openxmlformats.org/officeDocument/2006/relationships/hyperlink" Target="https://docs.google.com/document/d/1vA_nQrcKC2MwrepY9SpVc9hLn4JzgEfhfNT7gXKbWtY/edit" TargetMode="External"/><Relationship Id="rId86" Type="http://schemas.openxmlformats.org/officeDocument/2006/relationships/hyperlink" Target="https://drive.google.com/open?id=0B93qD7tUPEF5SHp2V1BMNzUwRTg" TargetMode="External"/><Relationship Id="rId130" Type="http://schemas.openxmlformats.org/officeDocument/2006/relationships/hyperlink" Target="https://drive.google.com/open?id=0B93qD7tUPEF5UWxBbFVSd2dDMk0" TargetMode="External"/><Relationship Id="rId151" Type="http://schemas.openxmlformats.org/officeDocument/2006/relationships/hyperlink" Target="https://docs.google.com/document/d/168NNr2qfzBlpNlktssYvJgPoV-BUzHOitb2PkyLwZ1o/edit" TargetMode="External"/><Relationship Id="rId172" Type="http://schemas.openxmlformats.org/officeDocument/2006/relationships/hyperlink" Target="https://drive.google.com/open?id=0B93qD7tUPEF5RDd2UFZ0MEoydkE" TargetMode="External"/><Relationship Id="rId193" Type="http://schemas.openxmlformats.org/officeDocument/2006/relationships/hyperlink" Target="https://docs.google.com/document/d/1x6MfWDvt7WHUfxk51zhecRxv6JmwoUr2Vvcrs96HBBQ/edit" TargetMode="External"/><Relationship Id="rId13" Type="http://schemas.openxmlformats.org/officeDocument/2006/relationships/hyperlink" Target="https://docs.google.com/document/d/1bgANIJPnr7ohFsgdd3ruMaKvHyvybJloSgL1F7ewOzI/edit" TargetMode="External"/><Relationship Id="rId109" Type="http://schemas.openxmlformats.org/officeDocument/2006/relationships/hyperlink" Target="https://docs.google.com/document/d/18jXJ4KxVhba_StQ5fbjRz30HqFn31d5ChaHFFngmFyY/edit" TargetMode="External"/><Relationship Id="rId34" Type="http://schemas.openxmlformats.org/officeDocument/2006/relationships/hyperlink" Target="https://drive.google.com/open?id=0B93qD7tUPEF5UG5CTlVKTjN0bEk" TargetMode="External"/><Relationship Id="rId50" Type="http://schemas.openxmlformats.org/officeDocument/2006/relationships/hyperlink" Target="https://drive.google.com/open?id=0B93qD7tUPEF5UG5CTlVKTjN0bEk" TargetMode="External"/><Relationship Id="rId55" Type="http://schemas.openxmlformats.org/officeDocument/2006/relationships/hyperlink" Target="https://docs.google.com/document/d/1vA_nQrcKC2MwrepY9SpVc9hLn4JzgEfhfNT7gXKbWtY/edit" TargetMode="External"/><Relationship Id="rId76" Type="http://schemas.openxmlformats.org/officeDocument/2006/relationships/hyperlink" Target="https://drive.google.com/open?id=0B93qD7tUPEF5SHp2V1BMNzUwRTg" TargetMode="External"/><Relationship Id="rId97" Type="http://schemas.openxmlformats.org/officeDocument/2006/relationships/hyperlink" Target="https://docs.google.com/document/d/1M4OCOP0yCWwIXvXrLEYfilpKr4cNPX4tQAcAXoCAB9g/edit" TargetMode="External"/><Relationship Id="rId104" Type="http://schemas.openxmlformats.org/officeDocument/2006/relationships/hyperlink" Target="https://drive.google.com/open?id=0B93qD7tUPEF5UEFUTHhlNlNGRTA" TargetMode="External"/><Relationship Id="rId120" Type="http://schemas.openxmlformats.org/officeDocument/2006/relationships/hyperlink" Target="https://drive.google.com/open?id=0B93qD7tUPEF5UWxBbFVSd2dDMk0" TargetMode="External"/><Relationship Id="rId125" Type="http://schemas.openxmlformats.org/officeDocument/2006/relationships/hyperlink" Target="https://docs.google.com/document/d/1dXMXNQvxNWkEBxsAWAep0Wgn_Wq31t4-b534b2PWtzA/edit" TargetMode="External"/><Relationship Id="rId141" Type="http://schemas.openxmlformats.org/officeDocument/2006/relationships/hyperlink" Target="https://docs.google.com/document/d/168NNr2qfzBlpNlktssYvJgPoV-BUzHOitb2PkyLwZ1o/edit" TargetMode="External"/><Relationship Id="rId146" Type="http://schemas.openxmlformats.org/officeDocument/2006/relationships/hyperlink" Target="https://drive.google.com/open?id=0B93qD7tUPEF5OVlMc2ZMUEZ3NFE" TargetMode="External"/><Relationship Id="rId167" Type="http://schemas.openxmlformats.org/officeDocument/2006/relationships/hyperlink" Target="https://docs.google.com/document/d/1CkVQ51Y_8NRtDH0m2xwHX_zbEUiMIFaMh4Evrz0wRfQ/edit" TargetMode="External"/><Relationship Id="rId188" Type="http://schemas.openxmlformats.org/officeDocument/2006/relationships/hyperlink" Target="https://docs.google.com/document/d/12dCx7g1fezb_mzVaQ9NRxCLjJmCdmgWanUlLSFn7eiI/edit" TargetMode="External"/><Relationship Id="rId7" Type="http://schemas.openxmlformats.org/officeDocument/2006/relationships/hyperlink" Target="https://docs.google.com/document/d/1bgANIJPnr7ohFsgdd3ruMaKvHyvybJloSgL1F7ewOzI/edit" TargetMode="External"/><Relationship Id="rId71" Type="http://schemas.openxmlformats.org/officeDocument/2006/relationships/hyperlink" Target="https://docs.google.com/document/d/1M4OCOP0yCWwIXvXrLEYfilpKr4cNPX4tQAcAXoCAB9g/edit" TargetMode="External"/><Relationship Id="rId92" Type="http://schemas.openxmlformats.org/officeDocument/2006/relationships/hyperlink" Target="https://drive.google.com/open?id=0B93qD7tUPEF5SHp2V1BMNzUwRTg" TargetMode="External"/><Relationship Id="rId162" Type="http://schemas.openxmlformats.org/officeDocument/2006/relationships/hyperlink" Target="https://drive.google.com/open?id=0B93qD7tUPEF5RDd2UFZ0MEoydkE" TargetMode="External"/><Relationship Id="rId183" Type="http://schemas.openxmlformats.org/officeDocument/2006/relationships/hyperlink" Target="https://docs.google.com/document/d/12dCx7g1fezb_mzVaQ9NRxCLjJmCdmgWanUlLSFn7eiI/edit" TargetMode="External"/><Relationship Id="rId2" Type="http://schemas.openxmlformats.org/officeDocument/2006/relationships/hyperlink" Target="https://drive.google.com/drive/folders/0B93qD7tUPEF5b285S2xTNTB4RUk" TargetMode="External"/><Relationship Id="rId29" Type="http://schemas.openxmlformats.org/officeDocument/2006/relationships/hyperlink" Target="https://docs.google.com/document/d/1vA_nQrcKC2MwrepY9SpVc9hLn4JzgEfhfNT7gXKbWtY/edit" TargetMode="External"/><Relationship Id="rId24" Type="http://schemas.openxmlformats.org/officeDocument/2006/relationships/hyperlink" Target="https://drive.google.com/drive/folders/0B93qD7tUPEF5b285S2xTNTB4RUk" TargetMode="External"/><Relationship Id="rId40" Type="http://schemas.openxmlformats.org/officeDocument/2006/relationships/hyperlink" Target="https://drive.google.com/open?id=0B93qD7tUPEF5UG5CTlVKTjN0bEk" TargetMode="External"/><Relationship Id="rId45" Type="http://schemas.openxmlformats.org/officeDocument/2006/relationships/hyperlink" Target="https://docs.google.com/document/d/1vA_nQrcKC2MwrepY9SpVc9hLn4JzgEfhfNT7gXKbWtY/edit" TargetMode="External"/><Relationship Id="rId66" Type="http://schemas.openxmlformats.org/officeDocument/2006/relationships/hyperlink" Target="https://drive.google.com/open?id=0B93qD7tUPEF5UG5CTlVKTjN0bEk" TargetMode="External"/><Relationship Id="rId87" Type="http://schemas.openxmlformats.org/officeDocument/2006/relationships/hyperlink" Target="https://docs.google.com/document/d/1M4OCOP0yCWwIXvXrLEYfilpKr4cNPX4tQAcAXoCAB9g/edit" TargetMode="External"/><Relationship Id="rId110" Type="http://schemas.openxmlformats.org/officeDocument/2006/relationships/hyperlink" Target="https://drive.google.com/open?id=0B93qD7tUPEF5UEFUTHhlNlNGRTA" TargetMode="External"/><Relationship Id="rId115" Type="http://schemas.openxmlformats.org/officeDocument/2006/relationships/hyperlink" Target="https://docs.google.com/document/d/1dXMXNQvxNWkEBxsAWAep0Wgn_Wq31t4-b534b2PWtzA/edit" TargetMode="External"/><Relationship Id="rId131" Type="http://schemas.openxmlformats.org/officeDocument/2006/relationships/hyperlink" Target="https://docs.google.com/document/d/1dXMXNQvxNWkEBxsAWAep0Wgn_Wq31t4-b534b2PWtzA/edit" TargetMode="External"/><Relationship Id="rId136" Type="http://schemas.openxmlformats.org/officeDocument/2006/relationships/hyperlink" Target="https://drive.google.com/open?id=0B93qD7tUPEF5OVlMc2ZMUEZ3NFE" TargetMode="External"/><Relationship Id="rId157" Type="http://schemas.openxmlformats.org/officeDocument/2006/relationships/hyperlink" Target="https://docs.google.com/document/d/168NNr2qfzBlpNlktssYvJgPoV-BUzHOitb2PkyLwZ1o/edit" TargetMode="External"/><Relationship Id="rId178" Type="http://schemas.openxmlformats.org/officeDocument/2006/relationships/hyperlink" Target="https://drive.google.com/open?id=0B93qD7tUPEF5dkNINDN4cVQ3dzA" TargetMode="External"/><Relationship Id="rId61" Type="http://schemas.openxmlformats.org/officeDocument/2006/relationships/hyperlink" Target="https://docs.google.com/document/d/1vA_nQrcKC2MwrepY9SpVc9hLn4JzgEfhfNT7gXKbWtY/edit" TargetMode="External"/><Relationship Id="rId82" Type="http://schemas.openxmlformats.org/officeDocument/2006/relationships/hyperlink" Target="https://drive.google.com/open?id=0B93qD7tUPEF5SHp2V1BMNzUwRTg" TargetMode="External"/><Relationship Id="rId152" Type="http://schemas.openxmlformats.org/officeDocument/2006/relationships/hyperlink" Target="https://drive.google.com/open?id=0B93qD7tUPEF5OVlMc2ZMUEZ3NFE" TargetMode="External"/><Relationship Id="rId173" Type="http://schemas.openxmlformats.org/officeDocument/2006/relationships/hyperlink" Target="https://docs.google.com/document/d/1po6DyvS64w49X8cCDxgpc--13JhzMWYm0fhRGCWBfY0/edit" TargetMode="External"/><Relationship Id="rId194" Type="http://schemas.openxmlformats.org/officeDocument/2006/relationships/hyperlink" Target="https://docs.google.com/document/d/1x6MfWDvt7WHUfxk51zhecRxv6JmwoUr2Vvcrs96HBBQ/edit" TargetMode="External"/><Relationship Id="rId19" Type="http://schemas.openxmlformats.org/officeDocument/2006/relationships/hyperlink" Target="https://docs.google.com/document/d/1bgANIJPnr7ohFsgdd3ruMaKvHyvybJloSgL1F7ewOzI/edit" TargetMode="External"/><Relationship Id="rId14" Type="http://schemas.openxmlformats.org/officeDocument/2006/relationships/hyperlink" Target="https://drive.google.com/drive/folders/0B93qD7tUPEF5b285S2xTNTB4RUk" TargetMode="External"/><Relationship Id="rId30" Type="http://schemas.openxmlformats.org/officeDocument/2006/relationships/hyperlink" Target="https://drive.google.com/open?id=0B93qD7tUPEF5UG5CTlVKTjN0bEk" TargetMode="External"/><Relationship Id="rId35" Type="http://schemas.openxmlformats.org/officeDocument/2006/relationships/hyperlink" Target="https://docs.google.com/document/d/1vA_nQrcKC2MwrepY9SpVc9hLn4JzgEfhfNT7gXKbWtY/edit" TargetMode="External"/><Relationship Id="rId56" Type="http://schemas.openxmlformats.org/officeDocument/2006/relationships/hyperlink" Target="https://drive.google.com/open?id=0B93qD7tUPEF5UG5CTlVKTjN0bEk" TargetMode="External"/><Relationship Id="rId77" Type="http://schemas.openxmlformats.org/officeDocument/2006/relationships/hyperlink" Target="https://docs.google.com/document/d/1M4OCOP0yCWwIXvXrLEYfilpKr4cNPX4tQAcAXoCAB9g/edit" TargetMode="External"/><Relationship Id="rId100" Type="http://schemas.openxmlformats.org/officeDocument/2006/relationships/hyperlink" Target="https://drive.google.com/open?id=0B93qD7tUPEF5UEFUTHhlNlNGRTA" TargetMode="External"/><Relationship Id="rId105" Type="http://schemas.openxmlformats.org/officeDocument/2006/relationships/hyperlink" Target="https://docs.google.com/document/d/18jXJ4KxVhba_StQ5fbjRz30HqFn31d5ChaHFFngmFyY/edit" TargetMode="External"/><Relationship Id="rId126" Type="http://schemas.openxmlformats.org/officeDocument/2006/relationships/hyperlink" Target="https://drive.google.com/open?id=0B93qD7tUPEF5UWxBbFVSd2dDMk0" TargetMode="External"/><Relationship Id="rId147" Type="http://schemas.openxmlformats.org/officeDocument/2006/relationships/hyperlink" Target="https://docs.google.com/document/d/168NNr2qfzBlpNlktssYvJgPoV-BUzHOitb2PkyLwZ1o/edit" TargetMode="External"/><Relationship Id="rId168" Type="http://schemas.openxmlformats.org/officeDocument/2006/relationships/hyperlink" Target="https://drive.google.com/open?id=0B93qD7tUPEF5RDd2UFZ0MEoydkE" TargetMode="External"/><Relationship Id="rId8" Type="http://schemas.openxmlformats.org/officeDocument/2006/relationships/hyperlink" Target="https://drive.google.com/drive/folders/0B93qD7tUPEF5b285S2xTNTB4RUk" TargetMode="External"/><Relationship Id="rId51" Type="http://schemas.openxmlformats.org/officeDocument/2006/relationships/hyperlink" Target="https://docs.google.com/document/d/1vA_nQrcKC2MwrepY9SpVc9hLn4JzgEfhfNT7gXKbWtY/edit" TargetMode="External"/><Relationship Id="rId72" Type="http://schemas.openxmlformats.org/officeDocument/2006/relationships/hyperlink" Target="https://drive.google.com/open?id=0B93qD7tUPEF5SHp2V1BMNzUwRTg" TargetMode="External"/><Relationship Id="rId93" Type="http://schemas.openxmlformats.org/officeDocument/2006/relationships/hyperlink" Target="https://docs.google.com/document/d/1M4OCOP0yCWwIXvXrLEYfilpKr4cNPX4tQAcAXoCAB9g/edit" TargetMode="External"/><Relationship Id="rId98" Type="http://schemas.openxmlformats.org/officeDocument/2006/relationships/hyperlink" Target="https://drive.google.com/open?id=0B93qD7tUPEF5SHp2V1BMNzUwRTg" TargetMode="External"/><Relationship Id="rId121" Type="http://schemas.openxmlformats.org/officeDocument/2006/relationships/hyperlink" Target="https://docs.google.com/document/d/1dXMXNQvxNWkEBxsAWAep0Wgn_Wq31t4-b534b2PWtzA/edit" TargetMode="External"/><Relationship Id="rId142" Type="http://schemas.openxmlformats.org/officeDocument/2006/relationships/hyperlink" Target="https://drive.google.com/open?id=0B93qD7tUPEF5OVlMc2ZMUEZ3NFE" TargetMode="External"/><Relationship Id="rId163" Type="http://schemas.openxmlformats.org/officeDocument/2006/relationships/hyperlink" Target="https://docs.google.com/document/d/1CkVQ51Y_8NRtDH0m2xwHX_zbEUiMIFaMh4Evrz0wRfQ/edit" TargetMode="External"/><Relationship Id="rId184" Type="http://schemas.openxmlformats.org/officeDocument/2006/relationships/hyperlink" Target="https://docs.google.com/document/d/12dCx7g1fezb_mzVaQ9NRxCLjJmCdmgWanUlLSFn7eiI/edit" TargetMode="External"/><Relationship Id="rId189" Type="http://schemas.openxmlformats.org/officeDocument/2006/relationships/hyperlink" Target="https://docs.google.com/document/d/1x6MfWDvt7WHUfxk51zhecRxv6JmwoUr2Vvcrs96HBBQ/edit" TargetMode="External"/><Relationship Id="rId3" Type="http://schemas.openxmlformats.org/officeDocument/2006/relationships/hyperlink" Target="https://docs.google.com/document/d/1bgANIJPnr7ohFsgdd3ruMaKvHyvybJloSgL1F7ewOzI/edit" TargetMode="External"/><Relationship Id="rId25" Type="http://schemas.openxmlformats.org/officeDocument/2006/relationships/hyperlink" Target="https://docs.google.com/document/d/1vA_nQrcKC2MwrepY9SpVc9hLn4JzgEfhfNT7gXKbWtY/edit" TargetMode="External"/><Relationship Id="rId46" Type="http://schemas.openxmlformats.org/officeDocument/2006/relationships/hyperlink" Target="https://drive.google.com/open?id=0B93qD7tUPEF5UG5CTlVKTjN0bEk" TargetMode="External"/><Relationship Id="rId67" Type="http://schemas.openxmlformats.org/officeDocument/2006/relationships/hyperlink" Target="https://docs.google.com/document/d/1vA_nQrcKC2MwrepY9SpVc9hLn4JzgEfhfNT7gXKbWtY/edit" TargetMode="External"/><Relationship Id="rId116" Type="http://schemas.openxmlformats.org/officeDocument/2006/relationships/hyperlink" Target="https://drive.google.com/open?id=0B93qD7tUPEF5UWxBbFVSd2dDMk0" TargetMode="External"/><Relationship Id="rId137" Type="http://schemas.openxmlformats.org/officeDocument/2006/relationships/hyperlink" Target="https://docs.google.com/document/d/168NNr2qfzBlpNlktssYvJgPoV-BUzHOitb2PkyLwZ1o/edit" TargetMode="External"/><Relationship Id="rId158" Type="http://schemas.openxmlformats.org/officeDocument/2006/relationships/hyperlink" Target="https://drive.google.com/open?id=0B93qD7tUPEF5OVlMc2ZMUEZ3NFE" TargetMode="External"/><Relationship Id="rId20" Type="http://schemas.openxmlformats.org/officeDocument/2006/relationships/hyperlink" Target="https://drive.google.com/drive/folders/0B93qD7tUPEF5b285S2xTNTB4RUk" TargetMode="External"/><Relationship Id="rId41" Type="http://schemas.openxmlformats.org/officeDocument/2006/relationships/hyperlink" Target="https://docs.google.com/document/d/1vA_nQrcKC2MwrepY9SpVc9hLn4JzgEfhfNT7gXKbWtY/edit" TargetMode="External"/><Relationship Id="rId62" Type="http://schemas.openxmlformats.org/officeDocument/2006/relationships/hyperlink" Target="https://drive.google.com/open?id=0B93qD7tUPEF5UG5CTlVKTjN0bEk" TargetMode="External"/><Relationship Id="rId83" Type="http://schemas.openxmlformats.org/officeDocument/2006/relationships/hyperlink" Target="https://docs.google.com/document/d/1M4OCOP0yCWwIXvXrLEYfilpKr4cNPX4tQAcAXoCAB9g/edit" TargetMode="External"/><Relationship Id="rId88" Type="http://schemas.openxmlformats.org/officeDocument/2006/relationships/hyperlink" Target="https://drive.google.com/open?id=0B93qD7tUPEF5SHp2V1BMNzUwRTg" TargetMode="External"/><Relationship Id="rId111" Type="http://schemas.openxmlformats.org/officeDocument/2006/relationships/hyperlink" Target="https://docs.google.com/document/d/18jXJ4KxVhba_StQ5fbjRz30HqFn31d5ChaHFFngmFyY/edit" TargetMode="External"/><Relationship Id="rId132" Type="http://schemas.openxmlformats.org/officeDocument/2006/relationships/hyperlink" Target="https://drive.google.com/open?id=0B93qD7tUPEF5UWxBbFVSd2dDMk0" TargetMode="External"/><Relationship Id="rId153" Type="http://schemas.openxmlformats.org/officeDocument/2006/relationships/hyperlink" Target="https://docs.google.com/document/d/168NNr2qfzBlpNlktssYvJgPoV-BUzHOitb2PkyLwZ1o/edit" TargetMode="External"/><Relationship Id="rId174" Type="http://schemas.openxmlformats.org/officeDocument/2006/relationships/hyperlink" Target="https://drive.google.com/open?id=0B93qD7tUPEF5dkNINDN4cVQ3dzA" TargetMode="External"/><Relationship Id="rId179" Type="http://schemas.openxmlformats.org/officeDocument/2006/relationships/hyperlink" Target="https://docs.google.com/document/d/12dCx7g1fezb_mzVaQ9NRxCLjJmCdmgWanUlLSFn7eiI/edit" TargetMode="External"/><Relationship Id="rId195" Type="http://schemas.openxmlformats.org/officeDocument/2006/relationships/hyperlink" Target="https://docs.google.com/document/d/1x6MfWDvt7WHUfxk51zhecRxv6JmwoUr2Vvcrs96HBBQ/edit" TargetMode="External"/><Relationship Id="rId190" Type="http://schemas.openxmlformats.org/officeDocument/2006/relationships/hyperlink" Target="https://docs.google.com/document/d/1x6MfWDvt7WHUfxk51zhecRxv6JmwoUr2Vvcrs96HBBQ/edit" TargetMode="External"/><Relationship Id="rId15" Type="http://schemas.openxmlformats.org/officeDocument/2006/relationships/hyperlink" Target="https://docs.google.com/document/d/1bgANIJPnr7ohFsgdd3ruMaKvHyvybJloSgL1F7ewOzI/edit" TargetMode="External"/><Relationship Id="rId36" Type="http://schemas.openxmlformats.org/officeDocument/2006/relationships/hyperlink" Target="https://drive.google.com/open?id=0B93qD7tUPEF5UG5CTlVKTjN0bEk" TargetMode="External"/><Relationship Id="rId57" Type="http://schemas.openxmlformats.org/officeDocument/2006/relationships/hyperlink" Target="https://docs.google.com/document/d/1vA_nQrcKC2MwrepY9SpVc9hLn4JzgEfhfNT7gXKbWtY/edit" TargetMode="External"/><Relationship Id="rId106" Type="http://schemas.openxmlformats.org/officeDocument/2006/relationships/hyperlink" Target="https://drive.google.com/open?id=0B93qD7tUPEF5UEFUTHhlNlNGRTA" TargetMode="External"/><Relationship Id="rId127" Type="http://schemas.openxmlformats.org/officeDocument/2006/relationships/hyperlink" Target="https://docs.google.com/document/d/1dXMXNQvxNWkEBxsAWAep0Wgn_Wq31t4-b534b2PWtzA/edit" TargetMode="External"/><Relationship Id="rId10" Type="http://schemas.openxmlformats.org/officeDocument/2006/relationships/hyperlink" Target="https://drive.google.com/drive/folders/0B93qD7tUPEF5b285S2xTNTB4RUk" TargetMode="External"/><Relationship Id="rId31" Type="http://schemas.openxmlformats.org/officeDocument/2006/relationships/hyperlink" Target="https://docs.google.com/document/d/1vA_nQrcKC2MwrepY9SpVc9hLn4JzgEfhfNT7gXKbWtY/edit" TargetMode="External"/><Relationship Id="rId52" Type="http://schemas.openxmlformats.org/officeDocument/2006/relationships/hyperlink" Target="https://drive.google.com/open?id=0B93qD7tUPEF5UG5CTlVKTjN0bEk" TargetMode="External"/><Relationship Id="rId73" Type="http://schemas.openxmlformats.org/officeDocument/2006/relationships/hyperlink" Target="https://docs.google.com/document/d/1M4OCOP0yCWwIXvXrLEYfilpKr4cNPX4tQAcAXoCAB9g/edit" TargetMode="External"/><Relationship Id="rId78" Type="http://schemas.openxmlformats.org/officeDocument/2006/relationships/hyperlink" Target="https://drive.google.com/open?id=0B93qD7tUPEF5SHp2V1BMNzUwRTg" TargetMode="External"/><Relationship Id="rId94" Type="http://schemas.openxmlformats.org/officeDocument/2006/relationships/hyperlink" Target="https://drive.google.com/open?id=0B93qD7tUPEF5SHp2V1BMNzUwRTg" TargetMode="External"/><Relationship Id="rId99" Type="http://schemas.openxmlformats.org/officeDocument/2006/relationships/hyperlink" Target="https://docs.google.com/document/d/18jXJ4KxVhba_StQ5fbjRz30HqFn31d5ChaHFFngmFyY/edit" TargetMode="External"/><Relationship Id="rId101" Type="http://schemas.openxmlformats.org/officeDocument/2006/relationships/hyperlink" Target="https://docs.google.com/document/d/18jXJ4KxVhba_StQ5fbjRz30HqFn31d5ChaHFFngmFyY/edit" TargetMode="External"/><Relationship Id="rId122" Type="http://schemas.openxmlformats.org/officeDocument/2006/relationships/hyperlink" Target="https://drive.google.com/open?id=0B93qD7tUPEF5UWxBbFVSd2dDMk0" TargetMode="External"/><Relationship Id="rId143" Type="http://schemas.openxmlformats.org/officeDocument/2006/relationships/hyperlink" Target="https://docs.google.com/document/d/168NNr2qfzBlpNlktssYvJgPoV-BUzHOitb2PkyLwZ1o/edit" TargetMode="External"/><Relationship Id="rId148" Type="http://schemas.openxmlformats.org/officeDocument/2006/relationships/hyperlink" Target="https://drive.google.com/open?id=0B93qD7tUPEF5OVlMc2ZMUEZ3NFE" TargetMode="External"/><Relationship Id="rId164" Type="http://schemas.openxmlformats.org/officeDocument/2006/relationships/hyperlink" Target="https://drive.google.com/open?id=0B93qD7tUPEF5RDd2UFZ0MEoydkE" TargetMode="External"/><Relationship Id="rId169" Type="http://schemas.openxmlformats.org/officeDocument/2006/relationships/hyperlink" Target="https://docs.google.com/document/d/1CkVQ51Y_8NRtDH0m2xwHX_zbEUiMIFaMh4Evrz0wRfQ/edit" TargetMode="External"/><Relationship Id="rId185" Type="http://schemas.openxmlformats.org/officeDocument/2006/relationships/hyperlink" Target="https://docs.google.com/document/d/12dCx7g1fezb_mzVaQ9NRxCLjJmCdmgWanUlLSFn7eiI/edit" TargetMode="External"/><Relationship Id="rId4" Type="http://schemas.openxmlformats.org/officeDocument/2006/relationships/hyperlink" Target="https://drive.google.com/drive/folders/0B93qD7tUPEF5b285S2xTNTB4RUk" TargetMode="External"/><Relationship Id="rId9" Type="http://schemas.openxmlformats.org/officeDocument/2006/relationships/hyperlink" Target="https://docs.google.com/document/d/1bgANIJPnr7ohFsgdd3ruMaKvHyvybJloSgL1F7ewOzI/edit" TargetMode="External"/><Relationship Id="rId180" Type="http://schemas.openxmlformats.org/officeDocument/2006/relationships/hyperlink" Target="https://docs.google.com/document/d/12dCx7g1fezb_mzVaQ9NRxCLjJmCdmgWanUlLSFn7eiI/edit" TargetMode="External"/><Relationship Id="rId26" Type="http://schemas.openxmlformats.org/officeDocument/2006/relationships/hyperlink" Target="https://drive.google.com/open?id=0B93qD7tUPEF5UG5CTlVKTjN0bEk" TargetMode="External"/><Relationship Id="rId47" Type="http://schemas.openxmlformats.org/officeDocument/2006/relationships/hyperlink" Target="https://docs.google.com/document/d/1vA_nQrcKC2MwrepY9SpVc9hLn4JzgEfhfNT7gXKbWtY/edit" TargetMode="External"/><Relationship Id="rId68" Type="http://schemas.openxmlformats.org/officeDocument/2006/relationships/hyperlink" Target="https://drive.google.com/open?id=0B93qD7tUPEF5UG5CTlVKTjN0bEk" TargetMode="External"/><Relationship Id="rId89" Type="http://schemas.openxmlformats.org/officeDocument/2006/relationships/hyperlink" Target="https://docs.google.com/document/d/1M4OCOP0yCWwIXvXrLEYfilpKr4cNPX4tQAcAXoCAB9g/edit" TargetMode="External"/><Relationship Id="rId112" Type="http://schemas.openxmlformats.org/officeDocument/2006/relationships/hyperlink" Target="https://drive.google.com/open?id=0B93qD7tUPEF5UEFUTHhlNlNGRTA" TargetMode="External"/><Relationship Id="rId133" Type="http://schemas.openxmlformats.org/officeDocument/2006/relationships/hyperlink" Target="https://docs.google.com/document/d/168NNr2qfzBlpNlktssYvJgPoV-BUzHOitb2PkyLwZ1o/edit" TargetMode="External"/><Relationship Id="rId154" Type="http://schemas.openxmlformats.org/officeDocument/2006/relationships/hyperlink" Target="https://drive.google.com/open?id=0B93qD7tUPEF5OVlMc2ZMUEZ3NFE" TargetMode="External"/><Relationship Id="rId175" Type="http://schemas.openxmlformats.org/officeDocument/2006/relationships/hyperlink" Target="https://docs.google.com/document/d/1po6DyvS64w49X8cCDxgpc--13JhzMWYm0fhRGCWBfY0/edit" TargetMode="External"/><Relationship Id="rId16" Type="http://schemas.openxmlformats.org/officeDocument/2006/relationships/hyperlink" Target="https://drive.google.com/drive/folders/0B93qD7tUPEF5b285S2xTNTB4RUk" TargetMode="External"/><Relationship Id="rId37" Type="http://schemas.openxmlformats.org/officeDocument/2006/relationships/hyperlink" Target="https://docs.google.com/document/d/1vA_nQrcKC2MwrepY9SpVc9hLn4JzgEfhfNT7gXKbWtY/edit" TargetMode="External"/><Relationship Id="rId58" Type="http://schemas.openxmlformats.org/officeDocument/2006/relationships/hyperlink" Target="https://drive.google.com/open?id=0B93qD7tUPEF5UG5CTlVKTjN0bEk" TargetMode="External"/><Relationship Id="rId79" Type="http://schemas.openxmlformats.org/officeDocument/2006/relationships/hyperlink" Target="https://docs.google.com/document/d/1M4OCOP0yCWwIXvXrLEYfilpKr4cNPX4tQAcAXoCAB9g/edit" TargetMode="External"/><Relationship Id="rId102" Type="http://schemas.openxmlformats.org/officeDocument/2006/relationships/hyperlink" Target="https://drive.google.com/open?id=0B93qD7tUPEF5UEFUTHhlNlNGRTA" TargetMode="External"/><Relationship Id="rId123" Type="http://schemas.openxmlformats.org/officeDocument/2006/relationships/hyperlink" Target="https://docs.google.com/document/d/1dXMXNQvxNWkEBxsAWAep0Wgn_Wq31t4-b534b2PWtzA/edit" TargetMode="External"/><Relationship Id="rId144" Type="http://schemas.openxmlformats.org/officeDocument/2006/relationships/hyperlink" Target="https://drive.google.com/open?id=0B93qD7tUPEF5OVlMc2ZMUEZ3NFE" TargetMode="External"/><Relationship Id="rId90" Type="http://schemas.openxmlformats.org/officeDocument/2006/relationships/hyperlink" Target="https://drive.google.com/open?id=0B93qD7tUPEF5SHp2V1BMNzUwRTg" TargetMode="External"/><Relationship Id="rId165" Type="http://schemas.openxmlformats.org/officeDocument/2006/relationships/hyperlink" Target="https://docs.google.com/document/d/1CkVQ51Y_8NRtDH0m2xwHX_zbEUiMIFaMh4Evrz0wRfQ/edit" TargetMode="External"/><Relationship Id="rId186" Type="http://schemas.openxmlformats.org/officeDocument/2006/relationships/hyperlink" Target="https://docs.google.com/document/d/12dCx7g1fezb_mzVaQ9NRxCLjJmCdmgWanUlLSFn7eiI/edit" TargetMode="External"/><Relationship Id="rId27" Type="http://schemas.openxmlformats.org/officeDocument/2006/relationships/hyperlink" Target="https://docs.google.com/document/d/1vA_nQrcKC2MwrepY9SpVc9hLn4JzgEfhfNT7gXKbWtY/edit" TargetMode="External"/><Relationship Id="rId48" Type="http://schemas.openxmlformats.org/officeDocument/2006/relationships/hyperlink" Target="https://drive.google.com/open?id=0B93qD7tUPEF5UG5CTlVKTjN0bEk" TargetMode="External"/><Relationship Id="rId69" Type="http://schemas.openxmlformats.org/officeDocument/2006/relationships/hyperlink" Target="https://docs.google.com/document/d/1vA_nQrcKC2MwrepY9SpVc9hLn4JzgEfhfNT7gXKbWtY/edit" TargetMode="External"/><Relationship Id="rId113" Type="http://schemas.openxmlformats.org/officeDocument/2006/relationships/hyperlink" Target="https://docs.google.com/document/d/18jXJ4KxVhba_StQ5fbjRz30HqFn31d5ChaHFFngmFyY/edit" TargetMode="External"/><Relationship Id="rId134" Type="http://schemas.openxmlformats.org/officeDocument/2006/relationships/hyperlink" Target="https://drive.google.com/open?id=0B93qD7tUPEF5OVlMc2ZMUEZ3NFE" TargetMode="External"/><Relationship Id="rId80" Type="http://schemas.openxmlformats.org/officeDocument/2006/relationships/hyperlink" Target="https://drive.google.com/open?id=0B93qD7tUPEF5SHp2V1BMNzUwRTg" TargetMode="External"/><Relationship Id="rId155" Type="http://schemas.openxmlformats.org/officeDocument/2006/relationships/hyperlink" Target="https://docs.google.com/document/d/168NNr2qfzBlpNlktssYvJgPoV-BUzHOitb2PkyLwZ1o/edit" TargetMode="External"/><Relationship Id="rId176" Type="http://schemas.openxmlformats.org/officeDocument/2006/relationships/hyperlink" Target="https://drive.google.com/open?id=0B93qD7tUPEF5dkNINDN4cVQ3dzA" TargetMode="External"/><Relationship Id="rId17" Type="http://schemas.openxmlformats.org/officeDocument/2006/relationships/hyperlink" Target="https://docs.google.com/document/d/1bgANIJPnr7ohFsgdd3ruMaKvHyvybJloSgL1F7ewOzI/edit" TargetMode="External"/><Relationship Id="rId38" Type="http://schemas.openxmlformats.org/officeDocument/2006/relationships/hyperlink" Target="https://drive.google.com/open?id=0B93qD7tUPEF5UG5CTlVKTjN0bEk" TargetMode="External"/><Relationship Id="rId59" Type="http://schemas.openxmlformats.org/officeDocument/2006/relationships/hyperlink" Target="https://docs.google.com/document/d/1vA_nQrcKC2MwrepY9SpVc9hLn4JzgEfhfNT7gXKbWtY/edit" TargetMode="External"/><Relationship Id="rId103" Type="http://schemas.openxmlformats.org/officeDocument/2006/relationships/hyperlink" Target="https://docs.google.com/document/d/18jXJ4KxVhba_StQ5fbjRz30HqFn31d5ChaHFFngmFyY/edit" TargetMode="External"/><Relationship Id="rId124" Type="http://schemas.openxmlformats.org/officeDocument/2006/relationships/hyperlink" Target="https://drive.google.com/open?id=0B93qD7tUPEF5UWxBbFVSd2dDMk0" TargetMode="External"/><Relationship Id="rId70" Type="http://schemas.openxmlformats.org/officeDocument/2006/relationships/hyperlink" Target="https://drive.google.com/open?id=0B93qD7tUPEF5UG5CTlVKTjN0bEk" TargetMode="External"/><Relationship Id="rId91" Type="http://schemas.openxmlformats.org/officeDocument/2006/relationships/hyperlink" Target="https://docs.google.com/document/d/1M4OCOP0yCWwIXvXrLEYfilpKr4cNPX4tQAcAXoCAB9g/edit" TargetMode="External"/><Relationship Id="rId145" Type="http://schemas.openxmlformats.org/officeDocument/2006/relationships/hyperlink" Target="https://docs.google.com/document/d/168NNr2qfzBlpNlktssYvJgPoV-BUzHOitb2PkyLwZ1o/edit" TargetMode="External"/><Relationship Id="rId166" Type="http://schemas.openxmlformats.org/officeDocument/2006/relationships/hyperlink" Target="https://drive.google.com/open?id=0B93qD7tUPEF5RDd2UFZ0MEoydkE" TargetMode="External"/><Relationship Id="rId187" Type="http://schemas.openxmlformats.org/officeDocument/2006/relationships/hyperlink" Target="https://docs.google.com/document/d/12dCx7g1fezb_mzVaQ9NRxCLjJmCdmgWanUlLSFn7eiI/edit" TargetMode="External"/><Relationship Id="rId1" Type="http://schemas.openxmlformats.org/officeDocument/2006/relationships/hyperlink" Target="https://docs.google.com/document/d/1bgANIJPnr7ohFsgdd3ruMaKvHyvybJloSgL1F7ewOzI/edit" TargetMode="External"/><Relationship Id="rId28" Type="http://schemas.openxmlformats.org/officeDocument/2006/relationships/hyperlink" Target="https://drive.google.com/open?id=0B93qD7tUPEF5UG5CTlVKTjN0bEk" TargetMode="External"/><Relationship Id="rId49" Type="http://schemas.openxmlformats.org/officeDocument/2006/relationships/hyperlink" Target="https://docs.google.com/document/d/1vA_nQrcKC2MwrepY9SpVc9hLn4JzgEfhfNT7gXKbWtY/edit" TargetMode="External"/><Relationship Id="rId114" Type="http://schemas.openxmlformats.org/officeDocument/2006/relationships/hyperlink" Target="https://drive.google.com/open?id=0B93qD7tUPEF5UEFUTHhlNlNGRTA" TargetMode="External"/><Relationship Id="rId60" Type="http://schemas.openxmlformats.org/officeDocument/2006/relationships/hyperlink" Target="https://drive.google.com/open?id=0B93qD7tUPEF5UG5CTlVKTjN0bEk" TargetMode="External"/><Relationship Id="rId81" Type="http://schemas.openxmlformats.org/officeDocument/2006/relationships/hyperlink" Target="https://docs.google.com/document/d/1M4OCOP0yCWwIXvXrLEYfilpKr4cNPX4tQAcAXoCAB9g/edit" TargetMode="External"/><Relationship Id="rId135" Type="http://schemas.openxmlformats.org/officeDocument/2006/relationships/hyperlink" Target="https://docs.google.com/document/d/168NNr2qfzBlpNlktssYvJgPoV-BUzHOitb2PkyLwZ1o/edit" TargetMode="External"/><Relationship Id="rId156" Type="http://schemas.openxmlformats.org/officeDocument/2006/relationships/hyperlink" Target="https://drive.google.com/open?id=0B93qD7tUPEF5OVlMc2ZMUEZ3NFE" TargetMode="External"/><Relationship Id="rId177" Type="http://schemas.openxmlformats.org/officeDocument/2006/relationships/hyperlink" Target="https://docs.google.com/document/d/1po6DyvS64w49X8cCDxgpc--13JhzMWYm0fhRGCWBfY0/edit" TargetMode="External"/><Relationship Id="rId18" Type="http://schemas.openxmlformats.org/officeDocument/2006/relationships/hyperlink" Target="https://drive.google.com/drive/folders/0B93qD7tUPEF5b285S2xTNTB4RUk" TargetMode="External"/><Relationship Id="rId39" Type="http://schemas.openxmlformats.org/officeDocument/2006/relationships/hyperlink" Target="https://docs.google.com/document/d/1vA_nQrcKC2MwrepY9SpVc9hLn4JzgEfhfNT7gXKbWtY/edi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qlik.com/us/products/qlikview/system-require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dimension ref="A1:N27"/>
  <sheetViews>
    <sheetView workbookViewId="0">
      <selection activeCell="G6" sqref="G6"/>
    </sheetView>
  </sheetViews>
  <sheetFormatPr baseColWidth="10" defaultRowHeight="16"/>
  <cols>
    <col min="1" max="1" width="66.5" style="1" customWidth="1"/>
    <col min="2" max="2" width="53" style="1" customWidth="1"/>
    <col min="3" max="3" width="34.1640625" style="1" bestFit="1" customWidth="1"/>
    <col min="4" max="16384" width="10.83203125" style="1"/>
  </cols>
  <sheetData>
    <row r="1" spans="1:14">
      <c r="A1" s="63" t="s">
        <v>1229</v>
      </c>
      <c r="B1" s="63" t="s">
        <v>1237</v>
      </c>
    </row>
    <row r="2" spans="1:14">
      <c r="A2" s="63" t="s">
        <v>1230</v>
      </c>
      <c r="B2" s="63" t="s">
        <v>1231</v>
      </c>
    </row>
    <row r="4" spans="1:14" ht="92">
      <c r="A4" s="269" t="s">
        <v>1215</v>
      </c>
      <c r="B4" s="270"/>
      <c r="C4" s="270"/>
      <c r="D4" s="270"/>
      <c r="E4" s="270"/>
      <c r="F4" s="270"/>
      <c r="G4" s="270"/>
      <c r="H4" s="270"/>
      <c r="I4" s="270"/>
      <c r="J4" s="270"/>
      <c r="K4" s="270"/>
      <c r="L4" s="270"/>
      <c r="M4" s="270"/>
      <c r="N4" s="270"/>
    </row>
    <row r="6" spans="1:14" ht="323">
      <c r="A6" s="36" t="s">
        <v>1236</v>
      </c>
    </row>
    <row r="7" spans="1:14" ht="17" thickBot="1"/>
    <row r="8" spans="1:14">
      <c r="A8" s="19" t="s">
        <v>42</v>
      </c>
      <c r="B8" s="20" t="s">
        <v>50</v>
      </c>
      <c r="C8" s="21" t="s">
        <v>43</v>
      </c>
    </row>
    <row r="9" spans="1:14">
      <c r="A9" s="266" t="s">
        <v>1232</v>
      </c>
      <c r="B9" s="3" t="s">
        <v>25</v>
      </c>
      <c r="C9" s="4" t="s">
        <v>26</v>
      </c>
    </row>
    <row r="10" spans="1:14">
      <c r="A10" s="267"/>
      <c r="B10" s="5" t="s">
        <v>44</v>
      </c>
      <c r="C10" s="6" t="s">
        <v>27</v>
      </c>
    </row>
    <row r="11" spans="1:14">
      <c r="A11" s="268"/>
      <c r="B11" s="7" t="s">
        <v>45</v>
      </c>
      <c r="C11" s="8" t="s">
        <v>28</v>
      </c>
    </row>
    <row r="12" spans="1:14">
      <c r="A12" s="266" t="s">
        <v>32</v>
      </c>
      <c r="B12" s="3" t="s">
        <v>29</v>
      </c>
      <c r="C12" s="4" t="s">
        <v>29</v>
      </c>
    </row>
    <row r="13" spans="1:14">
      <c r="A13" s="267"/>
      <c r="B13" s="5" t="s">
        <v>1221</v>
      </c>
      <c r="C13" s="6" t="s">
        <v>48</v>
      </c>
    </row>
    <row r="14" spans="1:14">
      <c r="A14" s="267"/>
      <c r="B14" s="5" t="s">
        <v>46</v>
      </c>
      <c r="C14" s="6" t="s">
        <v>31</v>
      </c>
    </row>
    <row r="15" spans="1:14">
      <c r="A15" s="268"/>
      <c r="B15" s="7" t="s">
        <v>47</v>
      </c>
      <c r="C15" s="8" t="s">
        <v>49</v>
      </c>
    </row>
    <row r="18" spans="1:2">
      <c r="A18" s="41" t="s">
        <v>41</v>
      </c>
      <c r="B18" s="59" t="s">
        <v>1228</v>
      </c>
    </row>
    <row r="19" spans="1:2" ht="51">
      <c r="A19" s="42" t="s">
        <v>40</v>
      </c>
      <c r="B19" s="13" t="s">
        <v>1222</v>
      </c>
    </row>
    <row r="20" spans="1:2" ht="34">
      <c r="A20" s="42" t="s">
        <v>33</v>
      </c>
      <c r="B20" s="13" t="s">
        <v>1223</v>
      </c>
    </row>
    <row r="21" spans="1:2" ht="34">
      <c r="A21" s="42" t="s">
        <v>34</v>
      </c>
      <c r="B21" s="13" t="s">
        <v>1224</v>
      </c>
    </row>
    <row r="22" spans="1:2" ht="51">
      <c r="A22" s="42" t="s">
        <v>35</v>
      </c>
      <c r="B22" s="13" t="s">
        <v>1225</v>
      </c>
    </row>
    <row r="23" spans="1:2" ht="51">
      <c r="A23" s="42" t="s">
        <v>36</v>
      </c>
      <c r="B23" s="13" t="s">
        <v>1226</v>
      </c>
    </row>
    <row r="24" spans="1:2" ht="51">
      <c r="A24" s="42" t="s">
        <v>37</v>
      </c>
      <c r="B24" s="13" t="s">
        <v>1227</v>
      </c>
    </row>
    <row r="25" spans="1:2">
      <c r="A25" s="2"/>
    </row>
    <row r="26" spans="1:2">
      <c r="A26" s="41" t="s">
        <v>38</v>
      </c>
    </row>
    <row r="27" spans="1:2" ht="204">
      <c r="A27" s="43" t="s">
        <v>39</v>
      </c>
    </row>
  </sheetData>
  <mergeCells count="3">
    <mergeCell ref="A9:A11"/>
    <mergeCell ref="A12:A15"/>
    <mergeCell ref="A4:N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dimension ref="B4:I73"/>
  <sheetViews>
    <sheetView workbookViewId="0">
      <selection activeCell="D15" sqref="D15"/>
    </sheetView>
  </sheetViews>
  <sheetFormatPr baseColWidth="10" defaultRowHeight="16"/>
  <cols>
    <col min="1" max="1" width="10.83203125" style="38"/>
    <col min="2" max="2" width="62" style="44" customWidth="1"/>
    <col min="3" max="3" width="52.83203125" style="44" customWidth="1"/>
    <col min="4" max="4" width="47.5" style="44" customWidth="1"/>
    <col min="5" max="5" width="80.1640625" style="52" customWidth="1"/>
    <col min="6" max="16384" width="10.83203125" style="38"/>
  </cols>
  <sheetData>
    <row r="4" spans="2:9" ht="22">
      <c r="B4" s="38"/>
      <c r="C4" s="66" t="s">
        <v>1257</v>
      </c>
      <c r="D4" s="66" t="s">
        <v>1258</v>
      </c>
      <c r="E4" s="54" t="s">
        <v>1216</v>
      </c>
    </row>
    <row r="5" spans="2:9" ht="17">
      <c r="B5" s="45" t="s">
        <v>0</v>
      </c>
      <c r="C5" s="46" t="s">
        <v>1238</v>
      </c>
      <c r="D5" s="46"/>
      <c r="E5" s="55"/>
    </row>
    <row r="6" spans="2:9" ht="17">
      <c r="B6" s="45" t="s">
        <v>1</v>
      </c>
      <c r="C6" s="46" t="s">
        <v>1239</v>
      </c>
      <c r="D6" s="46"/>
      <c r="E6" s="55"/>
    </row>
    <row r="7" spans="2:9" ht="17">
      <c r="B7" s="45" t="s">
        <v>2</v>
      </c>
      <c r="C7" s="47" t="s">
        <v>1240</v>
      </c>
      <c r="D7" s="47"/>
      <c r="E7" s="56"/>
      <c r="G7" s="48"/>
      <c r="H7" s="48"/>
      <c r="I7" s="48"/>
    </row>
    <row r="8" spans="2:9" ht="17">
      <c r="B8" s="45" t="s">
        <v>3</v>
      </c>
      <c r="C8" s="46" t="s">
        <v>1241</v>
      </c>
      <c r="D8" s="46"/>
      <c r="E8" s="55"/>
      <c r="G8" s="48"/>
      <c r="H8" s="48"/>
      <c r="I8" s="48"/>
    </row>
    <row r="9" spans="2:9" ht="34">
      <c r="B9" s="45" t="s">
        <v>4</v>
      </c>
      <c r="C9" s="46" t="s">
        <v>1242</v>
      </c>
      <c r="D9" s="46"/>
      <c r="E9" s="55"/>
      <c r="G9" s="48"/>
      <c r="H9" s="48"/>
      <c r="I9" s="48"/>
    </row>
    <row r="10" spans="2:9" ht="34">
      <c r="B10" s="45" t="s">
        <v>5</v>
      </c>
      <c r="C10" s="46" t="s">
        <v>1243</v>
      </c>
      <c r="D10" s="46"/>
      <c r="E10" s="55"/>
      <c r="G10" s="48"/>
      <c r="H10" s="48"/>
      <c r="I10" s="48"/>
    </row>
    <row r="11" spans="2:9" ht="17">
      <c r="B11" s="45" t="s">
        <v>6</v>
      </c>
      <c r="C11" s="46">
        <v>150</v>
      </c>
      <c r="D11" s="46"/>
      <c r="E11" s="55"/>
      <c r="G11" s="48"/>
      <c r="H11" s="48"/>
      <c r="I11" s="48"/>
    </row>
    <row r="12" spans="2:9" ht="17">
      <c r="B12" s="45" t="s">
        <v>7</v>
      </c>
      <c r="C12" s="46" t="s">
        <v>1244</v>
      </c>
      <c r="D12" s="46"/>
      <c r="E12" s="55"/>
      <c r="G12" s="48"/>
      <c r="H12" s="48"/>
      <c r="I12" s="48"/>
    </row>
    <row r="13" spans="2:9" ht="34">
      <c r="B13" s="45" t="s">
        <v>8</v>
      </c>
      <c r="C13" s="46" t="s">
        <v>1245</v>
      </c>
      <c r="D13" s="46"/>
      <c r="E13" s="55"/>
      <c r="G13" s="48"/>
      <c r="H13" s="48"/>
      <c r="I13" s="48"/>
    </row>
    <row r="14" spans="2:9" ht="238">
      <c r="B14" s="45" t="s">
        <v>9</v>
      </c>
      <c r="C14" s="60" t="s">
        <v>1246</v>
      </c>
      <c r="D14" s="60"/>
      <c r="E14" s="55"/>
    </row>
    <row r="15" spans="2:9" ht="409.6">
      <c r="B15" s="45" t="s">
        <v>10</v>
      </c>
      <c r="C15" s="46" t="s">
        <v>1261</v>
      </c>
      <c r="D15" s="46" t="s">
        <v>1260</v>
      </c>
      <c r="E15" s="55"/>
    </row>
    <row r="16" spans="2:9" ht="34">
      <c r="B16" s="45" t="s">
        <v>11</v>
      </c>
      <c r="C16" s="60" t="s">
        <v>1247</v>
      </c>
      <c r="D16" s="60"/>
      <c r="E16" s="57"/>
    </row>
    <row r="17" spans="2:5" ht="51">
      <c r="B17" s="45" t="s">
        <v>12</v>
      </c>
      <c r="C17" s="46" t="s">
        <v>1248</v>
      </c>
      <c r="D17" s="46"/>
      <c r="E17" s="57"/>
    </row>
    <row r="18" spans="2:5" ht="51">
      <c r="B18" s="45" t="s">
        <v>13</v>
      </c>
      <c r="C18" s="46" t="s">
        <v>1249</v>
      </c>
      <c r="D18" s="46"/>
      <c r="E18" s="55"/>
    </row>
    <row r="19" spans="2:5" ht="34">
      <c r="B19" s="45" t="s">
        <v>14</v>
      </c>
      <c r="C19" s="46" t="s">
        <v>1250</v>
      </c>
      <c r="D19" s="46"/>
      <c r="E19" s="57"/>
    </row>
    <row r="20" spans="2:5" ht="153">
      <c r="B20" s="45" t="s">
        <v>15</v>
      </c>
      <c r="C20" s="60" t="s">
        <v>1251</v>
      </c>
      <c r="D20" s="60"/>
      <c r="E20" s="57"/>
    </row>
    <row r="21" spans="2:5" ht="51">
      <c r="B21" s="45" t="s">
        <v>16</v>
      </c>
      <c r="C21" s="46" t="s">
        <v>1252</v>
      </c>
      <c r="D21" s="46"/>
      <c r="E21" s="55"/>
    </row>
    <row r="22" spans="2:5" ht="17">
      <c r="B22" s="45" t="s">
        <v>17</v>
      </c>
      <c r="C22" s="61">
        <v>21664</v>
      </c>
      <c r="D22" s="61"/>
      <c r="E22" s="57"/>
    </row>
    <row r="23" spans="2:5" ht="17">
      <c r="B23" s="45" t="s">
        <v>18</v>
      </c>
      <c r="C23" s="61" t="s">
        <v>1254</v>
      </c>
      <c r="D23" s="61"/>
      <c r="E23" s="57"/>
    </row>
    <row r="24" spans="2:5" ht="34">
      <c r="B24" s="45" t="s">
        <v>19</v>
      </c>
      <c r="C24" s="61" t="s">
        <v>1254</v>
      </c>
      <c r="D24" s="61"/>
      <c r="E24" s="57"/>
    </row>
    <row r="25" spans="2:5" ht="17">
      <c r="B25" s="45" t="s">
        <v>20</v>
      </c>
      <c r="C25" s="62" t="s">
        <v>1254</v>
      </c>
      <c r="D25" s="62"/>
      <c r="E25" s="57"/>
    </row>
    <row r="26" spans="2:5" ht="34">
      <c r="B26" s="45" t="s">
        <v>21</v>
      </c>
      <c r="C26" s="61" t="s">
        <v>1255</v>
      </c>
      <c r="D26" s="61"/>
      <c r="E26" s="57"/>
    </row>
    <row r="27" spans="2:5" ht="17">
      <c r="B27" s="45" t="s">
        <v>22</v>
      </c>
      <c r="C27" s="62" t="s">
        <v>1254</v>
      </c>
      <c r="D27" s="62"/>
      <c r="E27" s="57"/>
    </row>
    <row r="28" spans="2:5" ht="409.6">
      <c r="B28" s="45" t="s">
        <v>23</v>
      </c>
      <c r="C28" s="46" t="s">
        <v>1256</v>
      </c>
      <c r="D28" s="46" t="s">
        <v>1259</v>
      </c>
      <c r="E28" s="57"/>
    </row>
    <row r="29" spans="2:5" ht="17">
      <c r="B29" s="37" t="s">
        <v>51</v>
      </c>
      <c r="C29" s="50" t="s">
        <v>1253</v>
      </c>
      <c r="D29" s="50"/>
      <c r="E29" s="57"/>
    </row>
    <row r="30" spans="2:5">
      <c r="C30" s="49"/>
      <c r="D30" s="49"/>
    </row>
    <row r="31" spans="2:5">
      <c r="C31" s="49"/>
      <c r="D31" s="49"/>
    </row>
    <row r="32" spans="2:5">
      <c r="C32" s="49"/>
      <c r="D32" s="49"/>
    </row>
    <row r="33" spans="3:4">
      <c r="C33" s="49"/>
      <c r="D33" s="49"/>
    </row>
    <row r="34" spans="3:4">
      <c r="C34" s="49"/>
      <c r="D34" s="49"/>
    </row>
    <row r="35" spans="3:4">
      <c r="C35" s="49"/>
      <c r="D35" s="49"/>
    </row>
    <row r="36" spans="3:4">
      <c r="C36" s="49"/>
      <c r="D36" s="49"/>
    </row>
    <row r="37" spans="3:4">
      <c r="C37" s="49"/>
      <c r="D37" s="49"/>
    </row>
    <row r="38" spans="3:4">
      <c r="C38" s="49"/>
      <c r="D38" s="49"/>
    </row>
    <row r="39" spans="3:4">
      <c r="C39" s="49"/>
      <c r="D39" s="49"/>
    </row>
    <row r="40" spans="3:4">
      <c r="C40" s="49"/>
      <c r="D40" s="49"/>
    </row>
    <row r="41" spans="3:4">
      <c r="C41" s="49"/>
      <c r="D41" s="49"/>
    </row>
    <row r="42" spans="3:4">
      <c r="C42" s="49"/>
      <c r="D42" s="49"/>
    </row>
    <row r="43" spans="3:4">
      <c r="C43" s="49"/>
      <c r="D43" s="49"/>
    </row>
    <row r="44" spans="3:4">
      <c r="C44" s="49"/>
      <c r="D44" s="49"/>
    </row>
    <row r="45" spans="3:4">
      <c r="C45" s="49"/>
      <c r="D45" s="49"/>
    </row>
    <row r="46" spans="3:4">
      <c r="C46" s="49"/>
      <c r="D46" s="49"/>
    </row>
    <row r="47" spans="3:4">
      <c r="C47" s="49"/>
      <c r="D47" s="49"/>
    </row>
    <row r="48" spans="3:4">
      <c r="C48" s="49"/>
      <c r="D48" s="49"/>
    </row>
    <row r="49" spans="3:4">
      <c r="C49" s="49"/>
      <c r="D49" s="49"/>
    </row>
    <row r="50" spans="3:4">
      <c r="C50" s="49"/>
      <c r="D50" s="49"/>
    </row>
    <row r="51" spans="3:4">
      <c r="C51" s="49"/>
      <c r="D51" s="49"/>
    </row>
    <row r="52" spans="3:4">
      <c r="C52" s="49"/>
      <c r="D52" s="49"/>
    </row>
    <row r="53" spans="3:4">
      <c r="C53" s="49"/>
      <c r="D53" s="49"/>
    </row>
    <row r="54" spans="3:4">
      <c r="C54" s="49"/>
      <c r="D54" s="49"/>
    </row>
    <row r="55" spans="3:4">
      <c r="C55" s="49"/>
      <c r="D55" s="49"/>
    </row>
    <row r="56" spans="3:4">
      <c r="C56" s="49"/>
      <c r="D56" s="49"/>
    </row>
    <row r="57" spans="3:4">
      <c r="C57" s="49"/>
      <c r="D57" s="49"/>
    </row>
    <row r="58" spans="3:4">
      <c r="C58" s="49"/>
      <c r="D58" s="49"/>
    </row>
    <row r="59" spans="3:4">
      <c r="C59" s="49"/>
      <c r="D59" s="49"/>
    </row>
    <row r="60" spans="3:4">
      <c r="C60" s="49"/>
      <c r="D60" s="49"/>
    </row>
    <row r="61" spans="3:4">
      <c r="C61" s="49"/>
      <c r="D61" s="49"/>
    </row>
    <row r="62" spans="3:4">
      <c r="C62" s="49"/>
      <c r="D62" s="49"/>
    </row>
    <row r="63" spans="3:4">
      <c r="C63" s="49"/>
      <c r="D63" s="49"/>
    </row>
    <row r="64" spans="3:4">
      <c r="C64" s="49"/>
      <c r="D64" s="49"/>
    </row>
    <row r="65" spans="3:4">
      <c r="C65" s="49"/>
      <c r="D65" s="49"/>
    </row>
    <row r="66" spans="3:4">
      <c r="C66" s="49"/>
      <c r="D66" s="49"/>
    </row>
    <row r="67" spans="3:4">
      <c r="C67" s="49"/>
      <c r="D67" s="49"/>
    </row>
    <row r="68" spans="3:4">
      <c r="C68" s="49"/>
      <c r="D68" s="49"/>
    </row>
    <row r="69" spans="3:4">
      <c r="C69" s="49"/>
      <c r="D69" s="49"/>
    </row>
    <row r="70" spans="3:4">
      <c r="C70" s="49"/>
      <c r="D70" s="49"/>
    </row>
    <row r="71" spans="3:4">
      <c r="C71" s="49"/>
      <c r="D71" s="49"/>
    </row>
    <row r="72" spans="3:4">
      <c r="C72" s="49"/>
      <c r="D72" s="49"/>
    </row>
    <row r="73" spans="3:4">
      <c r="C73" s="49"/>
      <c r="D73" s="4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02238-4364-754F-9ABF-D0160EA631D6}">
  <dimension ref="A2:AC1026"/>
  <sheetViews>
    <sheetView topLeftCell="A5" zoomScale="75" zoomScaleNormal="66" workbookViewId="0">
      <pane xSplit="2" topLeftCell="C1" activePane="topRight" state="frozen"/>
      <selection pane="topRight" activeCell="AD20" sqref="AD20"/>
    </sheetView>
  </sheetViews>
  <sheetFormatPr baseColWidth="10" defaultRowHeight="16"/>
  <cols>
    <col min="1" max="1" width="6.6640625" style="58" hidden="1" customWidth="1"/>
    <col min="2" max="2" width="33.33203125" style="38" customWidth="1"/>
    <col min="3" max="3" width="108.1640625" style="69" customWidth="1"/>
    <col min="4" max="4" width="23.83203125" style="58" customWidth="1"/>
    <col min="5" max="5" width="54" style="69" customWidth="1"/>
    <col min="6" max="6" width="16.33203125" style="38" customWidth="1"/>
    <col min="7" max="7" width="8" style="70" customWidth="1"/>
    <col min="8" max="8" width="7.5" style="68" customWidth="1"/>
    <col min="9" max="9" width="8" style="69" customWidth="1"/>
    <col min="10" max="10" width="3.5" style="38" customWidth="1"/>
    <col min="11" max="11" width="10.6640625" style="70" customWidth="1"/>
    <col min="12" max="12" width="6.33203125" style="38" customWidth="1"/>
    <col min="13" max="13" width="5.33203125" style="69" customWidth="1"/>
    <col min="14" max="14" width="7.83203125" style="38" customWidth="1"/>
    <col min="15" max="15" width="10.83203125" style="58"/>
    <col min="16" max="16" width="6.83203125" style="113" customWidth="1"/>
    <col min="17" max="17" width="50.83203125" style="113" customWidth="1"/>
    <col min="18" max="18" width="10.83203125" style="113" customWidth="1"/>
    <col min="19" max="19" width="6.83203125" style="113" customWidth="1"/>
    <col min="20" max="20" width="10.83203125" style="113" customWidth="1"/>
    <col min="21" max="21" width="6.83203125" style="113" customWidth="1"/>
    <col min="22" max="22" width="25.83203125" style="113" customWidth="1"/>
    <col min="23" max="23" width="10.83203125" style="113" customWidth="1"/>
    <col min="24" max="24" width="6.83203125" style="113" customWidth="1"/>
    <col min="25" max="26" width="10.83203125" style="113" customWidth="1"/>
    <col min="27" max="16384" width="10.83203125" style="38"/>
  </cols>
  <sheetData>
    <row r="2" spans="2:29" ht="48">
      <c r="C2" s="67" t="s">
        <v>1217</v>
      </c>
    </row>
    <row r="4" spans="2:29" ht="20">
      <c r="D4" s="79" t="s">
        <v>1218</v>
      </c>
    </row>
    <row r="5" spans="2:29" ht="120">
      <c r="C5" s="71" t="s">
        <v>140</v>
      </c>
      <c r="D5" s="209" t="s">
        <v>1614</v>
      </c>
      <c r="E5" s="210" t="s">
        <v>1615</v>
      </c>
      <c r="F5" s="211" t="s">
        <v>1616</v>
      </c>
      <c r="G5" s="210" t="s">
        <v>1613</v>
      </c>
      <c r="I5" s="38"/>
      <c r="J5" s="70"/>
      <c r="K5" s="68"/>
      <c r="L5" s="69"/>
      <c r="M5" s="38"/>
      <c r="N5" s="70"/>
      <c r="O5" s="38"/>
      <c r="P5" s="69"/>
      <c r="Q5" s="38"/>
      <c r="R5" s="58"/>
      <c r="AA5" s="113"/>
      <c r="AB5" s="113"/>
      <c r="AC5" s="113"/>
    </row>
    <row r="6" spans="2:29">
      <c r="B6" s="271" t="s">
        <v>26</v>
      </c>
      <c r="C6" s="72" t="s">
        <v>52</v>
      </c>
      <c r="D6" s="74">
        <v>2.5530303030303028</v>
      </c>
      <c r="E6" s="73">
        <v>2.25</v>
      </c>
      <c r="F6" s="73">
        <f>AVERAGE(Z27:Z38)</f>
        <v>3.3333333333333335</v>
      </c>
      <c r="G6" s="73">
        <f>AVERAGE(AA27:AA38)</f>
        <v>2.1666666666666665</v>
      </c>
      <c r="I6" s="38"/>
      <c r="J6" s="70"/>
      <c r="K6" s="68"/>
      <c r="L6" s="69"/>
      <c r="M6" s="38"/>
      <c r="N6" s="70"/>
      <c r="O6" s="38"/>
      <c r="P6" s="69"/>
      <c r="Q6" s="38"/>
      <c r="R6" s="58"/>
      <c r="AA6" s="113"/>
      <c r="AB6" s="113"/>
      <c r="AC6" s="113"/>
    </row>
    <row r="7" spans="2:29">
      <c r="B7" s="272"/>
      <c r="C7" s="72" t="s">
        <v>53</v>
      </c>
      <c r="D7" s="74">
        <v>2.8033596837944659</v>
      </c>
      <c r="E7" s="73">
        <v>2.5869565217391304</v>
      </c>
      <c r="F7" s="73">
        <f>AVERAGE(Z43:Z65)</f>
        <v>3.4782608695652173</v>
      </c>
      <c r="G7" s="73">
        <f>AVERAGE(AA43:AA65)</f>
        <v>2.6956521739130435</v>
      </c>
      <c r="I7" s="38"/>
      <c r="J7" s="70"/>
      <c r="K7" s="68"/>
      <c r="L7" s="69"/>
      <c r="M7" s="38"/>
      <c r="N7" s="70"/>
      <c r="O7" s="38"/>
      <c r="P7" s="69"/>
      <c r="Q7" s="38"/>
      <c r="R7" s="58"/>
      <c r="AA7" s="113"/>
      <c r="AB7" s="113"/>
      <c r="AC7" s="113"/>
    </row>
    <row r="8" spans="2:29">
      <c r="B8" s="272"/>
      <c r="C8" s="72" t="s">
        <v>54</v>
      </c>
      <c r="D8" s="74">
        <v>2.5503246753246751</v>
      </c>
      <c r="E8" s="73">
        <v>2.5</v>
      </c>
      <c r="F8" s="73">
        <f>AVERAGE(Z70:Z83)</f>
        <v>3.4285714285714284</v>
      </c>
      <c r="G8" s="73">
        <f>AVERAGE(AA70:AA83)</f>
        <v>2.5</v>
      </c>
      <c r="I8" s="38"/>
      <c r="J8" s="70"/>
      <c r="K8" s="68"/>
      <c r="L8" s="69"/>
      <c r="M8" s="38"/>
      <c r="N8" s="70"/>
      <c r="O8" s="38"/>
      <c r="P8" s="69"/>
      <c r="Q8" s="38"/>
      <c r="R8" s="58"/>
      <c r="AA8" s="113"/>
      <c r="AB8" s="113"/>
      <c r="AC8" s="113"/>
    </row>
    <row r="9" spans="2:29">
      <c r="B9" s="273"/>
      <c r="C9" s="72" t="s">
        <v>55</v>
      </c>
      <c r="D9" s="74">
        <v>2.3125</v>
      </c>
      <c r="E9" s="73">
        <v>2.375</v>
      </c>
      <c r="F9" s="73">
        <f>AVERAGE(Z88:Z95)</f>
        <v>2.625</v>
      </c>
      <c r="G9" s="73">
        <f>AVERAGE(AA88:AA95)</f>
        <v>1.625</v>
      </c>
      <c r="I9" s="38"/>
      <c r="J9" s="70"/>
      <c r="K9" s="68"/>
      <c r="L9" s="69"/>
      <c r="M9" s="38"/>
      <c r="N9" s="70"/>
      <c r="O9" s="38"/>
      <c r="P9" s="69"/>
      <c r="Q9" s="38"/>
      <c r="R9" s="58"/>
      <c r="AA9" s="113"/>
      <c r="AB9" s="113"/>
      <c r="AC9" s="113"/>
    </row>
    <row r="10" spans="2:29">
      <c r="B10" s="274" t="s">
        <v>884</v>
      </c>
      <c r="C10" s="75" t="s">
        <v>103</v>
      </c>
      <c r="D10" s="74">
        <v>2.5694444444444451</v>
      </c>
      <c r="E10" s="73">
        <v>2.5555555555555554</v>
      </c>
      <c r="F10" s="73">
        <f>AVERAGE(Z100:Z108)</f>
        <v>3.1111111111111112</v>
      </c>
      <c r="G10" s="73">
        <f>AVERAGE(AA100:AA108)</f>
        <v>2.7222222222222223</v>
      </c>
      <c r="I10" s="38"/>
      <c r="J10" s="70"/>
      <c r="K10" s="68"/>
      <c r="L10" s="69"/>
      <c r="M10" s="38"/>
      <c r="N10" s="70"/>
      <c r="O10" s="38"/>
      <c r="P10" s="69"/>
      <c r="Q10" s="38"/>
      <c r="R10" s="58"/>
      <c r="AA10" s="113"/>
      <c r="AB10" s="113"/>
      <c r="AC10" s="113"/>
    </row>
    <row r="11" spans="2:29">
      <c r="B11" s="275"/>
      <c r="C11" s="75" t="s">
        <v>56</v>
      </c>
      <c r="D11" s="74">
        <v>2.5892857142857135</v>
      </c>
      <c r="E11" s="73">
        <v>2.7857142857142856</v>
      </c>
      <c r="F11" s="73">
        <f>AVERAGE(Z113:Z119)</f>
        <v>3.2857142857142856</v>
      </c>
      <c r="G11" s="73">
        <f>AVERAGE(AA113:AA119)</f>
        <v>2.7857142857142856</v>
      </c>
      <c r="I11" s="38"/>
      <c r="J11" s="70"/>
      <c r="K11" s="68"/>
      <c r="L11" s="69"/>
      <c r="M11" s="38"/>
      <c r="N11" s="70"/>
      <c r="O11" s="38"/>
      <c r="P11" s="69"/>
      <c r="Q11" s="38"/>
      <c r="R11" s="58"/>
      <c r="AA11" s="113"/>
      <c r="AB11" s="113"/>
      <c r="AC11" s="113"/>
    </row>
    <row r="12" spans="2:29">
      <c r="B12" s="275"/>
      <c r="C12" s="75" t="s">
        <v>57</v>
      </c>
      <c r="D12" s="74">
        <v>1.8894230769230766</v>
      </c>
      <c r="E12" s="73">
        <v>2.0384615384615383</v>
      </c>
      <c r="F12" s="73">
        <f>AVERAGE(Z124:Z136)</f>
        <v>2.6153846153846154</v>
      </c>
      <c r="G12" s="73">
        <f>AVERAGE(AA124:AA136)</f>
        <v>1.9615384615384615</v>
      </c>
      <c r="I12" s="38"/>
      <c r="J12" s="70"/>
      <c r="K12" s="68"/>
      <c r="L12" s="69"/>
      <c r="M12" s="38"/>
      <c r="N12" s="70"/>
      <c r="O12" s="38"/>
      <c r="P12" s="69"/>
      <c r="Q12" s="38"/>
      <c r="R12" s="58"/>
      <c r="AA12" s="113"/>
      <c r="AB12" s="113"/>
      <c r="AC12" s="113"/>
    </row>
    <row r="13" spans="2:29">
      <c r="B13" s="276"/>
      <c r="C13" s="75" t="s">
        <v>278</v>
      </c>
      <c r="D13" s="74">
        <v>2.3194444444444442</v>
      </c>
      <c r="E13" s="73">
        <v>2.6666666666666665</v>
      </c>
      <c r="F13" s="73">
        <f>AVERAGE(Z141:Z143)</f>
        <v>3</v>
      </c>
      <c r="G13" s="73">
        <f>AVERAGE(AA141:AA143)</f>
        <v>2.6666666666666665</v>
      </c>
      <c r="I13" s="38"/>
      <c r="J13" s="70"/>
      <c r="K13" s="68"/>
      <c r="L13" s="69"/>
      <c r="M13" s="38"/>
      <c r="N13" s="70"/>
      <c r="O13" s="38"/>
      <c r="P13" s="69"/>
      <c r="Q13" s="38"/>
      <c r="R13" s="58"/>
      <c r="AA13" s="113"/>
      <c r="AB13" s="113"/>
      <c r="AC13" s="113"/>
    </row>
    <row r="14" spans="2:29">
      <c r="B14" s="277" t="s">
        <v>885</v>
      </c>
      <c r="C14" s="76" t="s">
        <v>59</v>
      </c>
      <c r="D14" s="74">
        <v>2.9499999999999993</v>
      </c>
      <c r="E14" s="73">
        <v>2.8</v>
      </c>
      <c r="F14" s="73">
        <f>AVERAGE(Z148:Z157)</f>
        <v>2.6</v>
      </c>
      <c r="G14" s="73">
        <f>AVERAGE(AA148:AA157)</f>
        <v>2.7</v>
      </c>
      <c r="I14" s="38"/>
      <c r="J14" s="70"/>
      <c r="K14" s="68"/>
      <c r="L14" s="69"/>
      <c r="M14" s="38"/>
      <c r="N14" s="70"/>
      <c r="O14" s="38"/>
      <c r="P14" s="69"/>
      <c r="Q14" s="38"/>
      <c r="R14" s="58"/>
      <c r="AA14" s="113"/>
      <c r="AB14" s="113"/>
      <c r="AC14" s="113"/>
    </row>
    <row r="15" spans="2:29">
      <c r="B15" s="278"/>
      <c r="C15" s="76" t="s">
        <v>60</v>
      </c>
      <c r="D15" s="74">
        <v>1.9464285714285716</v>
      </c>
      <c r="E15" s="73">
        <v>1.0714285714285714</v>
      </c>
      <c r="F15" s="73">
        <f>AVERAGE(Z162:Z168)</f>
        <v>0.8571428571428571</v>
      </c>
      <c r="G15" s="73">
        <f>AVERAGE(AA162:AA168)</f>
        <v>0.8571428571428571</v>
      </c>
      <c r="I15" s="38"/>
      <c r="J15" s="70"/>
      <c r="K15" s="68"/>
      <c r="L15" s="69"/>
      <c r="M15" s="38"/>
      <c r="N15" s="70"/>
      <c r="O15" s="38"/>
      <c r="P15" s="69"/>
      <c r="Q15" s="38"/>
      <c r="R15" s="58"/>
      <c r="AA15" s="113"/>
      <c r="AB15" s="113"/>
      <c r="AC15" s="113"/>
    </row>
    <row r="16" spans="2:29">
      <c r="C16" s="77" t="s">
        <v>886</v>
      </c>
      <c r="D16" s="212">
        <v>2.5085227272727271</v>
      </c>
      <c r="E16" s="128">
        <v>2.4438202247191012</v>
      </c>
      <c r="F16" s="128">
        <f>AVERAGE(Z27:Z143)</f>
        <v>3.1797752808988764</v>
      </c>
      <c r="G16" s="128">
        <f>AVERAGE(AA27:AA143)</f>
        <v>2.398876404494382</v>
      </c>
      <c r="I16" s="38"/>
      <c r="J16" s="70"/>
      <c r="K16" s="68"/>
      <c r="L16" s="69"/>
      <c r="M16" s="38"/>
      <c r="N16" s="70"/>
      <c r="O16" s="38"/>
      <c r="P16" s="69"/>
      <c r="Q16" s="38"/>
      <c r="R16" s="58"/>
      <c r="AA16" s="113"/>
      <c r="AB16" s="113"/>
      <c r="AC16" s="113"/>
    </row>
    <row r="17" spans="1:29">
      <c r="C17" s="77" t="s">
        <v>887</v>
      </c>
      <c r="D17" s="212">
        <v>2.518880208333333</v>
      </c>
      <c r="E17" s="128">
        <v>2.295918367346939</v>
      </c>
      <c r="F17" s="128">
        <f>AVERAGE(Z100:Z168)</f>
        <v>2.5714285714285716</v>
      </c>
      <c r="G17" s="128">
        <f>AVERAGE(AA100:AA168)</f>
        <v>2.2551020408163267</v>
      </c>
      <c r="I17" s="38"/>
      <c r="J17" s="70"/>
      <c r="K17" s="68"/>
      <c r="L17" s="69"/>
      <c r="M17" s="38"/>
      <c r="N17" s="70"/>
      <c r="O17" s="38"/>
      <c r="P17" s="69"/>
      <c r="Q17" s="38"/>
      <c r="R17" s="58"/>
      <c r="AA17" s="113"/>
      <c r="AB17" s="113"/>
      <c r="AC17" s="113"/>
    </row>
    <row r="18" spans="1:29">
      <c r="C18" s="77" t="s">
        <v>888</v>
      </c>
      <c r="D18" s="212">
        <v>2.7109164420485174</v>
      </c>
      <c r="E18" s="128">
        <v>2.3867924528301887</v>
      </c>
      <c r="F18" s="128">
        <f>AVERAGE(Z27:Z168)</f>
        <v>2.9716981132075473</v>
      </c>
      <c r="G18" s="128">
        <f>AVERAGE(AA27:AA168)</f>
        <v>2.3254716981132075</v>
      </c>
      <c r="I18" s="38"/>
      <c r="J18" s="70"/>
      <c r="K18" s="68"/>
      <c r="L18" s="69"/>
      <c r="M18" s="38"/>
      <c r="N18" s="70"/>
      <c r="O18" s="38"/>
      <c r="P18" s="69"/>
      <c r="Q18" s="38"/>
      <c r="R18" s="58"/>
      <c r="AA18" s="113"/>
      <c r="AB18" s="113"/>
      <c r="AC18" s="113"/>
    </row>
    <row r="20" spans="1:29" ht="80">
      <c r="B20" s="40" t="s">
        <v>872</v>
      </c>
      <c r="C20" s="78" t="s">
        <v>1220</v>
      </c>
      <c r="E20" s="79" t="s">
        <v>1233</v>
      </c>
      <c r="V20" s="79" t="s">
        <v>1234</v>
      </c>
    </row>
    <row r="21" spans="1:29" ht="17">
      <c r="B21" s="39" t="s">
        <v>26</v>
      </c>
      <c r="C21" s="64" t="s">
        <v>883</v>
      </c>
    </row>
    <row r="22" spans="1:29" ht="17">
      <c r="B22" s="39" t="s">
        <v>27</v>
      </c>
      <c r="C22" s="64" t="s">
        <v>883</v>
      </c>
    </row>
    <row r="23" spans="1:29" ht="17">
      <c r="B23" s="39" t="s">
        <v>28</v>
      </c>
      <c r="C23" s="64" t="s">
        <v>883</v>
      </c>
    </row>
    <row r="25" spans="1:29" ht="17">
      <c r="D25" s="81" t="s">
        <v>1219</v>
      </c>
      <c r="G25" s="81" t="s">
        <v>1219</v>
      </c>
      <c r="H25" s="81" t="s">
        <v>1209</v>
      </c>
      <c r="K25" s="81" t="s">
        <v>1209</v>
      </c>
      <c r="L25" s="81" t="s">
        <v>1213</v>
      </c>
      <c r="M25" s="82"/>
      <c r="N25" s="70"/>
      <c r="O25" s="81" t="s">
        <v>1213</v>
      </c>
      <c r="P25" s="81" t="s">
        <v>1612</v>
      </c>
      <c r="AA25" s="81" t="s">
        <v>1612</v>
      </c>
    </row>
    <row r="26" spans="1:29" s="93" customFormat="1" ht="105" customHeight="1">
      <c r="A26" s="83" t="s">
        <v>880</v>
      </c>
      <c r="B26" s="84" t="s">
        <v>52</v>
      </c>
      <c r="C26" s="85" t="s">
        <v>141</v>
      </c>
      <c r="D26" s="86" t="s">
        <v>1210</v>
      </c>
      <c r="E26" s="86" t="s">
        <v>1211</v>
      </c>
      <c r="F26" s="87" t="s">
        <v>247</v>
      </c>
      <c r="G26" s="88" t="s">
        <v>281</v>
      </c>
      <c r="H26" s="86" t="s">
        <v>1210</v>
      </c>
      <c r="I26" s="86" t="s">
        <v>1211</v>
      </c>
      <c r="J26" s="87" t="s">
        <v>247</v>
      </c>
      <c r="K26" s="88" t="s">
        <v>281</v>
      </c>
      <c r="L26" s="89" t="s">
        <v>142</v>
      </c>
      <c r="M26" s="89" t="s">
        <v>143</v>
      </c>
      <c r="N26" s="90" t="s">
        <v>247</v>
      </c>
      <c r="O26" s="91" t="s">
        <v>281</v>
      </c>
      <c r="P26" s="213" t="s">
        <v>142</v>
      </c>
      <c r="Q26" s="213" t="s">
        <v>1611</v>
      </c>
      <c r="R26" s="213" t="s">
        <v>247</v>
      </c>
      <c r="S26" s="214" t="s">
        <v>281</v>
      </c>
      <c r="T26" s="214" t="s">
        <v>875</v>
      </c>
      <c r="U26" s="213" t="s">
        <v>735</v>
      </c>
      <c r="V26" s="213" t="s">
        <v>1228</v>
      </c>
      <c r="W26" s="213" t="s">
        <v>247</v>
      </c>
      <c r="X26" s="214" t="s">
        <v>1208</v>
      </c>
      <c r="Y26" s="214" t="s">
        <v>1235</v>
      </c>
      <c r="Z26" s="215" t="s">
        <v>1610</v>
      </c>
      <c r="AA26" s="92" t="s">
        <v>1207</v>
      </c>
    </row>
    <row r="27" spans="1:29" ht="241">
      <c r="A27" s="58">
        <v>138</v>
      </c>
      <c r="B27" s="94" t="s">
        <v>249</v>
      </c>
      <c r="C27" s="95" t="s">
        <v>144</v>
      </c>
      <c r="D27" s="98">
        <v>3</v>
      </c>
      <c r="E27" s="96" t="str">
        <f t="shared" ref="E27:E38" si="0">HYPERLINK("https://docs.google.com/document/d/1bgANIJPnr7ohFsgdd3ruMaKvHyvybJloSgL1F7ewOzI/edit","Catalog google sheet with Answers")</f>
        <v>Catalog google sheet with Answers</v>
      </c>
      <c r="F27" s="97" t="str">
        <f t="shared" ref="F27:F38" si="1">HYPERLINK("https://drive.google.com/drive/folders/0B93qD7tUPEF5b285S2xTNTB4RUk","Attachments for Catalogs ")</f>
        <v xml:space="preserve">Attachments for Catalogs </v>
      </c>
      <c r="G27" s="98">
        <v>3</v>
      </c>
      <c r="H27" s="80"/>
      <c r="I27" s="80"/>
      <c r="J27" s="80"/>
      <c r="K27" s="99" t="s">
        <v>503</v>
      </c>
      <c r="L27" s="100"/>
      <c r="M27" s="100"/>
      <c r="N27" s="100"/>
      <c r="O27" s="101">
        <v>2.5</v>
      </c>
      <c r="P27" s="281">
        <v>4</v>
      </c>
      <c r="Q27" s="282" t="s">
        <v>1718</v>
      </c>
      <c r="R27" s="283" t="s">
        <v>1719</v>
      </c>
      <c r="S27" s="284">
        <v>3</v>
      </c>
      <c r="T27" s="285" t="s">
        <v>1720</v>
      </c>
      <c r="U27" s="281"/>
      <c r="V27" s="286"/>
      <c r="W27" s="286"/>
      <c r="X27" s="284"/>
      <c r="Y27" s="285"/>
      <c r="Z27" s="216">
        <f t="shared" ref="Z27:Z38" si="2">IF(U27&lt;&gt;"",U27,IF(P27&lt;&gt;"",P27,IF(L27&lt;&gt;"",L27,IF(H27&lt;&gt;"",H27,IF(D27&lt;&gt;"",D27,"")))))</f>
        <v>4</v>
      </c>
      <c r="AA27" s="105">
        <f t="shared" ref="AA27:AA38" si="3">IF(X27&lt;&gt;"",X27,IF(S27&lt;&gt;"",S27,IF(O27&lt;&gt;"",O27,IF(K27&lt;&gt;"",K27,IF(G27&lt;&gt;"",G27,"")))))</f>
        <v>3</v>
      </c>
    </row>
    <row r="28" spans="1:29" ht="128">
      <c r="A28" s="58">
        <v>139</v>
      </c>
      <c r="B28" s="102" t="s">
        <v>61</v>
      </c>
      <c r="C28" s="106" t="s">
        <v>145</v>
      </c>
      <c r="D28" s="104">
        <v>3</v>
      </c>
      <c r="E28" s="96" t="str">
        <f t="shared" si="0"/>
        <v>Catalog google sheet with Answers</v>
      </c>
      <c r="F28" s="97" t="str">
        <f t="shared" si="1"/>
        <v xml:space="preserve">Attachments for Catalogs </v>
      </c>
      <c r="G28" s="104">
        <v>3</v>
      </c>
      <c r="H28" s="80"/>
      <c r="I28" s="80"/>
      <c r="J28" s="80"/>
      <c r="K28" s="99" t="s">
        <v>503</v>
      </c>
      <c r="L28" s="100"/>
      <c r="M28" s="100"/>
      <c r="N28" s="100"/>
      <c r="O28" s="101">
        <v>2.5</v>
      </c>
      <c r="P28" s="281">
        <v>3</v>
      </c>
      <c r="Q28" s="287" t="s">
        <v>1721</v>
      </c>
      <c r="R28" s="283" t="s">
        <v>1722</v>
      </c>
      <c r="S28" s="284">
        <v>2.5</v>
      </c>
      <c r="T28" s="285"/>
      <c r="U28" s="281"/>
      <c r="V28" s="286"/>
      <c r="W28" s="286"/>
      <c r="X28" s="284"/>
      <c r="Y28" s="285"/>
      <c r="Z28" s="216">
        <f t="shared" si="2"/>
        <v>3</v>
      </c>
      <c r="AA28" s="105">
        <f t="shared" si="3"/>
        <v>2.5</v>
      </c>
    </row>
    <row r="29" spans="1:29" ht="112">
      <c r="A29" s="58">
        <v>140</v>
      </c>
      <c r="B29" s="102" t="s">
        <v>251</v>
      </c>
      <c r="C29" s="106" t="s">
        <v>146</v>
      </c>
      <c r="D29" s="104">
        <v>2</v>
      </c>
      <c r="E29" s="96" t="str">
        <f t="shared" si="0"/>
        <v>Catalog google sheet with Answers</v>
      </c>
      <c r="F29" s="97" t="str">
        <f t="shared" si="1"/>
        <v xml:space="preserve">Attachments for Catalogs </v>
      </c>
      <c r="G29" s="104">
        <v>2</v>
      </c>
      <c r="H29" s="80"/>
      <c r="I29" s="80"/>
      <c r="J29" s="80"/>
      <c r="K29" s="99" t="s">
        <v>503</v>
      </c>
      <c r="L29" s="100"/>
      <c r="M29" s="100"/>
      <c r="N29" s="100"/>
      <c r="O29" s="101">
        <v>2.5</v>
      </c>
      <c r="P29" s="281">
        <v>3</v>
      </c>
      <c r="Q29" s="287" t="s">
        <v>1721</v>
      </c>
      <c r="R29" s="283" t="s">
        <v>1723</v>
      </c>
      <c r="S29" s="284">
        <v>2.5</v>
      </c>
      <c r="T29" s="285"/>
      <c r="U29" s="281"/>
      <c r="V29" s="286"/>
      <c r="W29" s="286"/>
      <c r="X29" s="284"/>
      <c r="Y29" s="285"/>
      <c r="Z29" s="216">
        <f t="shared" si="2"/>
        <v>3</v>
      </c>
      <c r="AA29" s="105">
        <f t="shared" si="3"/>
        <v>2.5</v>
      </c>
    </row>
    <row r="30" spans="1:29" ht="128">
      <c r="A30" s="58">
        <v>141</v>
      </c>
      <c r="B30" s="102" t="s">
        <v>62</v>
      </c>
      <c r="C30" s="106" t="s">
        <v>147</v>
      </c>
      <c r="D30" s="104">
        <v>4</v>
      </c>
      <c r="E30" s="96" t="str">
        <f t="shared" si="0"/>
        <v>Catalog google sheet with Answers</v>
      </c>
      <c r="F30" s="97" t="str">
        <f t="shared" si="1"/>
        <v xml:space="preserve">Attachments for Catalogs </v>
      </c>
      <c r="G30" s="104">
        <v>4</v>
      </c>
      <c r="H30" s="100"/>
      <c r="I30" s="100"/>
      <c r="J30" s="100"/>
      <c r="K30" s="101">
        <v>3</v>
      </c>
      <c r="L30" s="80"/>
      <c r="M30" s="80"/>
      <c r="N30" s="80"/>
      <c r="O30" s="99" t="s">
        <v>503</v>
      </c>
      <c r="P30" s="281">
        <v>4</v>
      </c>
      <c r="Q30" s="287" t="s">
        <v>1721</v>
      </c>
      <c r="R30" s="283" t="s">
        <v>1722</v>
      </c>
      <c r="S30" s="284"/>
      <c r="T30" s="285"/>
      <c r="U30" s="281"/>
      <c r="V30" s="286"/>
      <c r="W30" s="286"/>
      <c r="X30" s="284"/>
      <c r="Y30" s="285"/>
      <c r="Z30" s="216">
        <f t="shared" si="2"/>
        <v>4</v>
      </c>
      <c r="AA30" s="105">
        <f t="shared" si="3"/>
        <v>3</v>
      </c>
    </row>
    <row r="31" spans="1:29" ht="128">
      <c r="A31" s="58">
        <v>142</v>
      </c>
      <c r="B31" s="102" t="s">
        <v>250</v>
      </c>
      <c r="C31" s="106" t="s">
        <v>148</v>
      </c>
      <c r="D31" s="104">
        <v>3</v>
      </c>
      <c r="E31" s="96" t="str">
        <f t="shared" si="0"/>
        <v>Catalog google sheet with Answers</v>
      </c>
      <c r="F31" s="97" t="str">
        <f t="shared" si="1"/>
        <v xml:space="preserve">Attachments for Catalogs </v>
      </c>
      <c r="G31" s="104">
        <v>3</v>
      </c>
      <c r="H31" s="80"/>
      <c r="I31" s="80"/>
      <c r="J31" s="80"/>
      <c r="K31" s="99" t="s">
        <v>503</v>
      </c>
      <c r="L31" s="80"/>
      <c r="M31" s="80"/>
      <c r="N31" s="80"/>
      <c r="O31" s="99" t="s">
        <v>503</v>
      </c>
      <c r="P31" s="281">
        <v>3</v>
      </c>
      <c r="Q31" s="287" t="s">
        <v>1721</v>
      </c>
      <c r="R31" s="283" t="s">
        <v>1722</v>
      </c>
      <c r="S31" s="284"/>
      <c r="T31" s="285"/>
      <c r="U31" s="281"/>
      <c r="V31" s="286"/>
      <c r="W31" s="286"/>
      <c r="X31" s="284"/>
      <c r="Y31" s="285"/>
      <c r="Z31" s="216">
        <f t="shared" si="2"/>
        <v>3</v>
      </c>
      <c r="AA31" s="105">
        <f t="shared" si="3"/>
        <v>3</v>
      </c>
    </row>
    <row r="32" spans="1:29" ht="48">
      <c r="A32" s="58">
        <v>143</v>
      </c>
      <c r="B32" s="102" t="s">
        <v>63</v>
      </c>
      <c r="C32" s="106" t="s">
        <v>149</v>
      </c>
      <c r="D32" s="104">
        <v>2</v>
      </c>
      <c r="E32" s="96" t="str">
        <f t="shared" si="0"/>
        <v>Catalog google sheet with Answers</v>
      </c>
      <c r="F32" s="97" t="str">
        <f t="shared" si="1"/>
        <v xml:space="preserve">Attachments for Catalogs </v>
      </c>
      <c r="G32" s="104">
        <v>2</v>
      </c>
      <c r="H32" s="80"/>
      <c r="I32" s="80"/>
      <c r="J32" s="80"/>
      <c r="K32" s="99" t="s">
        <v>503</v>
      </c>
      <c r="L32" s="80"/>
      <c r="M32" s="80"/>
      <c r="N32" s="80"/>
      <c r="O32" s="99" t="s">
        <v>503</v>
      </c>
      <c r="P32" s="281">
        <v>2</v>
      </c>
      <c r="Q32" s="287" t="s">
        <v>1721</v>
      </c>
      <c r="R32" s="288" t="s">
        <v>1724</v>
      </c>
      <c r="S32" s="284"/>
      <c r="T32" s="285"/>
      <c r="U32" s="281"/>
      <c r="V32" s="286"/>
      <c r="W32" s="286"/>
      <c r="X32" s="284"/>
      <c r="Y32" s="285"/>
      <c r="Z32" s="216">
        <f t="shared" si="2"/>
        <v>2</v>
      </c>
      <c r="AA32" s="105">
        <f t="shared" si="3"/>
        <v>2</v>
      </c>
    </row>
    <row r="33" spans="1:27" ht="96">
      <c r="A33" s="58">
        <v>144</v>
      </c>
      <c r="B33" s="102" t="s">
        <v>64</v>
      </c>
      <c r="C33" s="106" t="s">
        <v>150</v>
      </c>
      <c r="D33" s="104">
        <v>3</v>
      </c>
      <c r="E33" s="96" t="str">
        <f t="shared" si="0"/>
        <v>Catalog google sheet with Answers</v>
      </c>
      <c r="F33" s="97" t="str">
        <f t="shared" si="1"/>
        <v xml:space="preserve">Attachments for Catalogs </v>
      </c>
      <c r="G33" s="104">
        <v>3</v>
      </c>
      <c r="H33" s="80"/>
      <c r="I33" s="80"/>
      <c r="J33" s="80"/>
      <c r="K33" s="99" t="s">
        <v>503</v>
      </c>
      <c r="L33" s="80"/>
      <c r="M33" s="80"/>
      <c r="N33" s="80"/>
      <c r="O33" s="99" t="s">
        <v>503</v>
      </c>
      <c r="P33" s="281">
        <v>3</v>
      </c>
      <c r="Q33" s="287" t="s">
        <v>1721</v>
      </c>
      <c r="R33" s="288" t="s">
        <v>1725</v>
      </c>
      <c r="S33" s="284"/>
      <c r="T33" s="285"/>
      <c r="U33" s="281"/>
      <c r="V33" s="286"/>
      <c r="W33" s="286"/>
      <c r="X33" s="284"/>
      <c r="Y33" s="285"/>
      <c r="Z33" s="216">
        <f t="shared" si="2"/>
        <v>3</v>
      </c>
      <c r="AA33" s="105">
        <f t="shared" si="3"/>
        <v>3</v>
      </c>
    </row>
    <row r="34" spans="1:27" ht="64">
      <c r="A34" s="58">
        <v>145</v>
      </c>
      <c r="B34" s="102" t="s">
        <v>65</v>
      </c>
      <c r="C34" s="106" t="s">
        <v>151</v>
      </c>
      <c r="D34" s="104">
        <v>3</v>
      </c>
      <c r="E34" s="96" t="str">
        <f t="shared" si="0"/>
        <v>Catalog google sheet with Answers</v>
      </c>
      <c r="F34" s="97" t="str">
        <f t="shared" si="1"/>
        <v xml:space="preserve">Attachments for Catalogs </v>
      </c>
      <c r="G34" s="104">
        <v>3</v>
      </c>
      <c r="H34" s="80"/>
      <c r="I34" s="80"/>
      <c r="J34" s="80"/>
      <c r="K34" s="99" t="s">
        <v>503</v>
      </c>
      <c r="L34" s="80"/>
      <c r="M34" s="80"/>
      <c r="N34" s="80"/>
      <c r="O34" s="99" t="s">
        <v>503</v>
      </c>
      <c r="P34" s="281">
        <v>3</v>
      </c>
      <c r="Q34" s="282" t="s">
        <v>1726</v>
      </c>
      <c r="R34" s="288"/>
      <c r="S34" s="284">
        <v>3</v>
      </c>
      <c r="T34" s="285" t="s">
        <v>1727</v>
      </c>
      <c r="U34" s="281"/>
      <c r="V34" s="286"/>
      <c r="W34" s="286"/>
      <c r="X34" s="284"/>
      <c r="Y34" s="285"/>
      <c r="Z34" s="216">
        <f t="shared" si="2"/>
        <v>3</v>
      </c>
      <c r="AA34" s="105">
        <f t="shared" si="3"/>
        <v>3</v>
      </c>
    </row>
    <row r="35" spans="1:27" ht="256">
      <c r="A35" s="58">
        <v>146</v>
      </c>
      <c r="B35" s="102" t="s">
        <v>66</v>
      </c>
      <c r="C35" s="106" t="s">
        <v>152</v>
      </c>
      <c r="D35" s="104">
        <v>0</v>
      </c>
      <c r="E35" s="96" t="str">
        <f t="shared" si="0"/>
        <v>Catalog google sheet with Answers</v>
      </c>
      <c r="F35" s="97" t="str">
        <f t="shared" si="1"/>
        <v xml:space="preserve">Attachments for Catalogs </v>
      </c>
      <c r="G35" s="104">
        <v>1</v>
      </c>
      <c r="H35" s="80"/>
      <c r="I35" s="80"/>
      <c r="J35" s="80"/>
      <c r="K35" s="99" t="s">
        <v>503</v>
      </c>
      <c r="L35" s="80"/>
      <c r="M35" s="80"/>
      <c r="N35" s="80"/>
      <c r="O35" s="99" t="s">
        <v>503</v>
      </c>
      <c r="P35" s="281">
        <v>5</v>
      </c>
      <c r="Q35" s="282" t="s">
        <v>1728</v>
      </c>
      <c r="R35" s="288" t="s">
        <v>1729</v>
      </c>
      <c r="S35" s="284"/>
      <c r="T35" s="285"/>
      <c r="U35" s="281"/>
      <c r="V35" s="286"/>
      <c r="W35" s="286"/>
      <c r="X35" s="284"/>
      <c r="Y35" s="285"/>
      <c r="Z35" s="216">
        <f t="shared" si="2"/>
        <v>5</v>
      </c>
      <c r="AA35" s="105">
        <f t="shared" si="3"/>
        <v>1</v>
      </c>
    </row>
    <row r="36" spans="1:27" ht="48">
      <c r="A36" s="58">
        <v>147</v>
      </c>
      <c r="B36" s="102" t="s">
        <v>67</v>
      </c>
      <c r="C36" s="106" t="s">
        <v>153</v>
      </c>
      <c r="D36" s="104">
        <v>2</v>
      </c>
      <c r="E36" s="96" t="str">
        <f t="shared" si="0"/>
        <v>Catalog google sheet with Answers</v>
      </c>
      <c r="F36" s="97" t="str">
        <f t="shared" si="1"/>
        <v xml:space="preserve">Attachments for Catalogs </v>
      </c>
      <c r="G36" s="104">
        <v>2</v>
      </c>
      <c r="H36" s="80"/>
      <c r="I36" s="80"/>
      <c r="J36" s="80"/>
      <c r="K36" s="99" t="s">
        <v>503</v>
      </c>
      <c r="L36" s="100"/>
      <c r="M36" s="100"/>
      <c r="N36" s="100"/>
      <c r="O36" s="101">
        <v>1</v>
      </c>
      <c r="P36" s="281"/>
      <c r="Q36" s="289" t="s">
        <v>1730</v>
      </c>
      <c r="R36" s="288"/>
      <c r="S36" s="284">
        <v>0</v>
      </c>
      <c r="T36" s="285" t="s">
        <v>1731</v>
      </c>
      <c r="U36" s="281"/>
      <c r="V36" s="286"/>
      <c r="W36" s="286"/>
      <c r="X36" s="284"/>
      <c r="Y36" s="285"/>
      <c r="Z36" s="216">
        <f t="shared" si="2"/>
        <v>2</v>
      </c>
      <c r="AA36" s="105">
        <f t="shared" si="3"/>
        <v>0</v>
      </c>
    </row>
    <row r="37" spans="1:27" ht="96">
      <c r="A37" s="58">
        <v>148</v>
      </c>
      <c r="B37" s="102" t="s">
        <v>68</v>
      </c>
      <c r="C37" s="106" t="s">
        <v>154</v>
      </c>
      <c r="D37" s="104">
        <v>1</v>
      </c>
      <c r="E37" s="96" t="str">
        <f t="shared" si="0"/>
        <v>Catalog google sheet with Answers</v>
      </c>
      <c r="F37" s="97" t="str">
        <f t="shared" si="1"/>
        <v xml:space="preserve">Attachments for Catalogs </v>
      </c>
      <c r="G37" s="104">
        <v>1</v>
      </c>
      <c r="H37" s="80"/>
      <c r="I37" s="80"/>
      <c r="J37" s="80"/>
      <c r="K37" s="99" t="s">
        <v>503</v>
      </c>
      <c r="L37" s="80"/>
      <c r="M37" s="80"/>
      <c r="N37" s="80"/>
      <c r="O37" s="99" t="s">
        <v>503</v>
      </c>
      <c r="P37" s="281">
        <v>3</v>
      </c>
      <c r="Q37" s="282" t="s">
        <v>1732</v>
      </c>
      <c r="R37" s="288" t="s">
        <v>1733</v>
      </c>
      <c r="S37" s="284">
        <v>0</v>
      </c>
      <c r="T37" s="285" t="s">
        <v>1731</v>
      </c>
      <c r="U37" s="281"/>
      <c r="V37" s="286"/>
      <c r="W37" s="286"/>
      <c r="X37" s="284"/>
      <c r="Y37" s="285"/>
      <c r="Z37" s="216">
        <f t="shared" si="2"/>
        <v>3</v>
      </c>
      <c r="AA37" s="105">
        <f t="shared" si="3"/>
        <v>0</v>
      </c>
    </row>
    <row r="38" spans="1:27" ht="80">
      <c r="A38" s="58">
        <v>149</v>
      </c>
      <c r="B38" s="102" t="s">
        <v>252</v>
      </c>
      <c r="C38" s="106" t="s">
        <v>155</v>
      </c>
      <c r="D38" s="104">
        <v>5</v>
      </c>
      <c r="E38" s="96" t="str">
        <f t="shared" si="0"/>
        <v>Catalog google sheet with Answers</v>
      </c>
      <c r="F38" s="97" t="str">
        <f t="shared" si="1"/>
        <v xml:space="preserve">Attachments for Catalogs </v>
      </c>
      <c r="G38" s="104">
        <v>4</v>
      </c>
      <c r="H38" s="100"/>
      <c r="I38" s="100"/>
      <c r="J38" s="100"/>
      <c r="K38" s="107">
        <v>3</v>
      </c>
      <c r="L38" s="100"/>
      <c r="M38" s="100"/>
      <c r="N38" s="100"/>
      <c r="O38" s="101">
        <v>2.5</v>
      </c>
      <c r="P38" s="281">
        <v>5</v>
      </c>
      <c r="Q38" s="289"/>
      <c r="R38" s="288" t="s">
        <v>1734</v>
      </c>
      <c r="S38" s="284">
        <v>3</v>
      </c>
      <c r="T38" s="285" t="s">
        <v>1735</v>
      </c>
      <c r="U38" s="281"/>
      <c r="V38" s="286"/>
      <c r="W38" s="286"/>
      <c r="X38" s="284"/>
      <c r="Y38" s="285"/>
      <c r="Z38" s="216">
        <f t="shared" si="2"/>
        <v>5</v>
      </c>
      <c r="AA38" s="105">
        <f t="shared" si="3"/>
        <v>3</v>
      </c>
    </row>
    <row r="39" spans="1:27">
      <c r="G39" s="99"/>
      <c r="H39" s="80"/>
      <c r="I39" s="80"/>
      <c r="J39" s="80"/>
      <c r="K39" s="99"/>
      <c r="L39" s="80"/>
      <c r="M39" s="80"/>
      <c r="N39" s="80"/>
      <c r="O39" s="99" t="s">
        <v>503</v>
      </c>
      <c r="P39" s="290"/>
      <c r="Q39" s="291"/>
      <c r="R39" s="292"/>
      <c r="S39" s="290"/>
      <c r="T39" s="290"/>
      <c r="U39" s="290"/>
      <c r="V39" s="290"/>
      <c r="W39" s="290"/>
      <c r="X39" s="290"/>
      <c r="Y39" s="290"/>
    </row>
    <row r="40" spans="1:27">
      <c r="G40" s="99"/>
      <c r="H40" s="80"/>
      <c r="I40" s="80"/>
      <c r="J40" s="80"/>
      <c r="K40" s="99"/>
      <c r="L40" s="80"/>
      <c r="M40" s="80"/>
      <c r="N40" s="80"/>
      <c r="O40" s="99" t="s">
        <v>503</v>
      </c>
      <c r="P40" s="290"/>
      <c r="Q40" s="291"/>
      <c r="R40" s="292"/>
      <c r="S40" s="290"/>
      <c r="T40" s="290"/>
      <c r="U40" s="290"/>
      <c r="V40" s="290"/>
      <c r="W40" s="290"/>
      <c r="X40" s="290"/>
      <c r="Y40" s="290"/>
    </row>
    <row r="41" spans="1:27">
      <c r="G41" s="99"/>
      <c r="H41" s="80"/>
      <c r="I41" s="80"/>
      <c r="J41" s="80"/>
      <c r="K41" s="99"/>
      <c r="L41" s="80"/>
      <c r="M41" s="80"/>
      <c r="N41" s="80"/>
      <c r="O41" s="99" t="s">
        <v>503</v>
      </c>
      <c r="P41" s="290"/>
      <c r="Q41" s="291"/>
      <c r="R41" s="292"/>
      <c r="S41" s="290"/>
      <c r="T41" s="290"/>
      <c r="U41" s="290"/>
      <c r="V41" s="290"/>
      <c r="W41" s="290"/>
      <c r="X41" s="290"/>
      <c r="Y41" s="290"/>
    </row>
    <row r="42" spans="1:27" ht="50">
      <c r="B42" s="84" t="s">
        <v>53</v>
      </c>
      <c r="G42" s="99"/>
      <c r="H42" s="80"/>
      <c r="I42" s="80"/>
      <c r="J42" s="80"/>
      <c r="K42" s="99"/>
      <c r="L42" s="80"/>
      <c r="M42" s="80"/>
      <c r="N42" s="80"/>
      <c r="O42" s="99" t="s">
        <v>503</v>
      </c>
      <c r="P42" s="293"/>
      <c r="Q42" s="291"/>
      <c r="R42" s="292"/>
      <c r="S42" s="293"/>
      <c r="T42" s="293"/>
      <c r="U42" s="293"/>
      <c r="V42" s="293"/>
      <c r="W42" s="293"/>
      <c r="X42" s="293"/>
      <c r="Y42" s="293"/>
    </row>
    <row r="43" spans="1:27" ht="112">
      <c r="A43" s="58">
        <v>150</v>
      </c>
      <c r="B43" s="102" t="s">
        <v>69</v>
      </c>
      <c r="C43" s="106" t="s">
        <v>156</v>
      </c>
      <c r="D43" s="104">
        <v>5</v>
      </c>
      <c r="E43" s="96" t="str">
        <f t="shared" ref="E43:E65" si="4">HYPERLINK("https://docs.google.com/document/d/1vA_nQrcKC2MwrepY9SpVc9hLn4JzgEfhfNT7gXKbWtY/edit","Requisitioning google sheet with Answers ")</f>
        <v xml:space="preserve">Requisitioning google sheet with Answers </v>
      </c>
      <c r="F43" s="97" t="str">
        <f t="shared" ref="F43:F65" si="5">HYPERLINK("https://drive.google.com/open?id=0B93qD7tUPEF5UG5CTlVKTjN0bEk","Attachments for Requisitioning")</f>
        <v>Attachments for Requisitioning</v>
      </c>
      <c r="G43" s="104">
        <v>4</v>
      </c>
      <c r="H43" s="100"/>
      <c r="I43" s="100"/>
      <c r="J43" s="100"/>
      <c r="K43" s="101">
        <v>3</v>
      </c>
      <c r="L43" s="80"/>
      <c r="M43" s="80"/>
      <c r="N43" s="80"/>
      <c r="O43" s="99" t="s">
        <v>503</v>
      </c>
      <c r="P43" s="281">
        <v>5</v>
      </c>
      <c r="Q43" s="294"/>
      <c r="R43" s="294" t="s">
        <v>1736</v>
      </c>
      <c r="S43" s="284"/>
      <c r="T43" s="285"/>
      <c r="U43" s="281"/>
      <c r="V43" s="286"/>
      <c r="W43" s="286"/>
      <c r="X43" s="284"/>
      <c r="Y43" s="285"/>
      <c r="Z43" s="216">
        <f t="shared" ref="Z43:Z65" si="6">IF(U43&lt;&gt;"",U43,IF(P43&lt;&gt;"",P43,IF(L43&lt;&gt;"",L43,IF(H43&lt;&gt;"",H43,IF(D43&lt;&gt;"",D43,"")))))</f>
        <v>5</v>
      </c>
      <c r="AA43" s="105">
        <f t="shared" ref="AA43:AA65" si="7">IF(X43&lt;&gt;"",X43,IF(S43&lt;&gt;"",S43,IF(O43&lt;&gt;"",O43,IF(K43&lt;&gt;"",K43,IF(G43&lt;&gt;"",G43,"")))))</f>
        <v>3</v>
      </c>
    </row>
    <row r="44" spans="1:27" ht="112">
      <c r="A44" s="58">
        <v>151</v>
      </c>
      <c r="B44" s="102" t="s">
        <v>70</v>
      </c>
      <c r="C44" s="106" t="s">
        <v>157</v>
      </c>
      <c r="D44" s="104">
        <v>4</v>
      </c>
      <c r="E44" s="96" t="str">
        <f t="shared" si="4"/>
        <v xml:space="preserve">Requisitioning google sheet with Answers </v>
      </c>
      <c r="F44" s="97" t="str">
        <f t="shared" si="5"/>
        <v>Attachments for Requisitioning</v>
      </c>
      <c r="G44" s="104">
        <v>4</v>
      </c>
      <c r="H44" s="100"/>
      <c r="I44" s="100"/>
      <c r="J44" s="100"/>
      <c r="K44" s="107">
        <v>3</v>
      </c>
      <c r="L44" s="100"/>
      <c r="M44" s="100"/>
      <c r="N44" s="100"/>
      <c r="O44" s="101">
        <v>2.5</v>
      </c>
      <c r="P44" s="281">
        <v>4</v>
      </c>
      <c r="Q44" s="294"/>
      <c r="R44" s="294" t="s">
        <v>1736</v>
      </c>
      <c r="S44" s="284">
        <v>2.5</v>
      </c>
      <c r="T44" s="285"/>
      <c r="U44" s="281"/>
      <c r="V44" s="286"/>
      <c r="W44" s="286"/>
      <c r="X44" s="284"/>
      <c r="Y44" s="285"/>
      <c r="Z44" s="216">
        <f t="shared" si="6"/>
        <v>4</v>
      </c>
      <c r="AA44" s="105">
        <f t="shared" si="7"/>
        <v>2.5</v>
      </c>
    </row>
    <row r="45" spans="1:27" ht="112">
      <c r="A45" s="58">
        <v>152</v>
      </c>
      <c r="B45" s="102" t="s">
        <v>253</v>
      </c>
      <c r="C45" s="106" t="s">
        <v>158</v>
      </c>
      <c r="D45" s="104">
        <v>2</v>
      </c>
      <c r="E45" s="96" t="str">
        <f t="shared" si="4"/>
        <v xml:space="preserve">Requisitioning google sheet with Answers </v>
      </c>
      <c r="F45" s="97" t="str">
        <f t="shared" si="5"/>
        <v>Attachments for Requisitioning</v>
      </c>
      <c r="G45" s="104">
        <v>2</v>
      </c>
      <c r="H45" s="80"/>
      <c r="I45" s="80"/>
      <c r="J45" s="80"/>
      <c r="K45" s="99" t="s">
        <v>503</v>
      </c>
      <c r="L45" s="80"/>
      <c r="M45" s="80"/>
      <c r="N45" s="80"/>
      <c r="O45" s="99" t="s">
        <v>503</v>
      </c>
      <c r="P45" s="281">
        <v>2</v>
      </c>
      <c r="Q45" s="294"/>
      <c r="R45" s="294" t="s">
        <v>1736</v>
      </c>
      <c r="S45" s="284"/>
      <c r="T45" s="285"/>
      <c r="U45" s="281"/>
      <c r="V45" s="286"/>
      <c r="W45" s="286"/>
      <c r="X45" s="284"/>
      <c r="Y45" s="285"/>
      <c r="Z45" s="216">
        <f t="shared" si="6"/>
        <v>2</v>
      </c>
      <c r="AA45" s="105">
        <f t="shared" si="7"/>
        <v>2</v>
      </c>
    </row>
    <row r="46" spans="1:27" ht="365">
      <c r="A46" s="58">
        <v>153</v>
      </c>
      <c r="B46" s="102" t="s">
        <v>71</v>
      </c>
      <c r="C46" s="106" t="s">
        <v>159</v>
      </c>
      <c r="D46" s="104">
        <v>2</v>
      </c>
      <c r="E46" s="96" t="str">
        <f t="shared" si="4"/>
        <v xml:space="preserve">Requisitioning google sheet with Answers </v>
      </c>
      <c r="F46" s="97" t="str">
        <f t="shared" si="5"/>
        <v>Attachments for Requisitioning</v>
      </c>
      <c r="G46" s="104">
        <v>3</v>
      </c>
      <c r="H46" s="80"/>
      <c r="I46" s="80"/>
      <c r="J46" s="80"/>
      <c r="K46" s="99" t="s">
        <v>503</v>
      </c>
      <c r="L46" s="80"/>
      <c r="M46" s="80"/>
      <c r="N46" s="80"/>
      <c r="O46" s="99" t="s">
        <v>503</v>
      </c>
      <c r="P46" s="281">
        <v>3</v>
      </c>
      <c r="Q46" s="282" t="s">
        <v>1737</v>
      </c>
      <c r="R46" s="295" t="s">
        <v>1738</v>
      </c>
      <c r="S46" s="284">
        <v>3</v>
      </c>
      <c r="T46" s="285" t="s">
        <v>1720</v>
      </c>
      <c r="U46" s="281"/>
      <c r="V46" s="286"/>
      <c r="W46" s="286"/>
      <c r="X46" s="284"/>
      <c r="Y46" s="285"/>
      <c r="Z46" s="216">
        <f t="shared" si="6"/>
        <v>3</v>
      </c>
      <c r="AA46" s="105">
        <f t="shared" si="7"/>
        <v>3</v>
      </c>
    </row>
    <row r="47" spans="1:27" ht="144">
      <c r="A47" s="58">
        <v>154</v>
      </c>
      <c r="B47" s="102" t="s">
        <v>72</v>
      </c>
      <c r="C47" s="106" t="s">
        <v>160</v>
      </c>
      <c r="D47" s="104">
        <v>2</v>
      </c>
      <c r="E47" s="96" t="str">
        <f t="shared" si="4"/>
        <v xml:space="preserve">Requisitioning google sheet with Answers </v>
      </c>
      <c r="F47" s="97" t="str">
        <f t="shared" si="5"/>
        <v>Attachments for Requisitioning</v>
      </c>
      <c r="G47" s="104">
        <v>3</v>
      </c>
      <c r="H47" s="80"/>
      <c r="I47" s="80"/>
      <c r="J47" s="80"/>
      <c r="K47" s="99" t="s">
        <v>503</v>
      </c>
      <c r="L47" s="80"/>
      <c r="M47" s="80"/>
      <c r="N47" s="80"/>
      <c r="O47" s="99" t="s">
        <v>503</v>
      </c>
      <c r="P47" s="281">
        <v>3</v>
      </c>
      <c r="Q47" s="282" t="s">
        <v>1739</v>
      </c>
      <c r="R47" s="295" t="s">
        <v>1740</v>
      </c>
      <c r="S47" s="284">
        <v>3</v>
      </c>
      <c r="T47" s="285" t="s">
        <v>1741</v>
      </c>
      <c r="U47" s="281"/>
      <c r="V47" s="286"/>
      <c r="W47" s="286"/>
      <c r="X47" s="284"/>
      <c r="Y47" s="285"/>
      <c r="Z47" s="216">
        <f t="shared" si="6"/>
        <v>3</v>
      </c>
      <c r="AA47" s="105">
        <f t="shared" si="7"/>
        <v>3</v>
      </c>
    </row>
    <row r="48" spans="1:27" ht="128">
      <c r="A48" s="58">
        <v>155</v>
      </c>
      <c r="B48" s="102" t="s">
        <v>73</v>
      </c>
      <c r="C48" s="106" t="s">
        <v>161</v>
      </c>
      <c r="D48" s="104">
        <v>3</v>
      </c>
      <c r="E48" s="96" t="str">
        <f t="shared" si="4"/>
        <v xml:space="preserve">Requisitioning google sheet with Answers </v>
      </c>
      <c r="F48" s="97" t="str">
        <f t="shared" si="5"/>
        <v>Attachments for Requisitioning</v>
      </c>
      <c r="G48" s="104">
        <v>3</v>
      </c>
      <c r="H48" s="80"/>
      <c r="I48" s="80"/>
      <c r="J48" s="80"/>
      <c r="K48" s="99" t="s">
        <v>503</v>
      </c>
      <c r="L48" s="100"/>
      <c r="M48" s="100"/>
      <c r="N48" s="100"/>
      <c r="O48" s="101">
        <v>2.5</v>
      </c>
      <c r="P48" s="281">
        <v>3</v>
      </c>
      <c r="Q48" s="289"/>
      <c r="R48" s="295" t="s">
        <v>1742</v>
      </c>
      <c r="S48" s="284">
        <v>3.5</v>
      </c>
      <c r="T48" s="285" t="s">
        <v>1743</v>
      </c>
      <c r="U48" s="281"/>
      <c r="V48" s="286"/>
      <c r="W48" s="286"/>
      <c r="X48" s="284"/>
      <c r="Y48" s="285"/>
      <c r="Z48" s="216">
        <f t="shared" si="6"/>
        <v>3</v>
      </c>
      <c r="AA48" s="105">
        <f t="shared" si="7"/>
        <v>3.5</v>
      </c>
    </row>
    <row r="49" spans="1:27" ht="363">
      <c r="A49" s="58">
        <v>156</v>
      </c>
      <c r="B49" s="102" t="s">
        <v>74</v>
      </c>
      <c r="C49" s="106" t="s">
        <v>162</v>
      </c>
      <c r="D49" s="104">
        <v>5</v>
      </c>
      <c r="E49" s="96" t="str">
        <f t="shared" si="4"/>
        <v xml:space="preserve">Requisitioning google sheet with Answers </v>
      </c>
      <c r="F49" s="97" t="str">
        <f t="shared" si="5"/>
        <v>Attachments for Requisitioning</v>
      </c>
      <c r="G49" s="104">
        <v>4</v>
      </c>
      <c r="H49" s="100"/>
      <c r="I49" s="100"/>
      <c r="J49" s="100"/>
      <c r="K49" s="101">
        <v>3</v>
      </c>
      <c r="L49" s="80"/>
      <c r="M49" s="80"/>
      <c r="N49" s="80"/>
      <c r="O49" s="99" t="s">
        <v>503</v>
      </c>
      <c r="P49" s="281">
        <v>5</v>
      </c>
      <c r="Q49" s="289"/>
      <c r="R49" s="295" t="s">
        <v>1744</v>
      </c>
      <c r="S49" s="284"/>
      <c r="T49" s="285"/>
      <c r="U49" s="281"/>
      <c r="V49" s="286"/>
      <c r="W49" s="286"/>
      <c r="X49" s="284"/>
      <c r="Y49" s="285"/>
      <c r="Z49" s="216">
        <f t="shared" si="6"/>
        <v>5</v>
      </c>
      <c r="AA49" s="105">
        <f t="shared" si="7"/>
        <v>3</v>
      </c>
    </row>
    <row r="50" spans="1:27" ht="363">
      <c r="A50" s="58">
        <v>157</v>
      </c>
      <c r="B50" s="102" t="s">
        <v>75</v>
      </c>
      <c r="C50" s="106" t="s">
        <v>163</v>
      </c>
      <c r="D50" s="104">
        <v>2</v>
      </c>
      <c r="E50" s="96" t="str">
        <f t="shared" si="4"/>
        <v xml:space="preserve">Requisitioning google sheet with Answers </v>
      </c>
      <c r="F50" s="97" t="str">
        <f t="shared" si="5"/>
        <v>Attachments for Requisitioning</v>
      </c>
      <c r="G50" s="104">
        <v>3</v>
      </c>
      <c r="H50" s="80"/>
      <c r="I50" s="80"/>
      <c r="J50" s="80"/>
      <c r="K50" s="99" t="s">
        <v>503</v>
      </c>
      <c r="L50" s="80"/>
      <c r="M50" s="80"/>
      <c r="N50" s="80"/>
      <c r="O50" s="99" t="s">
        <v>503</v>
      </c>
      <c r="P50" s="281">
        <v>3</v>
      </c>
      <c r="Q50" s="296"/>
      <c r="R50" s="295" t="s">
        <v>1745</v>
      </c>
      <c r="S50" s="284"/>
      <c r="T50" s="285"/>
      <c r="U50" s="281"/>
      <c r="V50" s="286"/>
      <c r="W50" s="286"/>
      <c r="X50" s="284"/>
      <c r="Y50" s="285"/>
      <c r="Z50" s="216">
        <f t="shared" si="6"/>
        <v>3</v>
      </c>
      <c r="AA50" s="105">
        <f t="shared" si="7"/>
        <v>3</v>
      </c>
    </row>
    <row r="51" spans="1:27" ht="409.6">
      <c r="A51" s="58">
        <v>158</v>
      </c>
      <c r="B51" s="102" t="s">
        <v>76</v>
      </c>
      <c r="C51" s="106" t="s">
        <v>164</v>
      </c>
      <c r="D51" s="104">
        <v>3</v>
      </c>
      <c r="E51" s="96" t="str">
        <f t="shared" si="4"/>
        <v xml:space="preserve">Requisitioning google sheet with Answers </v>
      </c>
      <c r="F51" s="97" t="str">
        <f t="shared" si="5"/>
        <v>Attachments for Requisitioning</v>
      </c>
      <c r="G51" s="104">
        <v>3</v>
      </c>
      <c r="H51" s="80"/>
      <c r="I51" s="80"/>
      <c r="J51" s="80"/>
      <c r="K51" s="99" t="s">
        <v>503</v>
      </c>
      <c r="L51" s="100"/>
      <c r="M51" s="100"/>
      <c r="N51" s="100"/>
      <c r="O51" s="101">
        <v>2.5</v>
      </c>
      <c r="P51" s="281">
        <v>4</v>
      </c>
      <c r="Q51" s="296" t="s">
        <v>1746</v>
      </c>
      <c r="R51" s="295" t="s">
        <v>1747</v>
      </c>
      <c r="S51" s="284">
        <v>3.5</v>
      </c>
      <c r="T51" s="285" t="s">
        <v>1748</v>
      </c>
      <c r="U51" s="281"/>
      <c r="V51" s="286"/>
      <c r="W51" s="286"/>
      <c r="X51" s="284"/>
      <c r="Y51" s="285"/>
      <c r="Z51" s="216">
        <f t="shared" si="6"/>
        <v>4</v>
      </c>
      <c r="AA51" s="105">
        <f t="shared" si="7"/>
        <v>3.5</v>
      </c>
    </row>
    <row r="52" spans="1:27" ht="32">
      <c r="A52" s="58">
        <v>159</v>
      </c>
      <c r="B52" s="102" t="s">
        <v>77</v>
      </c>
      <c r="C52" s="106" t="s">
        <v>165</v>
      </c>
      <c r="D52" s="104">
        <v>2</v>
      </c>
      <c r="E52" s="96" t="str">
        <f t="shared" si="4"/>
        <v xml:space="preserve">Requisitioning google sheet with Answers </v>
      </c>
      <c r="F52" s="97" t="str">
        <f t="shared" si="5"/>
        <v>Attachments for Requisitioning</v>
      </c>
      <c r="G52" s="104">
        <v>3</v>
      </c>
      <c r="H52" s="80"/>
      <c r="I52" s="80"/>
      <c r="J52" s="80"/>
      <c r="K52" s="99" t="s">
        <v>503</v>
      </c>
      <c r="L52" s="100"/>
      <c r="M52" s="100"/>
      <c r="N52" s="100"/>
      <c r="O52" s="101">
        <v>2</v>
      </c>
      <c r="P52" s="281">
        <v>0</v>
      </c>
      <c r="Q52" s="296" t="s">
        <v>1749</v>
      </c>
      <c r="R52" s="294"/>
      <c r="S52" s="284"/>
      <c r="T52" s="285"/>
      <c r="U52" s="281"/>
      <c r="V52" s="286"/>
      <c r="W52" s="286"/>
      <c r="X52" s="284"/>
      <c r="Y52" s="285"/>
      <c r="Z52" s="216">
        <f t="shared" si="6"/>
        <v>0</v>
      </c>
      <c r="AA52" s="105">
        <f t="shared" si="7"/>
        <v>2</v>
      </c>
    </row>
    <row r="53" spans="1:27" ht="396">
      <c r="A53" s="58">
        <v>160</v>
      </c>
      <c r="B53" s="102" t="s">
        <v>78</v>
      </c>
      <c r="C53" s="106" t="s">
        <v>166</v>
      </c>
      <c r="D53" s="104">
        <v>3</v>
      </c>
      <c r="E53" s="96" t="str">
        <f t="shared" si="4"/>
        <v xml:space="preserve">Requisitioning google sheet with Answers </v>
      </c>
      <c r="F53" s="97" t="str">
        <f t="shared" si="5"/>
        <v>Attachments for Requisitioning</v>
      </c>
      <c r="G53" s="104">
        <v>3</v>
      </c>
      <c r="H53" s="80"/>
      <c r="I53" s="80"/>
      <c r="J53" s="80"/>
      <c r="K53" s="99" t="s">
        <v>503</v>
      </c>
      <c r="L53" s="100"/>
      <c r="M53" s="100"/>
      <c r="N53" s="100"/>
      <c r="O53" s="101">
        <v>2.5</v>
      </c>
      <c r="P53" s="281">
        <v>3</v>
      </c>
      <c r="Q53" s="294"/>
      <c r="R53" s="295" t="s">
        <v>1750</v>
      </c>
      <c r="S53" s="284"/>
      <c r="T53" s="285"/>
      <c r="U53" s="281"/>
      <c r="V53" s="286"/>
      <c r="W53" s="286"/>
      <c r="X53" s="284"/>
      <c r="Y53" s="285"/>
      <c r="Z53" s="216">
        <f t="shared" si="6"/>
        <v>3</v>
      </c>
      <c r="AA53" s="105">
        <f t="shared" si="7"/>
        <v>2.5</v>
      </c>
    </row>
    <row r="54" spans="1:27" ht="224">
      <c r="A54" s="58">
        <v>161</v>
      </c>
      <c r="B54" s="102" t="s">
        <v>254</v>
      </c>
      <c r="C54" s="106" t="s">
        <v>167</v>
      </c>
      <c r="D54" s="104">
        <v>1</v>
      </c>
      <c r="E54" s="96" t="str">
        <f t="shared" si="4"/>
        <v xml:space="preserve">Requisitioning google sheet with Answers </v>
      </c>
      <c r="F54" s="97" t="str">
        <f t="shared" si="5"/>
        <v>Attachments for Requisitioning</v>
      </c>
      <c r="G54" s="104">
        <v>2</v>
      </c>
      <c r="H54" s="80"/>
      <c r="I54" s="80"/>
      <c r="J54" s="80"/>
      <c r="K54" s="99" t="s">
        <v>503</v>
      </c>
      <c r="L54" s="80"/>
      <c r="M54" s="80"/>
      <c r="N54" s="80"/>
      <c r="O54" s="99" t="s">
        <v>503</v>
      </c>
      <c r="P54" s="281">
        <v>3</v>
      </c>
      <c r="Q54" s="289" t="s">
        <v>1751</v>
      </c>
      <c r="R54" s="297"/>
      <c r="S54" s="284">
        <v>2.5</v>
      </c>
      <c r="T54" s="285" t="s">
        <v>1752</v>
      </c>
      <c r="U54" s="281"/>
      <c r="V54" s="286"/>
      <c r="W54" s="286"/>
      <c r="X54" s="284"/>
      <c r="Y54" s="285"/>
      <c r="Z54" s="216">
        <f t="shared" si="6"/>
        <v>3</v>
      </c>
      <c r="AA54" s="105">
        <f t="shared" si="7"/>
        <v>2.5</v>
      </c>
    </row>
    <row r="55" spans="1:27" ht="409.6">
      <c r="A55" s="58">
        <v>162</v>
      </c>
      <c r="B55" s="102" t="s">
        <v>79</v>
      </c>
      <c r="C55" s="106" t="s">
        <v>168</v>
      </c>
      <c r="D55" s="104">
        <v>4</v>
      </c>
      <c r="E55" s="96" t="str">
        <f t="shared" si="4"/>
        <v xml:space="preserve">Requisitioning google sheet with Answers </v>
      </c>
      <c r="F55" s="97" t="str">
        <f t="shared" si="5"/>
        <v>Attachments for Requisitioning</v>
      </c>
      <c r="G55" s="104">
        <v>3</v>
      </c>
      <c r="H55" s="80"/>
      <c r="I55" s="80"/>
      <c r="J55" s="80"/>
      <c r="K55" s="99" t="s">
        <v>503</v>
      </c>
      <c r="L55" s="80"/>
      <c r="M55" s="80"/>
      <c r="N55" s="80"/>
      <c r="O55" s="99" t="s">
        <v>503</v>
      </c>
      <c r="P55" s="281">
        <v>4</v>
      </c>
      <c r="Q55" s="294"/>
      <c r="R55" s="295" t="s">
        <v>1753</v>
      </c>
      <c r="S55" s="284"/>
      <c r="T55" s="285"/>
      <c r="U55" s="281"/>
      <c r="V55" s="286"/>
      <c r="W55" s="286"/>
      <c r="X55" s="284"/>
      <c r="Y55" s="285"/>
      <c r="Z55" s="216">
        <f t="shared" si="6"/>
        <v>4</v>
      </c>
      <c r="AA55" s="105">
        <f t="shared" si="7"/>
        <v>3</v>
      </c>
    </row>
    <row r="56" spans="1:27" ht="367">
      <c r="A56" s="58">
        <v>163</v>
      </c>
      <c r="B56" s="102" t="s">
        <v>80</v>
      </c>
      <c r="C56" s="106" t="s">
        <v>169</v>
      </c>
      <c r="D56" s="104">
        <v>5</v>
      </c>
      <c r="E56" s="96" t="str">
        <f t="shared" si="4"/>
        <v xml:space="preserve">Requisitioning google sheet with Answers </v>
      </c>
      <c r="F56" s="97" t="str">
        <f t="shared" si="5"/>
        <v>Attachments for Requisitioning</v>
      </c>
      <c r="G56" s="104">
        <v>4</v>
      </c>
      <c r="H56" s="100"/>
      <c r="I56" s="100"/>
      <c r="J56" s="100"/>
      <c r="K56" s="101">
        <v>3</v>
      </c>
      <c r="L56" s="80"/>
      <c r="M56" s="80"/>
      <c r="N56" s="80"/>
      <c r="O56" s="99" t="s">
        <v>503</v>
      </c>
      <c r="P56" s="281">
        <v>5</v>
      </c>
      <c r="Q56" s="294"/>
      <c r="R56" s="295" t="s">
        <v>1754</v>
      </c>
      <c r="S56" s="284"/>
      <c r="T56" s="285"/>
      <c r="U56" s="281"/>
      <c r="V56" s="286"/>
      <c r="W56" s="286"/>
      <c r="X56" s="284"/>
      <c r="Y56" s="285"/>
      <c r="Z56" s="216">
        <f t="shared" si="6"/>
        <v>5</v>
      </c>
      <c r="AA56" s="105">
        <f t="shared" si="7"/>
        <v>3</v>
      </c>
    </row>
    <row r="57" spans="1:27" ht="367">
      <c r="A57" s="58">
        <v>164</v>
      </c>
      <c r="B57" s="102" t="s">
        <v>255</v>
      </c>
      <c r="C57" s="106" t="s">
        <v>170</v>
      </c>
      <c r="D57" s="104">
        <v>3</v>
      </c>
      <c r="E57" s="96" t="str">
        <f t="shared" si="4"/>
        <v xml:space="preserve">Requisitioning google sheet with Answers </v>
      </c>
      <c r="F57" s="97" t="str">
        <f t="shared" si="5"/>
        <v>Attachments for Requisitioning</v>
      </c>
      <c r="G57" s="104">
        <v>4</v>
      </c>
      <c r="H57" s="100"/>
      <c r="I57" s="100"/>
      <c r="J57" s="100"/>
      <c r="K57" s="107">
        <v>3</v>
      </c>
      <c r="L57" s="100"/>
      <c r="M57" s="100"/>
      <c r="N57" s="100"/>
      <c r="O57" s="101">
        <v>2.5</v>
      </c>
      <c r="P57" s="281">
        <v>3</v>
      </c>
      <c r="Q57" s="294"/>
      <c r="R57" s="295" t="s">
        <v>1755</v>
      </c>
      <c r="S57" s="284"/>
      <c r="T57" s="285"/>
      <c r="U57" s="281"/>
      <c r="V57" s="286"/>
      <c r="W57" s="286"/>
      <c r="X57" s="284"/>
      <c r="Y57" s="285"/>
      <c r="Z57" s="216">
        <f t="shared" si="6"/>
        <v>3</v>
      </c>
      <c r="AA57" s="105">
        <f t="shared" si="7"/>
        <v>2.5</v>
      </c>
    </row>
    <row r="58" spans="1:27" ht="98">
      <c r="A58" s="58">
        <v>165</v>
      </c>
      <c r="B58" s="102" t="s">
        <v>81</v>
      </c>
      <c r="C58" s="106" t="s">
        <v>171</v>
      </c>
      <c r="D58" s="104">
        <v>2</v>
      </c>
      <c r="E58" s="96" t="str">
        <f t="shared" si="4"/>
        <v xml:space="preserve">Requisitioning google sheet with Answers </v>
      </c>
      <c r="F58" s="97" t="str">
        <f t="shared" si="5"/>
        <v>Attachments for Requisitioning</v>
      </c>
      <c r="G58" s="104">
        <v>2</v>
      </c>
      <c r="H58" s="80"/>
      <c r="I58" s="80"/>
      <c r="J58" s="80"/>
      <c r="K58" s="99" t="s">
        <v>503</v>
      </c>
      <c r="L58" s="80"/>
      <c r="M58" s="80"/>
      <c r="N58" s="80"/>
      <c r="O58" s="99" t="s">
        <v>503</v>
      </c>
      <c r="P58" s="281">
        <v>4</v>
      </c>
      <c r="Q58" s="294" t="s">
        <v>1756</v>
      </c>
      <c r="R58" s="295" t="s">
        <v>1757</v>
      </c>
      <c r="S58" s="284">
        <v>2.5</v>
      </c>
      <c r="T58" s="285" t="s">
        <v>1758</v>
      </c>
      <c r="U58" s="281"/>
      <c r="V58" s="286"/>
      <c r="W58" s="286"/>
      <c r="X58" s="284"/>
      <c r="Y58" s="285"/>
      <c r="Z58" s="216">
        <f t="shared" si="6"/>
        <v>4</v>
      </c>
      <c r="AA58" s="105">
        <f t="shared" si="7"/>
        <v>2.5</v>
      </c>
    </row>
    <row r="59" spans="1:27" ht="367">
      <c r="A59" s="58">
        <v>166</v>
      </c>
      <c r="B59" s="102" t="s">
        <v>82</v>
      </c>
      <c r="C59" s="106" t="s">
        <v>172</v>
      </c>
      <c r="D59" s="104">
        <v>5</v>
      </c>
      <c r="E59" s="96" t="str">
        <f t="shared" si="4"/>
        <v xml:space="preserve">Requisitioning google sheet with Answers </v>
      </c>
      <c r="F59" s="97" t="str">
        <f t="shared" si="5"/>
        <v>Attachments for Requisitioning</v>
      </c>
      <c r="G59" s="104">
        <v>3</v>
      </c>
      <c r="H59" s="80"/>
      <c r="I59" s="80"/>
      <c r="J59" s="80"/>
      <c r="K59" s="99" t="s">
        <v>503</v>
      </c>
      <c r="L59" s="80"/>
      <c r="M59" s="80"/>
      <c r="N59" s="80"/>
      <c r="O59" s="99" t="s">
        <v>503</v>
      </c>
      <c r="P59" s="281">
        <v>5</v>
      </c>
      <c r="Q59" s="294" t="s">
        <v>1736</v>
      </c>
      <c r="R59" s="295" t="s">
        <v>1759</v>
      </c>
      <c r="S59" s="284"/>
      <c r="T59" s="285"/>
      <c r="U59" s="281"/>
      <c r="V59" s="286"/>
      <c r="W59" s="286"/>
      <c r="X59" s="284"/>
      <c r="Y59" s="285"/>
      <c r="Z59" s="216">
        <f t="shared" si="6"/>
        <v>5</v>
      </c>
      <c r="AA59" s="105">
        <f t="shared" si="7"/>
        <v>3</v>
      </c>
    </row>
    <row r="60" spans="1:27" ht="242">
      <c r="A60" s="58">
        <v>167</v>
      </c>
      <c r="B60" s="102" t="s">
        <v>83</v>
      </c>
      <c r="C60" s="106" t="s">
        <v>173</v>
      </c>
      <c r="D60" s="104">
        <v>0</v>
      </c>
      <c r="E60" s="96" t="str">
        <f t="shared" si="4"/>
        <v xml:space="preserve">Requisitioning google sheet with Answers </v>
      </c>
      <c r="F60" s="97" t="str">
        <f t="shared" si="5"/>
        <v>Attachments for Requisitioning</v>
      </c>
      <c r="G60" s="104">
        <v>1</v>
      </c>
      <c r="H60" s="80"/>
      <c r="I60" s="80"/>
      <c r="J60" s="80"/>
      <c r="K60" s="99" t="s">
        <v>503</v>
      </c>
      <c r="L60" s="100"/>
      <c r="M60" s="100"/>
      <c r="N60" s="100"/>
      <c r="O60" s="101">
        <v>3</v>
      </c>
      <c r="P60" s="281">
        <v>4</v>
      </c>
      <c r="Q60" s="294" t="s">
        <v>1760</v>
      </c>
      <c r="R60" s="297" t="s">
        <v>1761</v>
      </c>
      <c r="S60" s="284">
        <v>3.5</v>
      </c>
      <c r="T60" s="285" t="s">
        <v>1735</v>
      </c>
      <c r="U60" s="281"/>
      <c r="V60" s="286"/>
      <c r="W60" s="286"/>
      <c r="X60" s="284"/>
      <c r="Y60" s="285"/>
      <c r="Z60" s="216">
        <f t="shared" si="6"/>
        <v>4</v>
      </c>
      <c r="AA60" s="105">
        <f t="shared" si="7"/>
        <v>3.5</v>
      </c>
    </row>
    <row r="61" spans="1:27" ht="97">
      <c r="A61" s="58">
        <v>168</v>
      </c>
      <c r="B61" s="102" t="s">
        <v>84</v>
      </c>
      <c r="C61" s="106" t="s">
        <v>174</v>
      </c>
      <c r="D61" s="104">
        <v>3</v>
      </c>
      <c r="E61" s="96" t="str">
        <f t="shared" si="4"/>
        <v xml:space="preserve">Requisitioning google sheet with Answers </v>
      </c>
      <c r="F61" s="97" t="str">
        <f t="shared" si="5"/>
        <v>Attachments for Requisitioning</v>
      </c>
      <c r="G61" s="104">
        <v>3</v>
      </c>
      <c r="H61" s="80"/>
      <c r="I61" s="80"/>
      <c r="J61" s="80"/>
      <c r="K61" s="99" t="s">
        <v>503</v>
      </c>
      <c r="L61" s="80"/>
      <c r="M61" s="80"/>
      <c r="N61" s="80"/>
      <c r="O61" s="99" t="s">
        <v>503</v>
      </c>
      <c r="P61" s="281">
        <v>3</v>
      </c>
      <c r="Q61" s="294" t="s">
        <v>1736</v>
      </c>
      <c r="R61" s="297" t="s">
        <v>1762</v>
      </c>
      <c r="S61" s="284"/>
      <c r="T61" s="285"/>
      <c r="U61" s="281"/>
      <c r="V61" s="286"/>
      <c r="W61" s="286"/>
      <c r="X61" s="284"/>
      <c r="Y61" s="285"/>
      <c r="Z61" s="216">
        <f t="shared" si="6"/>
        <v>3</v>
      </c>
      <c r="AA61" s="105">
        <f t="shared" si="7"/>
        <v>3</v>
      </c>
    </row>
    <row r="62" spans="1:27" ht="97">
      <c r="A62" s="58">
        <v>169</v>
      </c>
      <c r="B62" s="102" t="s">
        <v>85</v>
      </c>
      <c r="C62" s="106" t="s">
        <v>175</v>
      </c>
      <c r="D62" s="104">
        <v>3</v>
      </c>
      <c r="E62" s="96" t="str">
        <f t="shared" si="4"/>
        <v xml:space="preserve">Requisitioning google sheet with Answers </v>
      </c>
      <c r="F62" s="97" t="str">
        <f t="shared" si="5"/>
        <v>Attachments for Requisitioning</v>
      </c>
      <c r="G62" s="104">
        <v>3</v>
      </c>
      <c r="H62" s="80"/>
      <c r="I62" s="80"/>
      <c r="J62" s="80"/>
      <c r="K62" s="99" t="s">
        <v>503</v>
      </c>
      <c r="L62" s="80"/>
      <c r="M62" s="80"/>
      <c r="N62" s="80"/>
      <c r="O62" s="99" t="s">
        <v>503</v>
      </c>
      <c r="P62" s="281">
        <v>3</v>
      </c>
      <c r="Q62" s="294" t="s">
        <v>1736</v>
      </c>
      <c r="R62" s="297" t="s">
        <v>1762</v>
      </c>
      <c r="S62" s="284"/>
      <c r="T62" s="285"/>
      <c r="U62" s="281"/>
      <c r="V62" s="286"/>
      <c r="W62" s="286"/>
      <c r="X62" s="284"/>
      <c r="Y62" s="285"/>
      <c r="Z62" s="216">
        <f t="shared" si="6"/>
        <v>3</v>
      </c>
      <c r="AA62" s="105">
        <f t="shared" si="7"/>
        <v>3</v>
      </c>
    </row>
    <row r="63" spans="1:27" ht="97">
      <c r="A63" s="58">
        <v>170</v>
      </c>
      <c r="B63" s="102" t="s">
        <v>86</v>
      </c>
      <c r="C63" s="106" t="s">
        <v>176</v>
      </c>
      <c r="D63" s="104">
        <v>3</v>
      </c>
      <c r="E63" s="96" t="str">
        <f t="shared" si="4"/>
        <v xml:space="preserve">Requisitioning google sheet with Answers </v>
      </c>
      <c r="F63" s="97" t="str">
        <f t="shared" si="5"/>
        <v>Attachments for Requisitioning</v>
      </c>
      <c r="G63" s="104">
        <v>3</v>
      </c>
      <c r="H63" s="80"/>
      <c r="I63" s="80"/>
      <c r="J63" s="80"/>
      <c r="K63" s="99" t="s">
        <v>503</v>
      </c>
      <c r="L63" s="80"/>
      <c r="M63" s="80"/>
      <c r="N63" s="80"/>
      <c r="O63" s="99" t="s">
        <v>503</v>
      </c>
      <c r="P63" s="281">
        <v>3</v>
      </c>
      <c r="Q63" s="294" t="s">
        <v>1736</v>
      </c>
      <c r="R63" s="297" t="s">
        <v>1762</v>
      </c>
      <c r="S63" s="284"/>
      <c r="T63" s="285"/>
      <c r="U63" s="281"/>
      <c r="V63" s="286"/>
      <c r="W63" s="286"/>
      <c r="X63" s="284"/>
      <c r="Y63" s="285"/>
      <c r="Z63" s="216">
        <f t="shared" si="6"/>
        <v>3</v>
      </c>
      <c r="AA63" s="105">
        <f t="shared" si="7"/>
        <v>3</v>
      </c>
    </row>
    <row r="64" spans="1:27" ht="97">
      <c r="A64" s="58">
        <v>171</v>
      </c>
      <c r="B64" s="102" t="s">
        <v>87</v>
      </c>
      <c r="C64" s="106" t="s">
        <v>177</v>
      </c>
      <c r="D64" s="104">
        <v>5</v>
      </c>
      <c r="E64" s="96" t="str">
        <f t="shared" si="4"/>
        <v xml:space="preserve">Requisitioning google sheet with Answers </v>
      </c>
      <c r="F64" s="97" t="str">
        <f t="shared" si="5"/>
        <v>Attachments for Requisitioning</v>
      </c>
      <c r="G64" s="104">
        <v>3</v>
      </c>
      <c r="H64" s="80"/>
      <c r="I64" s="80"/>
      <c r="J64" s="80"/>
      <c r="K64" s="99" t="s">
        <v>503</v>
      </c>
      <c r="L64" s="100"/>
      <c r="M64" s="100"/>
      <c r="N64" s="100"/>
      <c r="O64" s="101">
        <v>2</v>
      </c>
      <c r="P64" s="281">
        <v>5</v>
      </c>
      <c r="Q64" s="294" t="s">
        <v>1736</v>
      </c>
      <c r="R64" s="297" t="s">
        <v>1762</v>
      </c>
      <c r="S64" s="284"/>
      <c r="T64" s="285"/>
      <c r="U64" s="281"/>
      <c r="V64" s="286"/>
      <c r="W64" s="286"/>
      <c r="X64" s="284"/>
      <c r="Y64" s="285"/>
      <c r="Z64" s="216">
        <f t="shared" si="6"/>
        <v>5</v>
      </c>
      <c r="AA64" s="105">
        <f t="shared" si="7"/>
        <v>2</v>
      </c>
    </row>
    <row r="65" spans="1:27" ht="48">
      <c r="A65" s="58">
        <v>172</v>
      </c>
      <c r="B65" s="102" t="s">
        <v>67</v>
      </c>
      <c r="C65" s="106" t="s">
        <v>153</v>
      </c>
      <c r="D65" s="104">
        <v>3</v>
      </c>
      <c r="E65" s="96" t="str">
        <f t="shared" si="4"/>
        <v xml:space="preserve">Requisitioning google sheet with Answers </v>
      </c>
      <c r="F65" s="97" t="str">
        <f t="shared" si="5"/>
        <v>Attachments for Requisitioning</v>
      </c>
      <c r="G65" s="104">
        <v>3</v>
      </c>
      <c r="H65" s="80"/>
      <c r="I65" s="80"/>
      <c r="J65" s="80"/>
      <c r="K65" s="99" t="s">
        <v>503</v>
      </c>
      <c r="L65" s="100"/>
      <c r="M65" s="100"/>
      <c r="N65" s="100"/>
      <c r="O65" s="101">
        <v>1</v>
      </c>
      <c r="P65" s="281"/>
      <c r="Q65" s="289" t="s">
        <v>1730</v>
      </c>
      <c r="R65" s="294"/>
      <c r="S65" s="284">
        <v>0</v>
      </c>
      <c r="T65" s="285" t="s">
        <v>1763</v>
      </c>
      <c r="U65" s="281"/>
      <c r="V65" s="286"/>
      <c r="W65" s="286"/>
      <c r="X65" s="284"/>
      <c r="Y65" s="285"/>
      <c r="Z65" s="216">
        <f t="shared" si="6"/>
        <v>3</v>
      </c>
      <c r="AA65" s="105">
        <f t="shared" si="7"/>
        <v>0</v>
      </c>
    </row>
    <row r="66" spans="1:27">
      <c r="G66" s="99"/>
      <c r="H66" s="80"/>
      <c r="I66" s="80"/>
      <c r="J66" s="80"/>
      <c r="K66" s="99"/>
      <c r="L66" s="80"/>
      <c r="M66" s="80"/>
      <c r="N66" s="80"/>
      <c r="O66" s="99" t="s">
        <v>503</v>
      </c>
      <c r="P66" s="290"/>
      <c r="Q66" s="291"/>
      <c r="R66" s="292"/>
      <c r="S66" s="290"/>
      <c r="T66" s="290"/>
      <c r="U66" s="290"/>
      <c r="V66" s="290"/>
      <c r="W66" s="290"/>
      <c r="X66" s="290"/>
      <c r="Y66" s="290"/>
    </row>
    <row r="67" spans="1:27">
      <c r="G67" s="99"/>
      <c r="H67" s="80"/>
      <c r="I67" s="80"/>
      <c r="J67" s="80"/>
      <c r="K67" s="99"/>
      <c r="L67" s="80"/>
      <c r="M67" s="80"/>
      <c r="N67" s="80"/>
      <c r="O67" s="99" t="s">
        <v>503</v>
      </c>
      <c r="P67" s="290"/>
      <c r="Q67" s="291"/>
      <c r="R67" s="292"/>
      <c r="S67" s="290"/>
      <c r="T67" s="290"/>
      <c r="U67" s="290"/>
      <c r="V67" s="290"/>
      <c r="W67" s="290"/>
      <c r="X67" s="290"/>
      <c r="Y67" s="290"/>
    </row>
    <row r="68" spans="1:27">
      <c r="G68" s="99"/>
      <c r="H68" s="80"/>
      <c r="I68" s="80"/>
      <c r="J68" s="80"/>
      <c r="K68" s="99"/>
      <c r="L68" s="80"/>
      <c r="M68" s="80"/>
      <c r="N68" s="80"/>
      <c r="O68" s="99" t="s">
        <v>503</v>
      </c>
      <c r="P68" s="290"/>
      <c r="Q68" s="291"/>
      <c r="R68" s="292"/>
      <c r="S68" s="290"/>
      <c r="T68" s="290"/>
      <c r="U68" s="290"/>
      <c r="V68" s="290"/>
      <c r="W68" s="290"/>
      <c r="X68" s="290"/>
      <c r="Y68" s="290"/>
    </row>
    <row r="69" spans="1:27" ht="25">
      <c r="B69" s="84" t="s">
        <v>54</v>
      </c>
      <c r="G69" s="99"/>
      <c r="H69" s="80"/>
      <c r="I69" s="80"/>
      <c r="J69" s="80"/>
      <c r="K69" s="99"/>
      <c r="L69" s="80"/>
      <c r="M69" s="80"/>
      <c r="N69" s="80"/>
      <c r="O69" s="99" t="s">
        <v>503</v>
      </c>
      <c r="P69" s="293"/>
      <c r="Q69" s="291"/>
      <c r="R69" s="292"/>
      <c r="S69" s="293"/>
      <c r="T69" s="293"/>
      <c r="U69" s="293"/>
      <c r="V69" s="293"/>
      <c r="W69" s="293"/>
      <c r="X69" s="293"/>
      <c r="Y69" s="293"/>
    </row>
    <row r="70" spans="1:27" ht="80">
      <c r="A70" s="58">
        <v>173</v>
      </c>
      <c r="B70" s="102" t="s">
        <v>256</v>
      </c>
      <c r="C70" s="106" t="s">
        <v>178</v>
      </c>
      <c r="D70" s="104">
        <v>4</v>
      </c>
      <c r="E70" s="96" t="str">
        <f t="shared" ref="E70:E83" si="8">HYPERLINK("https://docs.google.com/document/d/1M4OCOP0yCWwIXvXrLEYfilpKr4cNPX4tQAcAXoCAB9g/edit","Ordering google sheet with Answers")</f>
        <v>Ordering google sheet with Answers</v>
      </c>
      <c r="F70" s="97" t="str">
        <f t="shared" ref="F70:F83" si="9">HYPERLINK("https://drive.google.com/open?id=0B93qD7tUPEF5SHp2V1BMNzUwRTg","Attachments for Ordering")</f>
        <v>Attachments for Ordering</v>
      </c>
      <c r="G70" s="104">
        <v>3</v>
      </c>
      <c r="H70" s="80"/>
      <c r="I70" s="80"/>
      <c r="J70" s="80"/>
      <c r="K70" s="99" t="s">
        <v>503</v>
      </c>
      <c r="L70" s="80"/>
      <c r="M70" s="80"/>
      <c r="N70" s="80"/>
      <c r="O70" s="99" t="s">
        <v>503</v>
      </c>
      <c r="P70" s="281">
        <v>4</v>
      </c>
      <c r="Q70" s="294" t="s">
        <v>1764</v>
      </c>
      <c r="R70" s="295" t="s">
        <v>1765</v>
      </c>
      <c r="S70" s="284"/>
      <c r="T70" s="285"/>
      <c r="U70" s="281"/>
      <c r="V70" s="286"/>
      <c r="W70" s="286"/>
      <c r="X70" s="284"/>
      <c r="Y70" s="285"/>
      <c r="Z70" s="216">
        <f t="shared" ref="Z70:Z83" si="10">IF(U70&lt;&gt;"",U70,IF(P70&lt;&gt;"",P70,IF(L70&lt;&gt;"",L70,IF(H70&lt;&gt;"",H70,IF(D70&lt;&gt;"",D70,"")))))</f>
        <v>4</v>
      </c>
      <c r="AA70" s="105">
        <f t="shared" ref="AA70:AA83" si="11">IF(X70&lt;&gt;"",X70,IF(S70&lt;&gt;"",S70,IF(O70&lt;&gt;"",O70,IF(K70&lt;&gt;"",K70,IF(G70&lt;&gt;"",G70,"")))))</f>
        <v>3</v>
      </c>
    </row>
    <row r="71" spans="1:27" ht="160">
      <c r="A71" s="58">
        <v>174</v>
      </c>
      <c r="B71" s="102" t="s">
        <v>257</v>
      </c>
      <c r="C71" s="106" t="s">
        <v>179</v>
      </c>
      <c r="D71" s="104">
        <v>4</v>
      </c>
      <c r="E71" s="96" t="str">
        <f t="shared" si="8"/>
        <v>Ordering google sheet with Answers</v>
      </c>
      <c r="F71" s="97" t="str">
        <f t="shared" si="9"/>
        <v>Attachments for Ordering</v>
      </c>
      <c r="G71" s="104">
        <v>3</v>
      </c>
      <c r="H71" s="80"/>
      <c r="I71" s="80"/>
      <c r="J71" s="80"/>
      <c r="K71" s="99" t="s">
        <v>503</v>
      </c>
      <c r="L71" s="80"/>
      <c r="M71" s="80"/>
      <c r="N71" s="80"/>
      <c r="O71" s="99" t="s">
        <v>503</v>
      </c>
      <c r="P71" s="281">
        <v>4</v>
      </c>
      <c r="Q71" s="294" t="s">
        <v>1764</v>
      </c>
      <c r="R71" s="295" t="s">
        <v>1766</v>
      </c>
      <c r="S71" s="284"/>
      <c r="T71" s="285"/>
      <c r="U71" s="281"/>
      <c r="V71" s="286"/>
      <c r="W71" s="286"/>
      <c r="X71" s="284"/>
      <c r="Y71" s="285"/>
      <c r="Z71" s="216">
        <f t="shared" si="10"/>
        <v>4</v>
      </c>
      <c r="AA71" s="105">
        <f t="shared" si="11"/>
        <v>3</v>
      </c>
    </row>
    <row r="72" spans="1:27" ht="65">
      <c r="A72" s="58">
        <v>175</v>
      </c>
      <c r="B72" s="102" t="s">
        <v>88</v>
      </c>
      <c r="C72" s="106" t="s">
        <v>180</v>
      </c>
      <c r="D72" s="104">
        <v>5</v>
      </c>
      <c r="E72" s="96" t="str">
        <f t="shared" si="8"/>
        <v>Ordering google sheet with Answers</v>
      </c>
      <c r="F72" s="97" t="str">
        <f t="shared" si="9"/>
        <v>Attachments for Ordering</v>
      </c>
      <c r="G72" s="104">
        <v>3</v>
      </c>
      <c r="H72" s="80"/>
      <c r="I72" s="80"/>
      <c r="J72" s="80"/>
      <c r="K72" s="99" t="s">
        <v>503</v>
      </c>
      <c r="L72" s="80"/>
      <c r="M72" s="80"/>
      <c r="N72" s="80"/>
      <c r="O72" s="99" t="s">
        <v>503</v>
      </c>
      <c r="P72" s="281">
        <v>5</v>
      </c>
      <c r="Q72" s="294" t="s">
        <v>1764</v>
      </c>
      <c r="R72" s="295" t="s">
        <v>1767</v>
      </c>
      <c r="S72" s="284"/>
      <c r="T72" s="285"/>
      <c r="U72" s="281"/>
      <c r="V72" s="286"/>
      <c r="W72" s="286"/>
      <c r="X72" s="284"/>
      <c r="Y72" s="285"/>
      <c r="Z72" s="216">
        <f t="shared" si="10"/>
        <v>5</v>
      </c>
      <c r="AA72" s="105">
        <f t="shared" si="11"/>
        <v>3</v>
      </c>
    </row>
    <row r="73" spans="1:27" ht="32">
      <c r="A73" s="58">
        <v>176</v>
      </c>
      <c r="B73" s="102" t="s">
        <v>89</v>
      </c>
      <c r="C73" s="106" t="s">
        <v>181</v>
      </c>
      <c r="D73" s="104">
        <v>2</v>
      </c>
      <c r="E73" s="96" t="str">
        <f t="shared" si="8"/>
        <v>Ordering google sheet with Answers</v>
      </c>
      <c r="F73" s="97" t="str">
        <f t="shared" si="9"/>
        <v>Attachments for Ordering</v>
      </c>
      <c r="G73" s="104">
        <v>2</v>
      </c>
      <c r="H73" s="80"/>
      <c r="I73" s="80"/>
      <c r="J73" s="80"/>
      <c r="K73" s="99" t="s">
        <v>503</v>
      </c>
      <c r="L73" s="100"/>
      <c r="M73" s="100"/>
      <c r="N73" s="100"/>
      <c r="O73" s="101">
        <v>0</v>
      </c>
      <c r="P73" s="281">
        <v>0</v>
      </c>
      <c r="Q73" s="294" t="s">
        <v>1768</v>
      </c>
      <c r="R73" s="294"/>
      <c r="S73" s="284"/>
      <c r="T73" s="285"/>
      <c r="U73" s="281"/>
      <c r="V73" s="286"/>
      <c r="W73" s="286"/>
      <c r="X73" s="284"/>
      <c r="Y73" s="285"/>
      <c r="Z73" s="216">
        <f t="shared" si="10"/>
        <v>0</v>
      </c>
      <c r="AA73" s="105">
        <f t="shared" si="11"/>
        <v>0</v>
      </c>
    </row>
    <row r="74" spans="1:27" ht="80">
      <c r="A74" s="58">
        <v>177</v>
      </c>
      <c r="B74" s="102" t="s">
        <v>90</v>
      </c>
      <c r="C74" s="106" t="s">
        <v>182</v>
      </c>
      <c r="D74" s="104">
        <v>5</v>
      </c>
      <c r="E74" s="96" t="str">
        <f t="shared" si="8"/>
        <v>Ordering google sheet with Answers</v>
      </c>
      <c r="F74" s="97" t="str">
        <f t="shared" si="9"/>
        <v>Attachments for Ordering</v>
      </c>
      <c r="G74" s="104">
        <v>3</v>
      </c>
      <c r="H74" s="80"/>
      <c r="I74" s="80"/>
      <c r="J74" s="80"/>
      <c r="K74" s="99" t="s">
        <v>503</v>
      </c>
      <c r="L74" s="80"/>
      <c r="M74" s="80"/>
      <c r="N74" s="80"/>
      <c r="O74" s="99" t="s">
        <v>503</v>
      </c>
      <c r="P74" s="281">
        <v>5</v>
      </c>
      <c r="Q74" s="294" t="s">
        <v>1764</v>
      </c>
      <c r="R74" s="295" t="s">
        <v>1769</v>
      </c>
      <c r="S74" s="284"/>
      <c r="T74" s="285"/>
      <c r="U74" s="281"/>
      <c r="V74" s="286"/>
      <c r="W74" s="286"/>
      <c r="X74" s="284"/>
      <c r="Y74" s="285"/>
      <c r="Z74" s="216">
        <f t="shared" si="10"/>
        <v>5</v>
      </c>
      <c r="AA74" s="105">
        <f t="shared" si="11"/>
        <v>3</v>
      </c>
    </row>
    <row r="75" spans="1:27" ht="96">
      <c r="A75" s="58">
        <v>178</v>
      </c>
      <c r="B75" s="102" t="s">
        <v>91</v>
      </c>
      <c r="C75" s="106" t="s">
        <v>183</v>
      </c>
      <c r="D75" s="104">
        <v>3</v>
      </c>
      <c r="E75" s="96" t="str">
        <f t="shared" si="8"/>
        <v>Ordering google sheet with Answers</v>
      </c>
      <c r="F75" s="97" t="str">
        <f t="shared" si="9"/>
        <v>Attachments for Ordering</v>
      </c>
      <c r="G75" s="104">
        <v>3</v>
      </c>
      <c r="H75" s="80"/>
      <c r="I75" s="80"/>
      <c r="J75" s="80"/>
      <c r="K75" s="99" t="s">
        <v>503</v>
      </c>
      <c r="L75" s="80"/>
      <c r="M75" s="80"/>
      <c r="N75" s="80"/>
      <c r="O75" s="99" t="s">
        <v>503</v>
      </c>
      <c r="P75" s="281">
        <v>3</v>
      </c>
      <c r="Q75" s="294" t="s">
        <v>1764</v>
      </c>
      <c r="R75" s="295" t="s">
        <v>1770</v>
      </c>
      <c r="S75" s="284"/>
      <c r="T75" s="285"/>
      <c r="U75" s="281"/>
      <c r="V75" s="286"/>
      <c r="W75" s="286"/>
      <c r="X75" s="284"/>
      <c r="Y75" s="285"/>
      <c r="Z75" s="216">
        <f t="shared" si="10"/>
        <v>3</v>
      </c>
      <c r="AA75" s="105">
        <f t="shared" si="11"/>
        <v>3</v>
      </c>
    </row>
    <row r="76" spans="1:27" ht="65">
      <c r="A76" s="58">
        <v>179</v>
      </c>
      <c r="B76" s="102" t="s">
        <v>92</v>
      </c>
      <c r="C76" s="106" t="s">
        <v>184</v>
      </c>
      <c r="D76" s="104">
        <v>5</v>
      </c>
      <c r="E76" s="96" t="str">
        <f t="shared" si="8"/>
        <v>Ordering google sheet with Answers</v>
      </c>
      <c r="F76" s="97" t="str">
        <f t="shared" si="9"/>
        <v>Attachments for Ordering</v>
      </c>
      <c r="G76" s="104">
        <v>3</v>
      </c>
      <c r="H76" s="80"/>
      <c r="I76" s="80"/>
      <c r="J76" s="80"/>
      <c r="K76" s="99" t="s">
        <v>503</v>
      </c>
      <c r="L76" s="100"/>
      <c r="M76" s="100"/>
      <c r="N76" s="100"/>
      <c r="O76" s="101">
        <v>2.5</v>
      </c>
      <c r="P76" s="281">
        <v>5</v>
      </c>
      <c r="Q76" s="294" t="s">
        <v>1764</v>
      </c>
      <c r="R76" s="295" t="s">
        <v>1771</v>
      </c>
      <c r="S76" s="284"/>
      <c r="T76" s="285"/>
      <c r="U76" s="281"/>
      <c r="V76" s="286"/>
      <c r="W76" s="286"/>
      <c r="X76" s="284"/>
      <c r="Y76" s="285"/>
      <c r="Z76" s="216">
        <f t="shared" si="10"/>
        <v>5</v>
      </c>
      <c r="AA76" s="105">
        <f t="shared" si="11"/>
        <v>2.5</v>
      </c>
    </row>
    <row r="77" spans="1:27" ht="65">
      <c r="A77" s="58">
        <v>180</v>
      </c>
      <c r="B77" s="102" t="s">
        <v>93</v>
      </c>
      <c r="C77" s="106" t="s">
        <v>185</v>
      </c>
      <c r="D77" s="104">
        <v>3</v>
      </c>
      <c r="E77" s="96" t="str">
        <f t="shared" si="8"/>
        <v>Ordering google sheet with Answers</v>
      </c>
      <c r="F77" s="97" t="str">
        <f t="shared" si="9"/>
        <v>Attachments for Ordering</v>
      </c>
      <c r="G77" s="104">
        <v>3</v>
      </c>
      <c r="H77" s="80"/>
      <c r="I77" s="80"/>
      <c r="J77" s="80"/>
      <c r="K77" s="99" t="s">
        <v>503</v>
      </c>
      <c r="L77" s="80"/>
      <c r="M77" s="80"/>
      <c r="N77" s="80"/>
      <c r="O77" s="99" t="s">
        <v>503</v>
      </c>
      <c r="P77" s="281">
        <v>3</v>
      </c>
      <c r="Q77" s="294" t="s">
        <v>1764</v>
      </c>
      <c r="R77" s="295" t="s">
        <v>1772</v>
      </c>
      <c r="S77" s="284"/>
      <c r="T77" s="285"/>
      <c r="U77" s="281"/>
      <c r="V77" s="286"/>
      <c r="W77" s="286"/>
      <c r="X77" s="284"/>
      <c r="Y77" s="285"/>
      <c r="Z77" s="216">
        <f t="shared" si="10"/>
        <v>3</v>
      </c>
      <c r="AA77" s="105">
        <f t="shared" si="11"/>
        <v>3</v>
      </c>
    </row>
    <row r="78" spans="1:27" ht="65">
      <c r="A78" s="58">
        <v>181</v>
      </c>
      <c r="B78" s="102" t="s">
        <v>94</v>
      </c>
      <c r="C78" s="106" t="s">
        <v>186</v>
      </c>
      <c r="D78" s="104">
        <v>3</v>
      </c>
      <c r="E78" s="96" t="str">
        <f t="shared" si="8"/>
        <v>Ordering google sheet with Answers</v>
      </c>
      <c r="F78" s="97" t="str">
        <f t="shared" si="9"/>
        <v>Attachments for Ordering</v>
      </c>
      <c r="G78" s="104">
        <v>3</v>
      </c>
      <c r="H78" s="80"/>
      <c r="I78" s="80"/>
      <c r="J78" s="80"/>
      <c r="K78" s="99" t="s">
        <v>503</v>
      </c>
      <c r="L78" s="80"/>
      <c r="M78" s="80"/>
      <c r="N78" s="80"/>
      <c r="O78" s="99" t="s">
        <v>503</v>
      </c>
      <c r="P78" s="281">
        <v>3</v>
      </c>
      <c r="Q78" s="294" t="s">
        <v>1764</v>
      </c>
      <c r="R78" s="295" t="s">
        <v>1773</v>
      </c>
      <c r="S78" s="284"/>
      <c r="T78" s="285"/>
      <c r="U78" s="281"/>
      <c r="V78" s="286"/>
      <c r="W78" s="286"/>
      <c r="X78" s="284"/>
      <c r="Y78" s="285"/>
      <c r="Z78" s="216">
        <f t="shared" si="10"/>
        <v>3</v>
      </c>
      <c r="AA78" s="105">
        <f t="shared" si="11"/>
        <v>3</v>
      </c>
    </row>
    <row r="79" spans="1:27" ht="65">
      <c r="A79" s="58">
        <v>182</v>
      </c>
      <c r="B79" s="102" t="s">
        <v>95</v>
      </c>
      <c r="C79" s="106" t="s">
        <v>187</v>
      </c>
      <c r="D79" s="104">
        <v>1</v>
      </c>
      <c r="E79" s="96" t="str">
        <f t="shared" si="8"/>
        <v>Ordering google sheet with Answers</v>
      </c>
      <c r="F79" s="97" t="str">
        <f t="shared" si="9"/>
        <v>Attachments for Ordering</v>
      </c>
      <c r="G79" s="104">
        <v>1</v>
      </c>
      <c r="H79" s="80"/>
      <c r="I79" s="80"/>
      <c r="J79" s="80"/>
      <c r="K79" s="99" t="s">
        <v>503</v>
      </c>
      <c r="L79" s="80"/>
      <c r="M79" s="80"/>
      <c r="N79" s="80"/>
      <c r="O79" s="99" t="s">
        <v>503</v>
      </c>
      <c r="P79" s="281">
        <v>1</v>
      </c>
      <c r="Q79" s="294" t="s">
        <v>1764</v>
      </c>
      <c r="R79" s="295" t="s">
        <v>1774</v>
      </c>
      <c r="S79" s="284"/>
      <c r="T79" s="285"/>
      <c r="U79" s="281"/>
      <c r="V79" s="286"/>
      <c r="W79" s="286"/>
      <c r="X79" s="284"/>
      <c r="Y79" s="285"/>
      <c r="Z79" s="216">
        <f t="shared" si="10"/>
        <v>1</v>
      </c>
      <c r="AA79" s="105">
        <f t="shared" si="11"/>
        <v>1</v>
      </c>
    </row>
    <row r="80" spans="1:27" ht="65">
      <c r="A80" s="58">
        <v>183</v>
      </c>
      <c r="B80" s="102" t="s">
        <v>96</v>
      </c>
      <c r="C80" s="106" t="s">
        <v>188</v>
      </c>
      <c r="D80" s="104">
        <v>3</v>
      </c>
      <c r="E80" s="96" t="str">
        <f t="shared" si="8"/>
        <v>Ordering google sheet with Answers</v>
      </c>
      <c r="F80" s="97" t="str">
        <f t="shared" si="9"/>
        <v>Attachments for Ordering</v>
      </c>
      <c r="G80" s="104">
        <v>3</v>
      </c>
      <c r="H80" s="80"/>
      <c r="I80" s="80"/>
      <c r="J80" s="80"/>
      <c r="K80" s="99" t="s">
        <v>503</v>
      </c>
      <c r="L80" s="100"/>
      <c r="M80" s="100"/>
      <c r="N80" s="100"/>
      <c r="O80" s="101">
        <v>2.5</v>
      </c>
      <c r="P80" s="281">
        <v>3</v>
      </c>
      <c r="Q80" s="294" t="s">
        <v>1764</v>
      </c>
      <c r="R80" s="295" t="s">
        <v>1775</v>
      </c>
      <c r="S80" s="284"/>
      <c r="T80" s="285"/>
      <c r="U80" s="281"/>
      <c r="V80" s="286"/>
      <c r="W80" s="286"/>
      <c r="X80" s="284"/>
      <c r="Y80" s="285"/>
      <c r="Z80" s="216">
        <f t="shared" si="10"/>
        <v>3</v>
      </c>
      <c r="AA80" s="105">
        <f t="shared" si="11"/>
        <v>2.5</v>
      </c>
    </row>
    <row r="81" spans="1:27" ht="65">
      <c r="A81" s="58">
        <v>184</v>
      </c>
      <c r="B81" s="102" t="s">
        <v>97</v>
      </c>
      <c r="C81" s="106" t="s">
        <v>189</v>
      </c>
      <c r="D81" s="104">
        <v>4</v>
      </c>
      <c r="E81" s="96" t="str">
        <f t="shared" si="8"/>
        <v>Ordering google sheet with Answers</v>
      </c>
      <c r="F81" s="97" t="str">
        <f t="shared" si="9"/>
        <v>Attachments for Ordering</v>
      </c>
      <c r="G81" s="104">
        <v>4</v>
      </c>
      <c r="H81" s="100"/>
      <c r="I81" s="100"/>
      <c r="J81" s="100"/>
      <c r="K81" s="101">
        <v>3</v>
      </c>
      <c r="L81" s="80"/>
      <c r="M81" s="80"/>
      <c r="N81" s="80"/>
      <c r="O81" s="99" t="s">
        <v>503</v>
      </c>
      <c r="P81" s="281">
        <v>4</v>
      </c>
      <c r="Q81" s="294" t="s">
        <v>1764</v>
      </c>
      <c r="R81" s="295" t="s">
        <v>1776</v>
      </c>
      <c r="S81" s="284"/>
      <c r="T81" s="285"/>
      <c r="U81" s="281"/>
      <c r="V81" s="286"/>
      <c r="W81" s="286"/>
      <c r="X81" s="284"/>
      <c r="Y81" s="285"/>
      <c r="Z81" s="216">
        <f t="shared" si="10"/>
        <v>4</v>
      </c>
      <c r="AA81" s="105">
        <f t="shared" si="11"/>
        <v>3</v>
      </c>
    </row>
    <row r="82" spans="1:27" ht="65">
      <c r="A82" s="58">
        <v>185</v>
      </c>
      <c r="B82" s="102" t="s">
        <v>86</v>
      </c>
      <c r="C82" s="106" t="s">
        <v>190</v>
      </c>
      <c r="D82" s="104">
        <v>3</v>
      </c>
      <c r="E82" s="96" t="str">
        <f t="shared" si="8"/>
        <v>Ordering google sheet with Answers</v>
      </c>
      <c r="F82" s="97" t="str">
        <f t="shared" si="9"/>
        <v>Attachments for Ordering</v>
      </c>
      <c r="G82" s="104">
        <v>3</v>
      </c>
      <c r="H82" s="80"/>
      <c r="I82" s="80"/>
      <c r="J82" s="80"/>
      <c r="K82" s="99" t="s">
        <v>503</v>
      </c>
      <c r="L82" s="80"/>
      <c r="M82" s="80"/>
      <c r="N82" s="80"/>
      <c r="O82" s="99" t="s">
        <v>503</v>
      </c>
      <c r="P82" s="281">
        <v>3</v>
      </c>
      <c r="Q82" s="294" t="s">
        <v>1764</v>
      </c>
      <c r="R82" s="295" t="s">
        <v>1777</v>
      </c>
      <c r="S82" s="284"/>
      <c r="T82" s="285"/>
      <c r="U82" s="281"/>
      <c r="V82" s="286"/>
      <c r="W82" s="286"/>
      <c r="X82" s="284"/>
      <c r="Y82" s="285"/>
      <c r="Z82" s="216">
        <f t="shared" si="10"/>
        <v>3</v>
      </c>
      <c r="AA82" s="105">
        <f t="shared" si="11"/>
        <v>3</v>
      </c>
    </row>
    <row r="83" spans="1:27" ht="65">
      <c r="A83" s="58">
        <v>186</v>
      </c>
      <c r="B83" s="102" t="s">
        <v>98</v>
      </c>
      <c r="C83" s="106" t="s">
        <v>191</v>
      </c>
      <c r="D83" s="104">
        <v>5</v>
      </c>
      <c r="E83" s="96" t="str">
        <f t="shared" si="8"/>
        <v>Ordering google sheet with Answers</v>
      </c>
      <c r="F83" s="97" t="str">
        <f t="shared" si="9"/>
        <v>Attachments for Ordering</v>
      </c>
      <c r="G83" s="104">
        <v>3</v>
      </c>
      <c r="H83" s="100"/>
      <c r="I83" s="100"/>
      <c r="J83" s="100"/>
      <c r="K83" s="101">
        <v>2</v>
      </c>
      <c r="L83" s="80"/>
      <c r="M83" s="80"/>
      <c r="N83" s="80"/>
      <c r="O83" s="99" t="s">
        <v>503</v>
      </c>
      <c r="P83" s="281">
        <v>5</v>
      </c>
      <c r="Q83" s="294" t="s">
        <v>1764</v>
      </c>
      <c r="R83" s="295" t="s">
        <v>1778</v>
      </c>
      <c r="S83" s="284"/>
      <c r="T83" s="285"/>
      <c r="U83" s="281"/>
      <c r="V83" s="286"/>
      <c r="W83" s="286"/>
      <c r="X83" s="284"/>
      <c r="Y83" s="285"/>
      <c r="Z83" s="216">
        <f t="shared" si="10"/>
        <v>5</v>
      </c>
      <c r="AA83" s="105">
        <f t="shared" si="11"/>
        <v>2</v>
      </c>
    </row>
    <row r="84" spans="1:27">
      <c r="G84" s="99"/>
      <c r="H84" s="80"/>
      <c r="I84" s="80"/>
      <c r="J84" s="80"/>
      <c r="K84" s="99"/>
      <c r="L84" s="80"/>
      <c r="M84" s="80"/>
      <c r="N84" s="80"/>
      <c r="O84" s="99" t="s">
        <v>503</v>
      </c>
      <c r="P84" s="290"/>
      <c r="Q84" s="291"/>
      <c r="R84" s="292"/>
      <c r="S84" s="290"/>
      <c r="T84" s="290"/>
      <c r="U84" s="290"/>
      <c r="V84" s="290"/>
      <c r="W84" s="290"/>
      <c r="X84" s="290"/>
      <c r="Y84" s="290"/>
    </row>
    <row r="85" spans="1:27">
      <c r="G85" s="99"/>
      <c r="H85" s="80"/>
      <c r="I85" s="80"/>
      <c r="J85" s="80"/>
      <c r="K85" s="99"/>
      <c r="L85" s="80"/>
      <c r="M85" s="80"/>
      <c r="N85" s="80"/>
      <c r="O85" s="99" t="s">
        <v>503</v>
      </c>
      <c r="P85" s="290"/>
      <c r="Q85" s="291"/>
      <c r="R85" s="292"/>
      <c r="S85" s="290"/>
      <c r="T85" s="290"/>
      <c r="U85" s="290"/>
      <c r="V85" s="290"/>
      <c r="W85" s="290"/>
      <c r="X85" s="290"/>
      <c r="Y85" s="290"/>
    </row>
    <row r="86" spans="1:27">
      <c r="G86" s="99"/>
      <c r="H86" s="80"/>
      <c r="I86" s="80"/>
      <c r="J86" s="80"/>
      <c r="K86" s="99"/>
      <c r="L86" s="80"/>
      <c r="M86" s="80"/>
      <c r="N86" s="80"/>
      <c r="O86" s="99" t="s">
        <v>503</v>
      </c>
      <c r="P86" s="290"/>
      <c r="Q86" s="291"/>
      <c r="R86" s="292"/>
      <c r="S86" s="290"/>
      <c r="T86" s="290"/>
      <c r="U86" s="290"/>
      <c r="V86" s="290"/>
      <c r="W86" s="290"/>
      <c r="X86" s="290"/>
      <c r="Y86" s="290"/>
    </row>
    <row r="87" spans="1:27" ht="25">
      <c r="B87" s="84" t="s">
        <v>55</v>
      </c>
      <c r="G87" s="99"/>
      <c r="H87" s="80"/>
      <c r="I87" s="80"/>
      <c r="J87" s="80"/>
      <c r="K87" s="99"/>
      <c r="L87" s="80"/>
      <c r="M87" s="80"/>
      <c r="N87" s="80"/>
      <c r="O87" s="99" t="s">
        <v>503</v>
      </c>
      <c r="P87" s="293"/>
      <c r="Q87" s="291"/>
      <c r="R87" s="292"/>
      <c r="S87" s="293"/>
      <c r="T87" s="293"/>
      <c r="U87" s="293"/>
      <c r="V87" s="293"/>
      <c r="W87" s="293"/>
      <c r="X87" s="293"/>
      <c r="Y87" s="293"/>
    </row>
    <row r="88" spans="1:27" ht="65">
      <c r="A88" s="58">
        <v>187</v>
      </c>
      <c r="B88" s="102" t="s">
        <v>258</v>
      </c>
      <c r="C88" s="106" t="s">
        <v>192</v>
      </c>
      <c r="D88" s="104">
        <v>4</v>
      </c>
      <c r="E88" s="96" t="str">
        <f t="shared" ref="E88:E95" si="12">HYPERLINK("https://docs.google.com/document/d/18jXJ4KxVhba_StQ5fbjRz30HqFn31d5ChaHFFngmFyY/edit","Receiving google sheet with Answers")</f>
        <v>Receiving google sheet with Answers</v>
      </c>
      <c r="F88" s="97" t="str">
        <f t="shared" ref="F88:F95" si="13">HYPERLINK("https://drive.google.com/open?id=0B93qD7tUPEF5UEFUTHhlNlNGRTA","Attachments for Receiving")</f>
        <v>Attachments for Receiving</v>
      </c>
      <c r="G88" s="104">
        <v>3</v>
      </c>
      <c r="H88" s="80"/>
      <c r="I88" s="80"/>
      <c r="J88" s="80"/>
      <c r="K88" s="99" t="s">
        <v>503</v>
      </c>
      <c r="L88" s="80"/>
      <c r="M88" s="80"/>
      <c r="N88" s="80"/>
      <c r="O88" s="99" t="s">
        <v>503</v>
      </c>
      <c r="P88" s="281">
        <v>3</v>
      </c>
      <c r="Q88" s="289"/>
      <c r="R88" s="295" t="s">
        <v>1779</v>
      </c>
      <c r="S88" s="284"/>
      <c r="T88" s="285"/>
      <c r="U88" s="281"/>
      <c r="V88" s="286"/>
      <c r="W88" s="286"/>
      <c r="X88" s="284"/>
      <c r="Y88" s="285"/>
      <c r="Z88" s="216">
        <f t="shared" ref="Z88:Z95" si="14">IF(U88&lt;&gt;"",U88,IF(P88&lt;&gt;"",P88,IF(L88&lt;&gt;"",L88,IF(H88&lt;&gt;"",H88,IF(D88&lt;&gt;"",D88,"")))))</f>
        <v>3</v>
      </c>
      <c r="AA88" s="105">
        <f t="shared" ref="AA88:AA95" si="15">IF(X88&lt;&gt;"",X88,IF(S88&lt;&gt;"",S88,IF(O88&lt;&gt;"",O88,IF(K88&lt;&gt;"",K88,IF(G88&lt;&gt;"",G88,"")))))</f>
        <v>3</v>
      </c>
    </row>
    <row r="89" spans="1:27" ht="65">
      <c r="A89" s="58">
        <v>188</v>
      </c>
      <c r="B89" s="102" t="s">
        <v>259</v>
      </c>
      <c r="C89" s="106" t="s">
        <v>193</v>
      </c>
      <c r="D89" s="104">
        <v>3</v>
      </c>
      <c r="E89" s="96" t="str">
        <f t="shared" si="12"/>
        <v>Receiving google sheet with Answers</v>
      </c>
      <c r="F89" s="97" t="str">
        <f t="shared" si="13"/>
        <v>Attachments for Receiving</v>
      </c>
      <c r="G89" s="104">
        <v>3</v>
      </c>
      <c r="H89" s="80"/>
      <c r="I89" s="80"/>
      <c r="J89" s="80"/>
      <c r="K89" s="99" t="s">
        <v>503</v>
      </c>
      <c r="L89" s="80"/>
      <c r="M89" s="80"/>
      <c r="N89" s="80"/>
      <c r="O89" s="99" t="s">
        <v>503</v>
      </c>
      <c r="P89" s="281">
        <v>3</v>
      </c>
      <c r="Q89" s="289"/>
      <c r="R89" s="295" t="s">
        <v>1780</v>
      </c>
      <c r="S89" s="284"/>
      <c r="T89" s="285"/>
      <c r="U89" s="281"/>
      <c r="V89" s="286"/>
      <c r="W89" s="286"/>
      <c r="X89" s="284"/>
      <c r="Y89" s="285"/>
      <c r="Z89" s="216">
        <f t="shared" si="14"/>
        <v>3</v>
      </c>
      <c r="AA89" s="105">
        <f t="shared" si="15"/>
        <v>3</v>
      </c>
    </row>
    <row r="90" spans="1:27" ht="112">
      <c r="A90" s="58">
        <v>189</v>
      </c>
      <c r="B90" s="102" t="s">
        <v>99</v>
      </c>
      <c r="C90" s="106" t="s">
        <v>194</v>
      </c>
      <c r="D90" s="104">
        <v>5</v>
      </c>
      <c r="E90" s="96" t="str">
        <f t="shared" si="12"/>
        <v>Receiving google sheet with Answers</v>
      </c>
      <c r="F90" s="97" t="str">
        <f t="shared" si="13"/>
        <v>Attachments for Receiving</v>
      </c>
      <c r="G90" s="104">
        <v>3</v>
      </c>
      <c r="H90" s="80"/>
      <c r="I90" s="80"/>
      <c r="J90" s="80"/>
      <c r="K90" s="99" t="s">
        <v>503</v>
      </c>
      <c r="L90" s="80"/>
      <c r="M90" s="80"/>
      <c r="N90" s="80"/>
      <c r="O90" s="99" t="s">
        <v>503</v>
      </c>
      <c r="P90" s="281">
        <v>5</v>
      </c>
      <c r="Q90" s="289" t="s">
        <v>1781</v>
      </c>
      <c r="R90" s="295" t="s">
        <v>1782</v>
      </c>
      <c r="S90" s="284"/>
      <c r="T90" s="285"/>
      <c r="U90" s="281"/>
      <c r="V90" s="286"/>
      <c r="W90" s="286"/>
      <c r="X90" s="284"/>
      <c r="Y90" s="285"/>
      <c r="Z90" s="216">
        <f t="shared" si="14"/>
        <v>5</v>
      </c>
      <c r="AA90" s="105">
        <f t="shared" si="15"/>
        <v>3</v>
      </c>
    </row>
    <row r="91" spans="1:27" ht="48">
      <c r="A91" s="58">
        <v>190</v>
      </c>
      <c r="B91" s="102" t="s">
        <v>260</v>
      </c>
      <c r="C91" s="106" t="s">
        <v>195</v>
      </c>
      <c r="D91" s="104">
        <v>1</v>
      </c>
      <c r="E91" s="96" t="str">
        <f t="shared" si="12"/>
        <v>Receiving google sheet with Answers</v>
      </c>
      <c r="F91" s="97" t="str">
        <f t="shared" si="13"/>
        <v>Attachments for Receiving</v>
      </c>
      <c r="G91" s="104">
        <v>2</v>
      </c>
      <c r="H91" s="80"/>
      <c r="I91" s="80"/>
      <c r="J91" s="80"/>
      <c r="K91" s="99" t="s">
        <v>503</v>
      </c>
      <c r="L91" s="100"/>
      <c r="M91" s="100"/>
      <c r="N91" s="100"/>
      <c r="O91" s="101">
        <v>3</v>
      </c>
      <c r="P91" s="281">
        <v>2</v>
      </c>
      <c r="Q91" s="289" t="s">
        <v>1768</v>
      </c>
      <c r="R91" s="294"/>
      <c r="S91" s="284">
        <v>0</v>
      </c>
      <c r="T91" s="285" t="s">
        <v>1783</v>
      </c>
      <c r="U91" s="281"/>
      <c r="V91" s="286"/>
      <c r="W91" s="286"/>
      <c r="X91" s="284"/>
      <c r="Y91" s="285"/>
      <c r="Z91" s="216">
        <f t="shared" si="14"/>
        <v>2</v>
      </c>
      <c r="AA91" s="105">
        <f t="shared" si="15"/>
        <v>0</v>
      </c>
    </row>
    <row r="92" spans="1:27" ht="32">
      <c r="A92" s="58">
        <v>191</v>
      </c>
      <c r="B92" s="102" t="s">
        <v>100</v>
      </c>
      <c r="C92" s="106" t="s">
        <v>196</v>
      </c>
      <c r="D92" s="104">
        <v>2</v>
      </c>
      <c r="E92" s="96" t="str">
        <f t="shared" si="12"/>
        <v>Receiving google sheet with Answers</v>
      </c>
      <c r="F92" s="97" t="str">
        <f t="shared" si="13"/>
        <v>Attachments for Receiving</v>
      </c>
      <c r="G92" s="104">
        <v>2</v>
      </c>
      <c r="H92" s="80"/>
      <c r="I92" s="80"/>
      <c r="J92" s="80"/>
      <c r="K92" s="99" t="s">
        <v>503</v>
      </c>
      <c r="L92" s="80"/>
      <c r="M92" s="80"/>
      <c r="N92" s="80"/>
      <c r="O92" s="99" t="s">
        <v>503</v>
      </c>
      <c r="P92" s="281">
        <v>2</v>
      </c>
      <c r="Q92" s="289" t="s">
        <v>1768</v>
      </c>
      <c r="R92" s="294"/>
      <c r="S92" s="284">
        <v>0</v>
      </c>
      <c r="T92" s="285" t="s">
        <v>1783</v>
      </c>
      <c r="U92" s="281"/>
      <c r="V92" s="286"/>
      <c r="W92" s="286"/>
      <c r="X92" s="284"/>
      <c r="Y92" s="285"/>
      <c r="Z92" s="216">
        <f t="shared" si="14"/>
        <v>2</v>
      </c>
      <c r="AA92" s="105">
        <f t="shared" si="15"/>
        <v>0</v>
      </c>
    </row>
    <row r="93" spans="1:27" ht="65">
      <c r="A93" s="58">
        <v>192</v>
      </c>
      <c r="B93" s="102" t="s">
        <v>101</v>
      </c>
      <c r="C93" s="106" t="s">
        <v>197</v>
      </c>
      <c r="D93" s="104">
        <v>4</v>
      </c>
      <c r="E93" s="96" t="str">
        <f t="shared" si="12"/>
        <v>Receiving google sheet with Answers</v>
      </c>
      <c r="F93" s="97" t="str">
        <f t="shared" si="13"/>
        <v>Attachments for Receiving</v>
      </c>
      <c r="G93" s="104">
        <v>3</v>
      </c>
      <c r="H93" s="80"/>
      <c r="I93" s="80"/>
      <c r="J93" s="80"/>
      <c r="K93" s="99" t="s">
        <v>503</v>
      </c>
      <c r="L93" s="80"/>
      <c r="M93" s="80"/>
      <c r="N93" s="80"/>
      <c r="O93" s="99" t="s">
        <v>503</v>
      </c>
      <c r="P93" s="281">
        <v>4</v>
      </c>
      <c r="Q93" s="289" t="s">
        <v>1781</v>
      </c>
      <c r="R93" s="295" t="s">
        <v>1784</v>
      </c>
      <c r="S93" s="284"/>
      <c r="T93" s="285"/>
      <c r="U93" s="281"/>
      <c r="V93" s="286"/>
      <c r="W93" s="286"/>
      <c r="X93" s="284"/>
      <c r="Y93" s="285"/>
      <c r="Z93" s="216">
        <f t="shared" si="14"/>
        <v>4</v>
      </c>
      <c r="AA93" s="105">
        <f t="shared" si="15"/>
        <v>3</v>
      </c>
    </row>
    <row r="94" spans="1:27" ht="32">
      <c r="A94" s="58">
        <v>193</v>
      </c>
      <c r="B94" s="102" t="s">
        <v>102</v>
      </c>
      <c r="C94" s="106" t="s">
        <v>198</v>
      </c>
      <c r="D94" s="104">
        <v>4</v>
      </c>
      <c r="E94" s="96" t="str">
        <f t="shared" si="12"/>
        <v>Receiving google sheet with Answers</v>
      </c>
      <c r="F94" s="97" t="str">
        <f t="shared" si="13"/>
        <v>Attachments for Receiving</v>
      </c>
      <c r="G94" s="104">
        <v>3</v>
      </c>
      <c r="H94" s="80"/>
      <c r="I94" s="80"/>
      <c r="J94" s="80"/>
      <c r="K94" s="99" t="s">
        <v>503</v>
      </c>
      <c r="L94" s="100"/>
      <c r="M94" s="100"/>
      <c r="N94" s="100"/>
      <c r="O94" s="101">
        <v>1</v>
      </c>
      <c r="P94" s="281">
        <v>1</v>
      </c>
      <c r="Q94" s="296" t="s">
        <v>1785</v>
      </c>
      <c r="R94" s="294"/>
      <c r="S94" s="284">
        <v>0</v>
      </c>
      <c r="T94" s="285" t="s">
        <v>1786</v>
      </c>
      <c r="U94" s="281"/>
      <c r="V94" s="286"/>
      <c r="W94" s="286"/>
      <c r="X94" s="284"/>
      <c r="Y94" s="285"/>
      <c r="Z94" s="216">
        <f t="shared" si="14"/>
        <v>1</v>
      </c>
      <c r="AA94" s="105">
        <f t="shared" si="15"/>
        <v>0</v>
      </c>
    </row>
    <row r="95" spans="1:27" ht="48">
      <c r="A95" s="58">
        <v>194</v>
      </c>
      <c r="B95" s="102" t="s">
        <v>95</v>
      </c>
      <c r="C95" s="106" t="s">
        <v>187</v>
      </c>
      <c r="D95" s="104">
        <v>0</v>
      </c>
      <c r="E95" s="96" t="str">
        <f t="shared" si="12"/>
        <v>Receiving google sheet with Answers</v>
      </c>
      <c r="F95" s="97" t="str">
        <f t="shared" si="13"/>
        <v>Attachments for Receiving</v>
      </c>
      <c r="G95" s="104">
        <v>0</v>
      </c>
      <c r="H95" s="80"/>
      <c r="I95" s="80"/>
      <c r="J95" s="80"/>
      <c r="K95" s="99" t="s">
        <v>503</v>
      </c>
      <c r="L95" s="100"/>
      <c r="M95" s="100"/>
      <c r="N95" s="100"/>
      <c r="O95" s="101">
        <v>1</v>
      </c>
      <c r="P95" s="281">
        <v>1</v>
      </c>
      <c r="Q95" s="289"/>
      <c r="R95" s="294"/>
      <c r="S95" s="284"/>
      <c r="T95" s="285"/>
      <c r="U95" s="281"/>
      <c r="V95" s="286"/>
      <c r="W95" s="286"/>
      <c r="X95" s="284"/>
      <c r="Y95" s="285"/>
      <c r="Z95" s="216">
        <f t="shared" si="14"/>
        <v>1</v>
      </c>
      <c r="AA95" s="105">
        <f t="shared" si="15"/>
        <v>1</v>
      </c>
    </row>
    <row r="96" spans="1:27">
      <c r="G96" s="99"/>
      <c r="H96" s="80"/>
      <c r="I96" s="80"/>
      <c r="J96" s="80"/>
      <c r="K96" s="99"/>
      <c r="L96" s="80"/>
      <c r="M96" s="80"/>
      <c r="N96" s="80"/>
      <c r="O96" s="99" t="s">
        <v>503</v>
      </c>
      <c r="P96" s="290"/>
      <c r="Q96" s="291"/>
      <c r="R96" s="292"/>
      <c r="S96" s="290"/>
      <c r="T96" s="290"/>
      <c r="U96" s="290"/>
      <c r="V96" s="290"/>
      <c r="W96" s="290"/>
      <c r="X96" s="290"/>
      <c r="Y96" s="290"/>
    </row>
    <row r="97" spans="1:27">
      <c r="G97" s="99"/>
      <c r="H97" s="80"/>
      <c r="I97" s="80"/>
      <c r="J97" s="80"/>
      <c r="K97" s="99"/>
      <c r="L97" s="80"/>
      <c r="M97" s="80"/>
      <c r="N97" s="80"/>
      <c r="O97" s="99" t="s">
        <v>503</v>
      </c>
      <c r="P97" s="290"/>
      <c r="Q97" s="291"/>
      <c r="R97" s="292"/>
      <c r="S97" s="290"/>
      <c r="T97" s="290"/>
      <c r="U97" s="290"/>
      <c r="V97" s="290"/>
      <c r="W97" s="290"/>
      <c r="X97" s="290"/>
      <c r="Y97" s="290"/>
    </row>
    <row r="98" spans="1:27">
      <c r="G98" s="99"/>
      <c r="H98" s="80"/>
      <c r="I98" s="80"/>
      <c r="J98" s="80"/>
      <c r="K98" s="99"/>
      <c r="L98" s="80"/>
      <c r="M98" s="80"/>
      <c r="N98" s="80"/>
      <c r="O98" s="99" t="s">
        <v>503</v>
      </c>
      <c r="P98" s="290"/>
      <c r="Q98" s="291"/>
      <c r="R98" s="292"/>
      <c r="S98" s="290"/>
      <c r="T98" s="290"/>
      <c r="U98" s="290"/>
      <c r="V98" s="290"/>
      <c r="W98" s="290"/>
      <c r="X98" s="290"/>
      <c r="Y98" s="290"/>
    </row>
    <row r="99" spans="1:27" ht="25">
      <c r="B99" s="108" t="s">
        <v>103</v>
      </c>
      <c r="G99" s="99"/>
      <c r="H99" s="80"/>
      <c r="I99" s="80"/>
      <c r="J99" s="80"/>
      <c r="K99" s="99"/>
      <c r="L99" s="80"/>
      <c r="M99" s="80"/>
      <c r="N99" s="80"/>
      <c r="O99" s="99" t="s">
        <v>503</v>
      </c>
      <c r="P99" s="293"/>
      <c r="Q99" s="291"/>
      <c r="R99" s="292"/>
      <c r="S99" s="293"/>
      <c r="T99" s="293"/>
      <c r="U99" s="293"/>
      <c r="V99" s="293"/>
      <c r="W99" s="293"/>
      <c r="X99" s="293"/>
      <c r="Y99" s="293"/>
    </row>
    <row r="100" spans="1:27" ht="285">
      <c r="A100" s="58">
        <v>195</v>
      </c>
      <c r="B100" s="102" t="s">
        <v>104</v>
      </c>
      <c r="C100" s="106" t="s">
        <v>199</v>
      </c>
      <c r="D100" s="104">
        <v>5</v>
      </c>
      <c r="E100" s="96" t="str">
        <f t="shared" ref="E100:E108" si="16">HYPERLINK("https://docs.google.com/document/d/1dXMXNQvxNWkEBxsAWAep0Wgn_Wq31t4-b534b2PWtzA/edit","Supplier Network-Portal google sheet with Answers")</f>
        <v>Supplier Network-Portal google sheet with Answers</v>
      </c>
      <c r="F100" s="97" t="str">
        <f t="shared" ref="F100:F108" si="17">HYPERLINK("https://drive.google.com/open?id=0B93qD7tUPEF5UWxBbFVSd2dDMk0","Attachments for Supplier Network-Portal")</f>
        <v>Attachments for Supplier Network-Portal</v>
      </c>
      <c r="G100" s="104">
        <v>3</v>
      </c>
      <c r="H100" s="80"/>
      <c r="I100" s="80"/>
      <c r="J100" s="80"/>
      <c r="K100" s="99"/>
      <c r="L100" s="80"/>
      <c r="M100" s="80"/>
      <c r="N100" s="80"/>
      <c r="O100" s="99" t="s">
        <v>503</v>
      </c>
      <c r="P100" s="281">
        <v>5</v>
      </c>
      <c r="Q100" s="289"/>
      <c r="R100" s="295" t="s">
        <v>1787</v>
      </c>
      <c r="S100" s="284"/>
      <c r="T100" s="285"/>
      <c r="U100" s="281"/>
      <c r="V100" s="286"/>
      <c r="W100" s="286"/>
      <c r="X100" s="284"/>
      <c r="Y100" s="285"/>
      <c r="Z100" s="216">
        <f t="shared" ref="Z100:Z108" si="18">IF(U100&lt;&gt;"",U100,IF(P100&lt;&gt;"",P100,IF(L100&lt;&gt;"",L100,IF(H100&lt;&gt;"",H100,IF(D100&lt;&gt;"",D100,"")))))</f>
        <v>5</v>
      </c>
      <c r="AA100" s="105">
        <f t="shared" ref="AA100:AA108" si="19">IF(X100&lt;&gt;"",X100,IF(S100&lt;&gt;"",S100,IF(O100&lt;&gt;"",O100,IF(K100&lt;&gt;"",K100,IF(G100&lt;&gt;"",G100,"")))))</f>
        <v>3</v>
      </c>
    </row>
    <row r="101" spans="1:27" ht="268">
      <c r="A101" s="58">
        <v>196</v>
      </c>
      <c r="B101" s="102" t="s">
        <v>105</v>
      </c>
      <c r="C101" s="106" t="s">
        <v>200</v>
      </c>
      <c r="D101" s="104">
        <v>5</v>
      </c>
      <c r="E101" s="96" t="str">
        <f t="shared" si="16"/>
        <v>Supplier Network-Portal google sheet with Answers</v>
      </c>
      <c r="F101" s="97" t="str">
        <f t="shared" si="17"/>
        <v>Attachments for Supplier Network-Portal</v>
      </c>
      <c r="G101" s="104">
        <v>3</v>
      </c>
      <c r="H101" s="80"/>
      <c r="I101" s="80"/>
      <c r="J101" s="80"/>
      <c r="K101" s="99"/>
      <c r="L101" s="80"/>
      <c r="M101" s="80"/>
      <c r="N101" s="80"/>
      <c r="O101" s="99" t="s">
        <v>503</v>
      </c>
      <c r="P101" s="281">
        <v>5</v>
      </c>
      <c r="Q101" s="289"/>
      <c r="R101" s="295" t="s">
        <v>1788</v>
      </c>
      <c r="S101" s="284"/>
      <c r="T101" s="285"/>
      <c r="U101" s="281"/>
      <c r="V101" s="286"/>
      <c r="W101" s="286"/>
      <c r="X101" s="284"/>
      <c r="Y101" s="285"/>
      <c r="Z101" s="216">
        <f t="shared" si="18"/>
        <v>5</v>
      </c>
      <c r="AA101" s="105">
        <f t="shared" si="19"/>
        <v>3</v>
      </c>
    </row>
    <row r="102" spans="1:27" ht="268">
      <c r="A102" s="58">
        <v>197</v>
      </c>
      <c r="B102" s="102" t="s">
        <v>106</v>
      </c>
      <c r="C102" s="106" t="s">
        <v>201</v>
      </c>
      <c r="D102" s="104">
        <v>3</v>
      </c>
      <c r="E102" s="96" t="str">
        <f t="shared" si="16"/>
        <v>Supplier Network-Portal google sheet with Answers</v>
      </c>
      <c r="F102" s="97" t="str">
        <f t="shared" si="17"/>
        <v>Attachments for Supplier Network-Portal</v>
      </c>
      <c r="G102" s="104">
        <v>3</v>
      </c>
      <c r="H102" s="80"/>
      <c r="I102" s="80"/>
      <c r="J102" s="80"/>
      <c r="K102" s="99"/>
      <c r="L102" s="80"/>
      <c r="M102" s="80"/>
      <c r="N102" s="80"/>
      <c r="O102" s="99" t="s">
        <v>503</v>
      </c>
      <c r="P102" s="281">
        <v>3</v>
      </c>
      <c r="Q102" s="289"/>
      <c r="R102" s="295" t="s">
        <v>1789</v>
      </c>
      <c r="S102" s="284"/>
      <c r="T102" s="285"/>
      <c r="U102" s="281"/>
      <c r="V102" s="286"/>
      <c r="W102" s="286"/>
      <c r="X102" s="284"/>
      <c r="Y102" s="285"/>
      <c r="Z102" s="216">
        <f t="shared" si="18"/>
        <v>3</v>
      </c>
      <c r="AA102" s="105">
        <f t="shared" si="19"/>
        <v>3</v>
      </c>
    </row>
    <row r="103" spans="1:27" ht="268">
      <c r="A103" s="58">
        <v>198</v>
      </c>
      <c r="B103" s="109" t="s">
        <v>248</v>
      </c>
      <c r="C103" s="106" t="s">
        <v>202</v>
      </c>
      <c r="D103" s="104">
        <v>2</v>
      </c>
      <c r="E103" s="96" t="str">
        <f t="shared" si="16"/>
        <v>Supplier Network-Portal google sheet with Answers</v>
      </c>
      <c r="F103" s="97" t="str">
        <f t="shared" si="17"/>
        <v>Attachments for Supplier Network-Portal</v>
      </c>
      <c r="G103" s="104">
        <v>2</v>
      </c>
      <c r="H103" s="80"/>
      <c r="I103" s="80"/>
      <c r="J103" s="80"/>
      <c r="K103" s="99"/>
      <c r="L103" s="80"/>
      <c r="M103" s="80"/>
      <c r="N103" s="80"/>
      <c r="O103" s="99" t="s">
        <v>503</v>
      </c>
      <c r="P103" s="281">
        <v>2</v>
      </c>
      <c r="Q103" s="289"/>
      <c r="R103" s="295" t="s">
        <v>1790</v>
      </c>
      <c r="S103" s="284"/>
      <c r="T103" s="285"/>
      <c r="U103" s="281"/>
      <c r="V103" s="286"/>
      <c r="W103" s="286"/>
      <c r="X103" s="284"/>
      <c r="Y103" s="285"/>
      <c r="Z103" s="216">
        <f t="shared" si="18"/>
        <v>2</v>
      </c>
      <c r="AA103" s="105">
        <f t="shared" si="19"/>
        <v>2</v>
      </c>
    </row>
    <row r="104" spans="1:27" ht="268">
      <c r="A104" s="58">
        <v>199</v>
      </c>
      <c r="B104" s="102" t="s">
        <v>107</v>
      </c>
      <c r="C104" s="106" t="s">
        <v>203</v>
      </c>
      <c r="D104" s="104">
        <v>3</v>
      </c>
      <c r="E104" s="96" t="str">
        <f t="shared" si="16"/>
        <v>Supplier Network-Portal google sheet with Answers</v>
      </c>
      <c r="F104" s="97" t="str">
        <f t="shared" si="17"/>
        <v>Attachments for Supplier Network-Portal</v>
      </c>
      <c r="G104" s="104">
        <v>3</v>
      </c>
      <c r="H104" s="80"/>
      <c r="I104" s="80"/>
      <c r="J104" s="80"/>
      <c r="K104" s="99"/>
      <c r="L104" s="80"/>
      <c r="M104" s="80"/>
      <c r="N104" s="80"/>
      <c r="O104" s="99" t="s">
        <v>503</v>
      </c>
      <c r="P104" s="281">
        <v>3</v>
      </c>
      <c r="Q104" s="289"/>
      <c r="R104" s="295" t="s">
        <v>1791</v>
      </c>
      <c r="S104" s="284"/>
      <c r="T104" s="285"/>
      <c r="U104" s="281"/>
      <c r="V104" s="286"/>
      <c r="W104" s="286"/>
      <c r="X104" s="284"/>
      <c r="Y104" s="285"/>
      <c r="Z104" s="216">
        <f t="shared" si="18"/>
        <v>3</v>
      </c>
      <c r="AA104" s="105">
        <f t="shared" si="19"/>
        <v>3</v>
      </c>
    </row>
    <row r="105" spans="1:27" ht="268">
      <c r="A105" s="58">
        <v>200</v>
      </c>
      <c r="B105" s="102" t="s">
        <v>59</v>
      </c>
      <c r="C105" s="106" t="s">
        <v>204</v>
      </c>
      <c r="D105" s="104">
        <v>3</v>
      </c>
      <c r="E105" s="96" t="str">
        <f t="shared" si="16"/>
        <v>Supplier Network-Portal google sheet with Answers</v>
      </c>
      <c r="F105" s="97" t="str">
        <f t="shared" si="17"/>
        <v>Attachments for Supplier Network-Portal</v>
      </c>
      <c r="G105" s="104">
        <v>3</v>
      </c>
      <c r="H105" s="80"/>
      <c r="I105" s="80"/>
      <c r="J105" s="80"/>
      <c r="K105" s="99"/>
      <c r="L105" s="80"/>
      <c r="M105" s="80"/>
      <c r="N105" s="80"/>
      <c r="O105" s="99" t="s">
        <v>503</v>
      </c>
      <c r="P105" s="281">
        <v>3</v>
      </c>
      <c r="Q105" s="289"/>
      <c r="R105" s="295" t="s">
        <v>1791</v>
      </c>
      <c r="S105" s="284"/>
      <c r="T105" s="285"/>
      <c r="U105" s="281"/>
      <c r="V105" s="286"/>
      <c r="W105" s="286"/>
      <c r="X105" s="284"/>
      <c r="Y105" s="285"/>
      <c r="Z105" s="216">
        <f t="shared" si="18"/>
        <v>3</v>
      </c>
      <c r="AA105" s="105">
        <f t="shared" si="19"/>
        <v>3</v>
      </c>
    </row>
    <row r="106" spans="1:27" ht="268">
      <c r="A106" s="58">
        <v>201</v>
      </c>
      <c r="B106" s="102" t="s">
        <v>108</v>
      </c>
      <c r="C106" s="106" t="s">
        <v>205</v>
      </c>
      <c r="D106" s="104">
        <v>2</v>
      </c>
      <c r="E106" s="96" t="str">
        <f t="shared" si="16"/>
        <v>Supplier Network-Portal google sheet with Answers</v>
      </c>
      <c r="F106" s="97" t="str">
        <f t="shared" si="17"/>
        <v>Attachments for Supplier Network-Portal</v>
      </c>
      <c r="G106" s="104">
        <v>2</v>
      </c>
      <c r="H106" s="80"/>
      <c r="I106" s="80"/>
      <c r="J106" s="80"/>
      <c r="K106" s="99"/>
      <c r="L106" s="80"/>
      <c r="M106" s="80"/>
      <c r="N106" s="80"/>
      <c r="O106" s="99" t="s">
        <v>503</v>
      </c>
      <c r="P106" s="281">
        <v>2</v>
      </c>
      <c r="Q106" s="289"/>
      <c r="R106" s="295" t="s">
        <v>1792</v>
      </c>
      <c r="S106" s="284"/>
      <c r="T106" s="285"/>
      <c r="U106" s="281"/>
      <c r="V106" s="286"/>
      <c r="W106" s="286"/>
      <c r="X106" s="284"/>
      <c r="Y106" s="285"/>
      <c r="Z106" s="216">
        <f t="shared" si="18"/>
        <v>2</v>
      </c>
      <c r="AA106" s="105">
        <f t="shared" si="19"/>
        <v>2</v>
      </c>
    </row>
    <row r="107" spans="1:27" ht="268">
      <c r="A107" s="58">
        <v>202</v>
      </c>
      <c r="B107" s="102" t="s">
        <v>109</v>
      </c>
      <c r="C107" s="106" t="s">
        <v>206</v>
      </c>
      <c r="D107" s="104">
        <v>2</v>
      </c>
      <c r="E107" s="96" t="str">
        <f t="shared" si="16"/>
        <v>Supplier Network-Portal google sheet with Answers</v>
      </c>
      <c r="F107" s="97" t="str">
        <f t="shared" si="17"/>
        <v>Attachments for Supplier Network-Portal</v>
      </c>
      <c r="G107" s="104">
        <v>2</v>
      </c>
      <c r="H107" s="80"/>
      <c r="I107" s="80"/>
      <c r="J107" s="80"/>
      <c r="K107" s="99"/>
      <c r="L107" s="80"/>
      <c r="M107" s="80"/>
      <c r="N107" s="80"/>
      <c r="O107" s="99" t="s">
        <v>503</v>
      </c>
      <c r="P107" s="281">
        <v>2</v>
      </c>
      <c r="Q107" s="289" t="s">
        <v>1793</v>
      </c>
      <c r="R107" s="295" t="s">
        <v>1792</v>
      </c>
      <c r="S107" s="284">
        <v>3.5</v>
      </c>
      <c r="T107" s="285" t="s">
        <v>1720</v>
      </c>
      <c r="U107" s="281"/>
      <c r="V107" s="286"/>
      <c r="W107" s="286"/>
      <c r="X107" s="284"/>
      <c r="Y107" s="285"/>
      <c r="Z107" s="216">
        <f t="shared" si="18"/>
        <v>2</v>
      </c>
      <c r="AA107" s="105">
        <f t="shared" si="19"/>
        <v>3.5</v>
      </c>
    </row>
    <row r="108" spans="1:27" ht="268">
      <c r="A108" s="58">
        <v>203</v>
      </c>
      <c r="B108" s="102" t="s">
        <v>110</v>
      </c>
      <c r="C108" s="106" t="s">
        <v>207</v>
      </c>
      <c r="D108" s="104">
        <v>3</v>
      </c>
      <c r="E108" s="96" t="str">
        <f t="shared" si="16"/>
        <v>Supplier Network-Portal google sheet with Answers</v>
      </c>
      <c r="F108" s="97" t="str">
        <f t="shared" si="17"/>
        <v>Attachments for Supplier Network-Portal</v>
      </c>
      <c r="G108" s="104">
        <v>3</v>
      </c>
      <c r="H108" s="80"/>
      <c r="I108" s="80"/>
      <c r="J108" s="80"/>
      <c r="K108" s="99"/>
      <c r="L108" s="100"/>
      <c r="M108" s="100"/>
      <c r="N108" s="100"/>
      <c r="O108" s="101">
        <v>2</v>
      </c>
      <c r="P108" s="281">
        <v>3</v>
      </c>
      <c r="Q108" s="289" t="s">
        <v>1793</v>
      </c>
      <c r="R108" s="295" t="s">
        <v>1794</v>
      </c>
      <c r="S108" s="284"/>
      <c r="T108" s="285"/>
      <c r="U108" s="281"/>
      <c r="V108" s="286"/>
      <c r="W108" s="286"/>
      <c r="X108" s="284"/>
      <c r="Y108" s="285"/>
      <c r="Z108" s="216">
        <f t="shared" si="18"/>
        <v>3</v>
      </c>
      <c r="AA108" s="105">
        <f t="shared" si="19"/>
        <v>2</v>
      </c>
    </row>
    <row r="109" spans="1:27">
      <c r="G109" s="99"/>
      <c r="H109" s="80"/>
      <c r="I109" s="80"/>
      <c r="J109" s="80"/>
      <c r="K109" s="99"/>
      <c r="L109" s="80"/>
      <c r="M109" s="80"/>
      <c r="N109" s="80"/>
      <c r="O109" s="99" t="s">
        <v>503</v>
      </c>
      <c r="P109" s="290"/>
      <c r="Q109" s="291"/>
      <c r="R109" s="292"/>
      <c r="S109" s="290"/>
      <c r="T109" s="290"/>
      <c r="U109" s="290"/>
      <c r="V109" s="290"/>
      <c r="W109" s="290"/>
      <c r="X109" s="290"/>
      <c r="Y109" s="290"/>
    </row>
    <row r="110" spans="1:27">
      <c r="G110" s="99"/>
      <c r="H110" s="80"/>
      <c r="I110" s="80"/>
      <c r="J110" s="80"/>
      <c r="K110" s="99"/>
      <c r="L110" s="80"/>
      <c r="M110" s="80"/>
      <c r="N110" s="80"/>
      <c r="O110" s="99" t="s">
        <v>503</v>
      </c>
      <c r="P110" s="290"/>
      <c r="Q110" s="291"/>
      <c r="R110" s="292"/>
      <c r="S110" s="290"/>
      <c r="T110" s="290"/>
      <c r="U110" s="290"/>
      <c r="V110" s="290"/>
      <c r="W110" s="290"/>
      <c r="X110" s="290"/>
      <c r="Y110" s="290"/>
    </row>
    <row r="111" spans="1:27">
      <c r="G111" s="99"/>
      <c r="H111" s="80"/>
      <c r="I111" s="80"/>
      <c r="J111" s="80"/>
      <c r="K111" s="99"/>
      <c r="L111" s="80"/>
      <c r="M111" s="80"/>
      <c r="N111" s="80"/>
      <c r="O111" s="99" t="s">
        <v>503</v>
      </c>
      <c r="P111" s="290"/>
      <c r="Q111" s="291"/>
      <c r="R111" s="292"/>
      <c r="S111" s="290"/>
      <c r="T111" s="290"/>
      <c r="U111" s="290"/>
      <c r="V111" s="290"/>
      <c r="W111" s="290"/>
      <c r="X111" s="290"/>
      <c r="Y111" s="290"/>
    </row>
    <row r="112" spans="1:27" ht="25">
      <c r="B112" s="108" t="s">
        <v>56</v>
      </c>
      <c r="G112" s="99"/>
      <c r="H112" s="80"/>
      <c r="I112" s="80"/>
      <c r="J112" s="80"/>
      <c r="K112" s="99"/>
      <c r="L112" s="80"/>
      <c r="M112" s="80"/>
      <c r="N112" s="80"/>
      <c r="O112" s="99" t="s">
        <v>503</v>
      </c>
      <c r="P112" s="293"/>
      <c r="Q112" s="291"/>
      <c r="R112" s="292"/>
      <c r="S112" s="293"/>
      <c r="T112" s="293"/>
      <c r="U112" s="293"/>
      <c r="V112" s="293"/>
      <c r="W112" s="293"/>
      <c r="X112" s="293"/>
      <c r="Y112" s="293"/>
    </row>
    <row r="113" spans="1:27" ht="144">
      <c r="A113" s="58">
        <v>204</v>
      </c>
      <c r="B113" s="102" t="s">
        <v>111</v>
      </c>
      <c r="C113" s="106" t="s">
        <v>208</v>
      </c>
      <c r="D113" s="104">
        <v>5</v>
      </c>
      <c r="E113" s="97" t="str">
        <f t="shared" ref="E113:E119" si="20">HYPERLINK("https://docs.google.com/document/d/1CkVQ51Y_8NRtDH0m2xwHX_zbEUiMIFaMh4Evrz0wRfQ/edit","Configurability google sheet with Answers - (note: same answers for both ePRO and eINV templates)")</f>
        <v>Configurability google sheet with Answers - (note: same answers for both ePRO and eINV templates)</v>
      </c>
      <c r="F113" s="97" t="str">
        <f t="shared" ref="F113:F119" si="21">HYPERLINK("https://drive.google.com/open?id=0B93qD7tUPEF5RDd2UFZ0MEoydkE","Attachments for Configurabilty")</f>
        <v>Attachments for Configurabilty</v>
      </c>
      <c r="G113" s="104">
        <v>4</v>
      </c>
      <c r="H113" s="100"/>
      <c r="I113" s="100"/>
      <c r="J113" s="100"/>
      <c r="K113" s="101">
        <v>3</v>
      </c>
      <c r="L113" s="80"/>
      <c r="M113" s="80"/>
      <c r="N113" s="80"/>
      <c r="O113" s="99" t="s">
        <v>503</v>
      </c>
      <c r="P113" s="281">
        <v>4</v>
      </c>
      <c r="Q113" s="289" t="s">
        <v>1795</v>
      </c>
      <c r="R113" s="298" t="s">
        <v>1796</v>
      </c>
      <c r="S113" s="284"/>
      <c r="T113" s="285"/>
      <c r="U113" s="281"/>
      <c r="V113" s="286"/>
      <c r="W113" s="286"/>
      <c r="X113" s="284"/>
      <c r="Y113" s="285"/>
      <c r="Z113" s="216">
        <f t="shared" ref="Z113:Z119" si="22">IF(U113&lt;&gt;"",U113,IF(P113&lt;&gt;"",P113,IF(L113&lt;&gt;"",L113,IF(H113&lt;&gt;"",H113,IF(D113&lt;&gt;"",D113,"")))))</f>
        <v>4</v>
      </c>
      <c r="AA113" s="105">
        <f t="shared" ref="AA113:AA119" si="23">IF(X113&lt;&gt;"",X113,IF(S113&lt;&gt;"",S113,IF(O113&lt;&gt;"",O113,IF(K113&lt;&gt;"",K113,IF(G113&lt;&gt;"",G113,"")))))</f>
        <v>3</v>
      </c>
    </row>
    <row r="114" spans="1:27" ht="112">
      <c r="A114" s="58">
        <v>205</v>
      </c>
      <c r="B114" s="102" t="s">
        <v>261</v>
      </c>
      <c r="C114" s="106" t="s">
        <v>209</v>
      </c>
      <c r="D114" s="104">
        <v>5</v>
      </c>
      <c r="E114" s="97" t="str">
        <f t="shared" si="20"/>
        <v>Configurability google sheet with Answers - (note: same answers for both ePRO and eINV templates)</v>
      </c>
      <c r="F114" s="97" t="str">
        <f t="shared" si="21"/>
        <v>Attachments for Configurabilty</v>
      </c>
      <c r="G114" s="104">
        <v>4</v>
      </c>
      <c r="H114" s="100"/>
      <c r="I114" s="100"/>
      <c r="J114" s="100"/>
      <c r="K114" s="107">
        <v>3</v>
      </c>
      <c r="L114" s="100"/>
      <c r="M114" s="100"/>
      <c r="N114" s="100"/>
      <c r="O114" s="101">
        <v>3.5</v>
      </c>
      <c r="P114" s="281">
        <v>4</v>
      </c>
      <c r="Q114" s="289" t="s">
        <v>1795</v>
      </c>
      <c r="R114" s="298" t="s">
        <v>1797</v>
      </c>
      <c r="S114" s="284">
        <v>3.5</v>
      </c>
      <c r="T114" s="285" t="s">
        <v>1798</v>
      </c>
      <c r="U114" s="281"/>
      <c r="V114" s="286"/>
      <c r="W114" s="286"/>
      <c r="X114" s="284"/>
      <c r="Y114" s="285"/>
      <c r="Z114" s="216">
        <f t="shared" si="22"/>
        <v>4</v>
      </c>
      <c r="AA114" s="105">
        <f t="shared" si="23"/>
        <v>3.5</v>
      </c>
    </row>
    <row r="115" spans="1:27" ht="32">
      <c r="A115" s="58">
        <v>206</v>
      </c>
      <c r="B115" s="102" t="s">
        <v>262</v>
      </c>
      <c r="C115" s="106" t="s">
        <v>210</v>
      </c>
      <c r="D115" s="104">
        <v>3</v>
      </c>
      <c r="E115" s="97" t="str">
        <f t="shared" si="20"/>
        <v>Configurability google sheet with Answers - (note: same answers for both ePRO and eINV templates)</v>
      </c>
      <c r="F115" s="97" t="str">
        <f t="shared" si="21"/>
        <v>Attachments for Configurabilty</v>
      </c>
      <c r="G115" s="104">
        <v>3</v>
      </c>
      <c r="H115" s="80"/>
      <c r="I115" s="80"/>
      <c r="J115" s="80"/>
      <c r="K115" s="99" t="s">
        <v>503</v>
      </c>
      <c r="L115" s="80"/>
      <c r="M115" s="80"/>
      <c r="N115" s="80"/>
      <c r="O115" s="99" t="s">
        <v>503</v>
      </c>
      <c r="P115" s="281">
        <v>3</v>
      </c>
      <c r="Q115" s="289" t="s">
        <v>1795</v>
      </c>
      <c r="R115" s="298" t="s">
        <v>1799</v>
      </c>
      <c r="S115" s="284"/>
      <c r="T115" s="285"/>
      <c r="U115" s="281"/>
      <c r="V115" s="286"/>
      <c r="W115" s="286"/>
      <c r="X115" s="284"/>
      <c r="Y115" s="285"/>
      <c r="Z115" s="216">
        <f t="shared" si="22"/>
        <v>3</v>
      </c>
      <c r="AA115" s="105">
        <f t="shared" si="23"/>
        <v>3</v>
      </c>
    </row>
    <row r="116" spans="1:27" ht="48">
      <c r="A116" s="58">
        <v>207</v>
      </c>
      <c r="B116" s="102" t="s">
        <v>269</v>
      </c>
      <c r="C116" s="106" t="s">
        <v>211</v>
      </c>
      <c r="D116" s="104">
        <v>3</v>
      </c>
      <c r="E116" s="97" t="str">
        <f t="shared" si="20"/>
        <v>Configurability google sheet with Answers - (note: same answers for both ePRO and eINV templates)</v>
      </c>
      <c r="F116" s="97" t="str">
        <f t="shared" si="21"/>
        <v>Attachments for Configurabilty</v>
      </c>
      <c r="G116" s="104">
        <v>3</v>
      </c>
      <c r="H116" s="100"/>
      <c r="I116" s="100"/>
      <c r="J116" s="100"/>
      <c r="K116" s="107">
        <v>2</v>
      </c>
      <c r="L116" s="100"/>
      <c r="M116" s="100"/>
      <c r="N116" s="100"/>
      <c r="O116" s="101">
        <v>3</v>
      </c>
      <c r="P116" s="281">
        <v>3</v>
      </c>
      <c r="Q116" s="289" t="s">
        <v>1795</v>
      </c>
      <c r="R116" s="298" t="s">
        <v>1800</v>
      </c>
      <c r="S116" s="284">
        <v>3</v>
      </c>
      <c r="T116" s="285"/>
      <c r="U116" s="281"/>
      <c r="V116" s="286"/>
      <c r="W116" s="286"/>
      <c r="X116" s="284"/>
      <c r="Y116" s="285"/>
      <c r="Z116" s="216">
        <f t="shared" si="22"/>
        <v>3</v>
      </c>
      <c r="AA116" s="105">
        <f t="shared" si="23"/>
        <v>3</v>
      </c>
    </row>
    <row r="117" spans="1:27" ht="48">
      <c r="A117" s="58">
        <v>208</v>
      </c>
      <c r="B117" s="102" t="s">
        <v>112</v>
      </c>
      <c r="C117" s="106" t="s">
        <v>212</v>
      </c>
      <c r="D117" s="104">
        <v>3</v>
      </c>
      <c r="E117" s="97" t="str">
        <f t="shared" si="20"/>
        <v>Configurability google sheet with Answers - (note: same answers for both ePRO and eINV templates)</v>
      </c>
      <c r="F117" s="97" t="str">
        <f t="shared" si="21"/>
        <v>Attachments for Configurabilty</v>
      </c>
      <c r="G117" s="104">
        <v>3</v>
      </c>
      <c r="H117" s="100"/>
      <c r="I117" s="100"/>
      <c r="J117" s="100"/>
      <c r="K117" s="107">
        <v>2</v>
      </c>
      <c r="L117" s="100"/>
      <c r="M117" s="100"/>
      <c r="N117" s="100"/>
      <c r="O117" s="101">
        <v>3</v>
      </c>
      <c r="P117" s="281">
        <v>3</v>
      </c>
      <c r="Q117" s="289" t="s">
        <v>1795</v>
      </c>
      <c r="R117" s="298" t="s">
        <v>1801</v>
      </c>
      <c r="S117" s="284">
        <v>3</v>
      </c>
      <c r="T117" s="285"/>
      <c r="U117" s="281"/>
      <c r="V117" s="286"/>
      <c r="W117" s="286"/>
      <c r="X117" s="284"/>
      <c r="Y117" s="285"/>
      <c r="Z117" s="216">
        <f t="shared" si="22"/>
        <v>3</v>
      </c>
      <c r="AA117" s="105">
        <f t="shared" si="23"/>
        <v>3</v>
      </c>
    </row>
    <row r="118" spans="1:27" ht="32">
      <c r="A118" s="58">
        <v>209</v>
      </c>
      <c r="B118" s="102" t="s">
        <v>113</v>
      </c>
      <c r="C118" s="106" t="s">
        <v>213</v>
      </c>
      <c r="D118" s="104">
        <v>3</v>
      </c>
      <c r="E118" s="97" t="str">
        <f t="shared" si="20"/>
        <v>Configurability google sheet with Answers - (note: same answers for both ePRO and eINV templates)</v>
      </c>
      <c r="F118" s="97" t="str">
        <f t="shared" si="21"/>
        <v>Attachments for Configurabilty</v>
      </c>
      <c r="G118" s="104">
        <v>3</v>
      </c>
      <c r="H118" s="100"/>
      <c r="I118" s="100"/>
      <c r="J118" s="100"/>
      <c r="K118" s="107">
        <v>2</v>
      </c>
      <c r="L118" s="100"/>
      <c r="M118" s="100"/>
      <c r="N118" s="100"/>
      <c r="O118" s="101">
        <v>3</v>
      </c>
      <c r="P118" s="281">
        <v>3</v>
      </c>
      <c r="Q118" s="289" t="s">
        <v>1795</v>
      </c>
      <c r="R118" s="298" t="s">
        <v>1802</v>
      </c>
      <c r="S118" s="284">
        <v>3</v>
      </c>
      <c r="T118" s="285"/>
      <c r="U118" s="281"/>
      <c r="V118" s="286"/>
      <c r="W118" s="286"/>
      <c r="X118" s="284"/>
      <c r="Y118" s="285"/>
      <c r="Z118" s="216">
        <f t="shared" si="22"/>
        <v>3</v>
      </c>
      <c r="AA118" s="105">
        <f t="shared" si="23"/>
        <v>3</v>
      </c>
    </row>
    <row r="119" spans="1:27" ht="32">
      <c r="A119" s="58">
        <v>210</v>
      </c>
      <c r="B119" s="102" t="s">
        <v>114</v>
      </c>
      <c r="C119" s="106" t="s">
        <v>214</v>
      </c>
      <c r="D119" s="104">
        <v>4</v>
      </c>
      <c r="E119" s="97" t="str">
        <f t="shared" si="20"/>
        <v>Configurability google sheet with Answers - (note: same answers for both ePRO and eINV templates)</v>
      </c>
      <c r="F119" s="97" t="str">
        <f t="shared" si="21"/>
        <v>Attachments for Configurabilty</v>
      </c>
      <c r="G119" s="104">
        <v>3</v>
      </c>
      <c r="H119" s="100"/>
      <c r="I119" s="100"/>
      <c r="J119" s="100"/>
      <c r="K119" s="107">
        <v>2</v>
      </c>
      <c r="L119" s="100"/>
      <c r="M119" s="100"/>
      <c r="N119" s="100"/>
      <c r="O119" s="101">
        <v>1</v>
      </c>
      <c r="P119" s="281">
        <v>3</v>
      </c>
      <c r="Q119" s="289" t="s">
        <v>1795</v>
      </c>
      <c r="R119" s="298" t="s">
        <v>1802</v>
      </c>
      <c r="S119" s="284">
        <v>1</v>
      </c>
      <c r="T119" s="285"/>
      <c r="U119" s="281"/>
      <c r="V119" s="286"/>
      <c r="W119" s="286"/>
      <c r="X119" s="284"/>
      <c r="Y119" s="285"/>
      <c r="Z119" s="216">
        <f t="shared" si="22"/>
        <v>3</v>
      </c>
      <c r="AA119" s="105">
        <f t="shared" si="23"/>
        <v>1</v>
      </c>
    </row>
    <row r="120" spans="1:27">
      <c r="G120" s="99"/>
      <c r="H120" s="80"/>
      <c r="I120" s="80"/>
      <c r="J120" s="80"/>
      <c r="K120" s="99"/>
      <c r="L120" s="80"/>
      <c r="M120" s="80"/>
      <c r="N120" s="80"/>
      <c r="O120" s="99" t="s">
        <v>503</v>
      </c>
      <c r="P120" s="290"/>
      <c r="Q120" s="290"/>
      <c r="R120" s="290"/>
      <c r="S120" s="290"/>
      <c r="T120" s="290"/>
      <c r="U120" s="290"/>
      <c r="V120" s="290"/>
      <c r="W120" s="290"/>
      <c r="X120" s="290"/>
      <c r="Y120" s="290"/>
    </row>
    <row r="121" spans="1:27">
      <c r="G121" s="99"/>
      <c r="H121" s="80"/>
      <c r="I121" s="80"/>
      <c r="J121" s="80"/>
      <c r="K121" s="99"/>
      <c r="L121" s="80"/>
      <c r="M121" s="80"/>
      <c r="N121" s="80"/>
      <c r="O121" s="99" t="s">
        <v>503</v>
      </c>
      <c r="P121" s="290"/>
      <c r="Q121" s="290"/>
      <c r="R121" s="290"/>
      <c r="S121" s="290"/>
      <c r="T121" s="290"/>
      <c r="U121" s="290"/>
      <c r="V121" s="290"/>
      <c r="W121" s="290"/>
      <c r="X121" s="290"/>
      <c r="Y121" s="290"/>
    </row>
    <row r="122" spans="1:27">
      <c r="G122" s="99"/>
      <c r="H122" s="80"/>
      <c r="I122" s="80"/>
      <c r="J122" s="80"/>
      <c r="K122" s="99"/>
      <c r="L122" s="80"/>
      <c r="M122" s="80"/>
      <c r="N122" s="80"/>
      <c r="O122" s="99" t="s">
        <v>503</v>
      </c>
      <c r="P122" s="290"/>
      <c r="Q122" s="290"/>
      <c r="R122" s="290"/>
      <c r="S122" s="290"/>
      <c r="T122" s="290"/>
      <c r="U122" s="290"/>
      <c r="V122" s="290"/>
      <c r="W122" s="290"/>
      <c r="X122" s="290"/>
      <c r="Y122" s="290"/>
    </row>
    <row r="123" spans="1:27" ht="25">
      <c r="B123" s="108" t="s">
        <v>57</v>
      </c>
      <c r="G123" s="99"/>
      <c r="H123" s="80"/>
      <c r="I123" s="80"/>
      <c r="J123" s="80"/>
      <c r="K123" s="99"/>
      <c r="L123" s="80"/>
      <c r="M123" s="80"/>
      <c r="N123" s="80"/>
      <c r="O123" s="99" t="s">
        <v>503</v>
      </c>
      <c r="P123" s="293"/>
      <c r="Q123" s="290"/>
      <c r="R123" s="290"/>
      <c r="S123" s="290"/>
      <c r="T123" s="293"/>
      <c r="U123" s="293"/>
      <c r="V123" s="293"/>
      <c r="W123" s="293"/>
      <c r="X123" s="293"/>
      <c r="Y123" s="293"/>
    </row>
    <row r="124" spans="1:27" ht="96">
      <c r="A124" s="58">
        <v>211</v>
      </c>
      <c r="B124" s="102" t="s">
        <v>263</v>
      </c>
      <c r="C124" s="106" t="s">
        <v>215</v>
      </c>
      <c r="D124" s="104">
        <v>5</v>
      </c>
      <c r="E124" s="97" t="str">
        <f t="shared" ref="E124:E136" si="24">HYPERLINK("https://docs.google.com/document/d/168NNr2qfzBlpNlktssYvJgPoV-BUzHOitb2PkyLwZ1o/edit","Technology google sheets with Answers - (same answers for both ePRO and eINV templates)")</f>
        <v>Technology google sheets with Answers - (same answers for both ePRO and eINV templates)</v>
      </c>
      <c r="F124" s="97" t="str">
        <f t="shared" ref="F124:F136" si="25">HYPERLINK("https://drive.google.com/open?id=0B93qD7tUPEF5OVlMc2ZMUEZ3NFE","Attachments for Technology")</f>
        <v>Attachments for Technology</v>
      </c>
      <c r="G124" s="104">
        <v>3</v>
      </c>
      <c r="H124" s="80"/>
      <c r="I124" s="80"/>
      <c r="J124" s="80"/>
      <c r="K124" s="99" t="s">
        <v>503</v>
      </c>
      <c r="L124" s="80"/>
      <c r="M124" s="80"/>
      <c r="N124" s="80"/>
      <c r="O124" s="99" t="s">
        <v>503</v>
      </c>
      <c r="P124" s="281">
        <v>5</v>
      </c>
      <c r="Q124" s="289"/>
      <c r="R124" s="295" t="s">
        <v>1803</v>
      </c>
      <c r="S124" s="284"/>
      <c r="T124" s="285"/>
      <c r="U124" s="281"/>
      <c r="V124" s="286"/>
      <c r="W124" s="286"/>
      <c r="X124" s="284"/>
      <c r="Y124" s="285"/>
      <c r="Z124" s="216">
        <f t="shared" ref="Z124:Z136" si="26">IF(U124&lt;&gt;"",U124,IF(P124&lt;&gt;"",P124,IF(L124&lt;&gt;"",L124,IF(H124&lt;&gt;"",H124,IF(D124&lt;&gt;"",D124,"")))))</f>
        <v>5</v>
      </c>
      <c r="AA124" s="105">
        <f t="shared" ref="AA124:AA136" si="27">IF(X124&lt;&gt;"",X124,IF(S124&lt;&gt;"",S124,IF(O124&lt;&gt;"",O124,IF(K124&lt;&gt;"",K124,IF(G124&lt;&gt;"",G124,"")))))</f>
        <v>3</v>
      </c>
    </row>
    <row r="125" spans="1:27" ht="48">
      <c r="A125" s="58">
        <v>212</v>
      </c>
      <c r="B125" s="102" t="s">
        <v>67</v>
      </c>
      <c r="C125" s="106" t="s">
        <v>153</v>
      </c>
      <c r="D125" s="104">
        <v>4</v>
      </c>
      <c r="E125" s="97" t="str">
        <f t="shared" si="24"/>
        <v>Technology google sheets with Answers - (same answers for both ePRO and eINV templates)</v>
      </c>
      <c r="F125" s="97" t="str">
        <f t="shared" si="25"/>
        <v>Attachments for Technology</v>
      </c>
      <c r="G125" s="104">
        <v>2</v>
      </c>
      <c r="H125" s="80"/>
      <c r="I125" s="80"/>
      <c r="J125" s="80"/>
      <c r="K125" s="99" t="s">
        <v>503</v>
      </c>
      <c r="L125" s="100"/>
      <c r="M125" s="100"/>
      <c r="N125" s="100"/>
      <c r="O125" s="101">
        <v>1</v>
      </c>
      <c r="P125" s="281">
        <v>2</v>
      </c>
      <c r="Q125" s="289" t="s">
        <v>1730</v>
      </c>
      <c r="R125" s="294"/>
      <c r="S125" s="284">
        <v>0</v>
      </c>
      <c r="T125" s="285" t="s">
        <v>1783</v>
      </c>
      <c r="U125" s="281"/>
      <c r="V125" s="286"/>
      <c r="W125" s="286"/>
      <c r="X125" s="284"/>
      <c r="Y125" s="285"/>
      <c r="Z125" s="216">
        <f t="shared" si="26"/>
        <v>2</v>
      </c>
      <c r="AA125" s="105">
        <f t="shared" si="27"/>
        <v>0</v>
      </c>
    </row>
    <row r="126" spans="1:27" ht="80">
      <c r="A126" s="58">
        <v>213</v>
      </c>
      <c r="B126" s="102" t="s">
        <v>115</v>
      </c>
      <c r="C126" s="106" t="s">
        <v>216</v>
      </c>
      <c r="D126" s="104">
        <v>5</v>
      </c>
      <c r="E126" s="97" t="str">
        <f t="shared" si="24"/>
        <v>Technology google sheets with Answers - (same answers for both ePRO and eINV templates)</v>
      </c>
      <c r="F126" s="97" t="str">
        <f t="shared" si="25"/>
        <v>Attachments for Technology</v>
      </c>
      <c r="G126" s="104">
        <v>3</v>
      </c>
      <c r="H126" s="80"/>
      <c r="I126" s="80"/>
      <c r="J126" s="80"/>
      <c r="K126" s="99" t="s">
        <v>503</v>
      </c>
      <c r="L126" s="100"/>
      <c r="M126" s="100"/>
      <c r="N126" s="100"/>
      <c r="O126" s="101">
        <v>1</v>
      </c>
      <c r="P126" s="281">
        <v>3</v>
      </c>
      <c r="Q126" s="289"/>
      <c r="R126" s="289" t="s">
        <v>1804</v>
      </c>
      <c r="S126" s="284">
        <v>1</v>
      </c>
      <c r="T126" s="285"/>
      <c r="U126" s="281"/>
      <c r="V126" s="286"/>
      <c r="W126" s="286"/>
      <c r="X126" s="284"/>
      <c r="Y126" s="285"/>
      <c r="Z126" s="216">
        <f t="shared" si="26"/>
        <v>3</v>
      </c>
      <c r="AA126" s="105">
        <f t="shared" si="27"/>
        <v>1</v>
      </c>
    </row>
    <row r="127" spans="1:27" ht="65">
      <c r="A127" s="58">
        <v>214</v>
      </c>
      <c r="B127" s="102" t="s">
        <v>264</v>
      </c>
      <c r="C127" s="106" t="s">
        <v>217</v>
      </c>
      <c r="D127" s="104">
        <v>5</v>
      </c>
      <c r="E127" s="97" t="str">
        <f t="shared" si="24"/>
        <v>Technology google sheets with Answers - (same answers for both ePRO and eINV templates)</v>
      </c>
      <c r="F127" s="97" t="str">
        <f t="shared" si="25"/>
        <v>Attachments for Technology</v>
      </c>
      <c r="G127" s="104">
        <v>4</v>
      </c>
      <c r="H127" s="100"/>
      <c r="I127" s="100"/>
      <c r="J127" s="100"/>
      <c r="K127" s="101">
        <v>3</v>
      </c>
      <c r="L127" s="80"/>
      <c r="M127" s="80"/>
      <c r="N127" s="80"/>
      <c r="O127" s="99" t="s">
        <v>503</v>
      </c>
      <c r="P127" s="281">
        <v>4</v>
      </c>
      <c r="Q127" s="289"/>
      <c r="R127" s="295" t="s">
        <v>1805</v>
      </c>
      <c r="S127" s="284"/>
      <c r="T127" s="285"/>
      <c r="U127" s="281"/>
      <c r="V127" s="286"/>
      <c r="W127" s="286"/>
      <c r="X127" s="284"/>
      <c r="Y127" s="285"/>
      <c r="Z127" s="216">
        <f t="shared" si="26"/>
        <v>4</v>
      </c>
      <c r="AA127" s="105">
        <f t="shared" si="27"/>
        <v>3</v>
      </c>
    </row>
    <row r="128" spans="1:27" ht="65">
      <c r="A128" s="58">
        <v>215</v>
      </c>
      <c r="B128" s="102" t="s">
        <v>116</v>
      </c>
      <c r="C128" s="106" t="s">
        <v>218</v>
      </c>
      <c r="D128" s="104">
        <v>0</v>
      </c>
      <c r="E128" s="97" t="str">
        <f t="shared" si="24"/>
        <v>Technology google sheets with Answers - (same answers for both ePRO and eINV templates)</v>
      </c>
      <c r="F128" s="97" t="str">
        <f t="shared" si="25"/>
        <v>Attachments for Technology</v>
      </c>
      <c r="G128" s="104">
        <v>0</v>
      </c>
      <c r="H128" s="80"/>
      <c r="I128" s="80"/>
      <c r="J128" s="80"/>
      <c r="K128" s="99" t="s">
        <v>503</v>
      </c>
      <c r="L128" s="100"/>
      <c r="M128" s="100"/>
      <c r="N128" s="100"/>
      <c r="O128" s="101">
        <v>1</v>
      </c>
      <c r="P128" s="281">
        <v>0</v>
      </c>
      <c r="Q128" s="289"/>
      <c r="R128" s="295" t="s">
        <v>1806</v>
      </c>
      <c r="S128" s="284">
        <v>1</v>
      </c>
      <c r="T128" s="285"/>
      <c r="U128" s="281"/>
      <c r="V128" s="286"/>
      <c r="W128" s="286"/>
      <c r="X128" s="284"/>
      <c r="Y128" s="285"/>
      <c r="Z128" s="216">
        <f t="shared" si="26"/>
        <v>0</v>
      </c>
      <c r="AA128" s="105">
        <f t="shared" si="27"/>
        <v>1</v>
      </c>
    </row>
    <row r="129" spans="1:27" ht="65">
      <c r="A129" s="58">
        <v>216</v>
      </c>
      <c r="B129" s="102" t="s">
        <v>265</v>
      </c>
      <c r="C129" s="106" t="s">
        <v>219</v>
      </c>
      <c r="D129" s="104">
        <v>2</v>
      </c>
      <c r="E129" s="97" t="str">
        <f t="shared" si="24"/>
        <v>Technology google sheets with Answers - (same answers for both ePRO and eINV templates)</v>
      </c>
      <c r="F129" s="97" t="str">
        <f t="shared" si="25"/>
        <v>Attachments for Technology</v>
      </c>
      <c r="G129" s="104">
        <v>2</v>
      </c>
      <c r="H129" s="80"/>
      <c r="I129" s="80"/>
      <c r="J129" s="80"/>
      <c r="K129" s="99" t="s">
        <v>503</v>
      </c>
      <c r="L129" s="100"/>
      <c r="M129" s="100"/>
      <c r="N129" s="100"/>
      <c r="O129" s="101">
        <v>2.5</v>
      </c>
      <c r="P129" s="281">
        <v>2</v>
      </c>
      <c r="Q129" s="289"/>
      <c r="R129" s="295" t="s">
        <v>1807</v>
      </c>
      <c r="S129" s="284">
        <v>2.5</v>
      </c>
      <c r="T129" s="285"/>
      <c r="U129" s="281"/>
      <c r="V129" s="286"/>
      <c r="W129" s="286"/>
      <c r="X129" s="284"/>
      <c r="Y129" s="285"/>
      <c r="Z129" s="216">
        <f t="shared" si="26"/>
        <v>2</v>
      </c>
      <c r="AA129" s="105">
        <f t="shared" si="27"/>
        <v>2.5</v>
      </c>
    </row>
    <row r="130" spans="1:27" ht="65">
      <c r="A130" s="58">
        <v>217</v>
      </c>
      <c r="B130" s="102" t="s">
        <v>117</v>
      </c>
      <c r="C130" s="106" t="s">
        <v>220</v>
      </c>
      <c r="D130" s="104">
        <v>0</v>
      </c>
      <c r="E130" s="97" t="str">
        <f t="shared" si="24"/>
        <v>Technology google sheets with Answers - (same answers for both ePRO and eINV templates)</v>
      </c>
      <c r="F130" s="97" t="str">
        <f t="shared" si="25"/>
        <v>Attachments for Technology</v>
      </c>
      <c r="G130" s="104">
        <v>0</v>
      </c>
      <c r="H130" s="80"/>
      <c r="I130" s="80"/>
      <c r="J130" s="80"/>
      <c r="K130" s="99" t="s">
        <v>503</v>
      </c>
      <c r="L130" s="100"/>
      <c r="M130" s="100"/>
      <c r="N130" s="100"/>
      <c r="O130" s="101">
        <v>1</v>
      </c>
      <c r="P130" s="281">
        <v>1</v>
      </c>
      <c r="Q130" s="289"/>
      <c r="R130" s="295" t="s">
        <v>1808</v>
      </c>
      <c r="S130" s="284">
        <v>1</v>
      </c>
      <c r="T130" s="285"/>
      <c r="U130" s="281"/>
      <c r="V130" s="286"/>
      <c r="W130" s="286"/>
      <c r="X130" s="284"/>
      <c r="Y130" s="285"/>
      <c r="Z130" s="216">
        <f t="shared" si="26"/>
        <v>1</v>
      </c>
      <c r="AA130" s="105">
        <f t="shared" si="27"/>
        <v>1</v>
      </c>
    </row>
    <row r="131" spans="1:27" ht="65">
      <c r="A131" s="58">
        <v>218</v>
      </c>
      <c r="B131" s="102" t="s">
        <v>118</v>
      </c>
      <c r="C131" s="106" t="s">
        <v>221</v>
      </c>
      <c r="D131" s="104">
        <v>3</v>
      </c>
      <c r="E131" s="97" t="str">
        <f t="shared" si="24"/>
        <v>Technology google sheets with Answers - (same answers for both ePRO and eINV templates)</v>
      </c>
      <c r="F131" s="97" t="str">
        <f t="shared" si="25"/>
        <v>Attachments for Technology</v>
      </c>
      <c r="G131" s="104">
        <v>3</v>
      </c>
      <c r="H131" s="80"/>
      <c r="I131" s="80"/>
      <c r="J131" s="80"/>
      <c r="K131" s="99" t="s">
        <v>503</v>
      </c>
      <c r="L131" s="80"/>
      <c r="M131" s="80"/>
      <c r="N131" s="80"/>
      <c r="O131" s="99" t="s">
        <v>503</v>
      </c>
      <c r="P131" s="281">
        <v>3</v>
      </c>
      <c r="Q131" s="289"/>
      <c r="R131" s="295" t="s">
        <v>1808</v>
      </c>
      <c r="S131" s="284"/>
      <c r="T131" s="285"/>
      <c r="U131" s="281"/>
      <c r="V131" s="286"/>
      <c r="W131" s="286"/>
      <c r="X131" s="284"/>
      <c r="Y131" s="285"/>
      <c r="Z131" s="216">
        <f t="shared" si="26"/>
        <v>3</v>
      </c>
      <c r="AA131" s="105">
        <f t="shared" si="27"/>
        <v>3</v>
      </c>
    </row>
    <row r="132" spans="1:27" ht="65">
      <c r="A132" s="58">
        <v>219</v>
      </c>
      <c r="B132" s="102" t="s">
        <v>119</v>
      </c>
      <c r="C132" s="106" t="s">
        <v>222</v>
      </c>
      <c r="D132" s="104">
        <v>0</v>
      </c>
      <c r="E132" s="97" t="str">
        <f t="shared" si="24"/>
        <v>Technology google sheets with Answers - (same answers for both ePRO and eINV templates)</v>
      </c>
      <c r="F132" s="97" t="str">
        <f t="shared" si="25"/>
        <v>Attachments for Technology</v>
      </c>
      <c r="G132" s="104">
        <v>0</v>
      </c>
      <c r="H132" s="80"/>
      <c r="I132" s="80"/>
      <c r="J132" s="80"/>
      <c r="K132" s="99" t="s">
        <v>503</v>
      </c>
      <c r="L132" s="100"/>
      <c r="M132" s="100"/>
      <c r="N132" s="100"/>
      <c r="O132" s="101">
        <v>1</v>
      </c>
      <c r="P132" s="281">
        <v>1</v>
      </c>
      <c r="Q132" s="289"/>
      <c r="R132" s="295" t="s">
        <v>1809</v>
      </c>
      <c r="S132" s="284">
        <v>1</v>
      </c>
      <c r="T132" s="285"/>
      <c r="U132" s="281"/>
      <c r="V132" s="286"/>
      <c r="W132" s="286"/>
      <c r="X132" s="284"/>
      <c r="Y132" s="285"/>
      <c r="Z132" s="216">
        <f t="shared" si="26"/>
        <v>1</v>
      </c>
      <c r="AA132" s="105">
        <f t="shared" si="27"/>
        <v>1</v>
      </c>
    </row>
    <row r="133" spans="1:27" ht="65">
      <c r="A133" s="58">
        <v>220</v>
      </c>
      <c r="B133" s="102" t="s">
        <v>120</v>
      </c>
      <c r="C133" s="106" t="s">
        <v>223</v>
      </c>
      <c r="D133" s="104">
        <v>0</v>
      </c>
      <c r="E133" s="97" t="str">
        <f t="shared" si="24"/>
        <v>Technology google sheets with Answers - (same answers for both ePRO and eINV templates)</v>
      </c>
      <c r="F133" s="97" t="str">
        <f t="shared" si="25"/>
        <v>Attachments for Technology</v>
      </c>
      <c r="G133" s="104">
        <v>0</v>
      </c>
      <c r="H133" s="80"/>
      <c r="I133" s="80"/>
      <c r="J133" s="80"/>
      <c r="K133" s="99" t="s">
        <v>503</v>
      </c>
      <c r="L133" s="100"/>
      <c r="M133" s="100"/>
      <c r="N133" s="100"/>
      <c r="O133" s="101">
        <v>1</v>
      </c>
      <c r="P133" s="281">
        <v>1</v>
      </c>
      <c r="Q133" s="289"/>
      <c r="R133" s="295" t="s">
        <v>1810</v>
      </c>
      <c r="S133" s="284">
        <v>1</v>
      </c>
      <c r="T133" s="285"/>
      <c r="U133" s="281"/>
      <c r="V133" s="286"/>
      <c r="W133" s="286"/>
      <c r="X133" s="284"/>
      <c r="Y133" s="285"/>
      <c r="Z133" s="216">
        <f t="shared" si="26"/>
        <v>1</v>
      </c>
      <c r="AA133" s="105">
        <f t="shared" si="27"/>
        <v>1</v>
      </c>
    </row>
    <row r="134" spans="1:27" ht="65">
      <c r="A134" s="58">
        <v>221</v>
      </c>
      <c r="B134" s="102" t="s">
        <v>121</v>
      </c>
      <c r="C134" s="106" t="s">
        <v>224</v>
      </c>
      <c r="D134" s="104">
        <v>1</v>
      </c>
      <c r="E134" s="97" t="str">
        <f t="shared" si="24"/>
        <v>Technology google sheets with Answers - (same answers for both ePRO and eINV templates)</v>
      </c>
      <c r="F134" s="97" t="str">
        <f t="shared" si="25"/>
        <v>Attachments for Technology</v>
      </c>
      <c r="G134" s="104">
        <v>1</v>
      </c>
      <c r="H134" s="80"/>
      <c r="I134" s="80"/>
      <c r="J134" s="80"/>
      <c r="K134" s="99" t="s">
        <v>503</v>
      </c>
      <c r="L134" s="100"/>
      <c r="M134" s="100"/>
      <c r="N134" s="100"/>
      <c r="O134" s="101">
        <v>3</v>
      </c>
      <c r="P134" s="281">
        <v>3</v>
      </c>
      <c r="Q134" s="289"/>
      <c r="R134" s="295" t="s">
        <v>1810</v>
      </c>
      <c r="S134" s="284">
        <v>3</v>
      </c>
      <c r="T134" s="285"/>
      <c r="U134" s="281"/>
      <c r="V134" s="286"/>
      <c r="W134" s="286"/>
      <c r="X134" s="284"/>
      <c r="Y134" s="285"/>
      <c r="Z134" s="216">
        <f t="shared" si="26"/>
        <v>3</v>
      </c>
      <c r="AA134" s="105">
        <f t="shared" si="27"/>
        <v>3</v>
      </c>
    </row>
    <row r="135" spans="1:27" ht="65">
      <c r="A135" s="58">
        <v>222</v>
      </c>
      <c r="B135" s="102" t="s">
        <v>122</v>
      </c>
      <c r="C135" s="106" t="s">
        <v>225</v>
      </c>
      <c r="D135" s="104">
        <v>4</v>
      </c>
      <c r="E135" s="97" t="str">
        <f t="shared" si="24"/>
        <v>Technology google sheets with Answers - (same answers for both ePRO and eINV templates)</v>
      </c>
      <c r="F135" s="97" t="str">
        <f t="shared" si="25"/>
        <v>Attachments for Technology</v>
      </c>
      <c r="G135" s="104">
        <v>3</v>
      </c>
      <c r="H135" s="80"/>
      <c r="I135" s="80"/>
      <c r="J135" s="80"/>
      <c r="K135" s="99" t="s">
        <v>503</v>
      </c>
      <c r="L135" s="80"/>
      <c r="M135" s="80"/>
      <c r="N135" s="80"/>
      <c r="O135" s="99" t="s">
        <v>503</v>
      </c>
      <c r="P135" s="281">
        <v>4</v>
      </c>
      <c r="Q135" s="289"/>
      <c r="R135" s="295" t="s">
        <v>1811</v>
      </c>
      <c r="S135" s="284"/>
      <c r="T135" s="285"/>
      <c r="U135" s="281"/>
      <c r="V135" s="286"/>
      <c r="W135" s="286"/>
      <c r="X135" s="284"/>
      <c r="Y135" s="285"/>
      <c r="Z135" s="216">
        <f t="shared" si="26"/>
        <v>4</v>
      </c>
      <c r="AA135" s="105">
        <f t="shared" si="27"/>
        <v>3</v>
      </c>
    </row>
    <row r="136" spans="1:27" ht="65">
      <c r="A136" s="58">
        <v>223</v>
      </c>
      <c r="B136" s="102" t="s">
        <v>123</v>
      </c>
      <c r="C136" s="106" t="s">
        <v>226</v>
      </c>
      <c r="D136" s="104">
        <v>5</v>
      </c>
      <c r="E136" s="97" t="str">
        <f t="shared" si="24"/>
        <v>Technology google sheets with Answers - (same answers for both ePRO and eINV templates)</v>
      </c>
      <c r="F136" s="97" t="str">
        <f t="shared" si="25"/>
        <v>Attachments for Technology</v>
      </c>
      <c r="G136" s="104">
        <v>3</v>
      </c>
      <c r="H136" s="80"/>
      <c r="I136" s="80"/>
      <c r="J136" s="80"/>
      <c r="K136" s="99" t="s">
        <v>503</v>
      </c>
      <c r="L136" s="80"/>
      <c r="M136" s="80"/>
      <c r="N136" s="80"/>
      <c r="O136" s="99" t="s">
        <v>503</v>
      </c>
      <c r="P136" s="281">
        <v>5</v>
      </c>
      <c r="Q136" s="289"/>
      <c r="R136" s="295" t="s">
        <v>1811</v>
      </c>
      <c r="S136" s="284"/>
      <c r="T136" s="285"/>
      <c r="U136" s="281"/>
      <c r="V136" s="286"/>
      <c r="W136" s="286"/>
      <c r="X136" s="284"/>
      <c r="Y136" s="285"/>
      <c r="Z136" s="216">
        <f t="shared" si="26"/>
        <v>5</v>
      </c>
      <c r="AA136" s="105">
        <f t="shared" si="27"/>
        <v>3</v>
      </c>
    </row>
    <row r="137" spans="1:27">
      <c r="G137" s="99"/>
      <c r="H137" s="80"/>
      <c r="I137" s="80"/>
      <c r="J137" s="80"/>
      <c r="K137" s="99"/>
      <c r="L137" s="80"/>
      <c r="M137" s="80"/>
      <c r="N137" s="80"/>
      <c r="O137" s="99" t="s">
        <v>503</v>
      </c>
      <c r="P137" s="290"/>
      <c r="Q137" s="290"/>
      <c r="R137" s="290"/>
      <c r="S137" s="290"/>
      <c r="T137" s="290"/>
      <c r="U137" s="290"/>
      <c r="V137" s="290"/>
      <c r="W137" s="290"/>
      <c r="X137" s="290"/>
      <c r="Y137" s="290"/>
    </row>
    <row r="138" spans="1:27">
      <c r="G138" s="99"/>
      <c r="H138" s="80"/>
      <c r="I138" s="80"/>
      <c r="J138" s="80"/>
      <c r="K138" s="99"/>
      <c r="L138" s="80"/>
      <c r="M138" s="80"/>
      <c r="N138" s="80"/>
      <c r="O138" s="99" t="s">
        <v>503</v>
      </c>
      <c r="P138" s="290"/>
      <c r="Q138" s="290"/>
      <c r="R138" s="290"/>
      <c r="S138" s="290"/>
      <c r="T138" s="290"/>
      <c r="U138" s="290"/>
      <c r="V138" s="290"/>
      <c r="W138" s="290"/>
      <c r="X138" s="290"/>
      <c r="Y138" s="290"/>
    </row>
    <row r="139" spans="1:27">
      <c r="G139" s="99"/>
      <c r="H139" s="80"/>
      <c r="I139" s="80"/>
      <c r="J139" s="80"/>
      <c r="K139" s="99"/>
      <c r="L139" s="80"/>
      <c r="M139" s="80"/>
      <c r="N139" s="80"/>
      <c r="O139" s="99" t="s">
        <v>503</v>
      </c>
      <c r="P139" s="290"/>
      <c r="Q139" s="290"/>
      <c r="R139" s="290"/>
      <c r="S139" s="290"/>
      <c r="T139" s="290"/>
      <c r="U139" s="290"/>
      <c r="V139" s="290"/>
      <c r="W139" s="290"/>
      <c r="X139" s="290"/>
      <c r="Y139" s="290"/>
    </row>
    <row r="140" spans="1:27" ht="25">
      <c r="B140" s="108" t="s">
        <v>58</v>
      </c>
      <c r="G140" s="99"/>
      <c r="H140" s="80"/>
      <c r="I140" s="80"/>
      <c r="J140" s="80"/>
      <c r="K140" s="99"/>
      <c r="L140" s="80"/>
      <c r="M140" s="80"/>
      <c r="N140" s="80"/>
      <c r="O140" s="99" t="s">
        <v>503</v>
      </c>
      <c r="P140" s="290"/>
      <c r="Q140" s="290"/>
      <c r="R140" s="290"/>
      <c r="S140" s="290"/>
      <c r="T140" s="293"/>
      <c r="U140" s="293"/>
      <c r="V140" s="293"/>
      <c r="W140" s="293"/>
      <c r="X140" s="293"/>
      <c r="Y140" s="293"/>
    </row>
    <row r="141" spans="1:27" ht="65">
      <c r="A141" s="58">
        <v>224</v>
      </c>
      <c r="B141" s="102" t="s">
        <v>124</v>
      </c>
      <c r="C141" s="106" t="s">
        <v>227</v>
      </c>
      <c r="D141" s="104">
        <v>3</v>
      </c>
      <c r="E141" s="97" t="str">
        <f t="shared" ref="E141:E143" si="28">HYPERLINK("https://docs.google.com/document/d/1po6DyvS64w49X8cCDxgpc--13JhzMWYm0fhRGCWBfY0/edit","General(Services) google sheet with Answers - (same answers for both ePRO and eINV templates)")</f>
        <v>General(Services) google sheet with Answers - (same answers for both ePRO and eINV templates)</v>
      </c>
      <c r="F141" s="110" t="str">
        <f t="shared" ref="F141:F143" si="29">HYPERLINK("https://drive.google.com/open?id=0B93qD7tUPEF5dkNINDN4cVQ3dzA","Attachments for General Services")</f>
        <v>Attachments for General Services</v>
      </c>
      <c r="G141" s="104">
        <v>3</v>
      </c>
      <c r="H141" s="100"/>
      <c r="I141" s="100"/>
      <c r="J141" s="100"/>
      <c r="K141" s="107">
        <v>2</v>
      </c>
      <c r="L141" s="100"/>
      <c r="M141" s="100"/>
      <c r="N141" s="100"/>
      <c r="O141" s="101">
        <v>2.5</v>
      </c>
      <c r="P141" s="299">
        <v>3</v>
      </c>
      <c r="Q141" s="289"/>
      <c r="R141" s="295" t="s">
        <v>1812</v>
      </c>
      <c r="S141" s="284"/>
      <c r="T141" s="285"/>
      <c r="U141" s="281"/>
      <c r="V141" s="286"/>
      <c r="W141" s="286"/>
      <c r="X141" s="284"/>
      <c r="Y141" s="285"/>
      <c r="Z141" s="216">
        <f>IF(U141&lt;&gt;"",U141,IF(P141&lt;&gt;"",P141,IF(L141&lt;&gt;"",L141,IF(H141&lt;&gt;"",H141,IF(D141&lt;&gt;"",D141,"")))))</f>
        <v>3</v>
      </c>
      <c r="AA141" s="105">
        <f>IF(X141&lt;&gt;"",X141,IF(S141&lt;&gt;"",S141,IF(O141&lt;&gt;"",O141,IF(K141&lt;&gt;"",K141,IF(G141&lt;&gt;"",G141,"")))))</f>
        <v>2.5</v>
      </c>
    </row>
    <row r="142" spans="1:27" ht="65">
      <c r="A142" s="58">
        <v>225</v>
      </c>
      <c r="B142" s="102" t="s">
        <v>125</v>
      </c>
      <c r="C142" s="106" t="s">
        <v>228</v>
      </c>
      <c r="D142" s="104">
        <v>3</v>
      </c>
      <c r="E142" s="97" t="str">
        <f t="shared" si="28"/>
        <v>General(Services) google sheet with Answers - (same answers for both ePRO and eINV templates)</v>
      </c>
      <c r="F142" s="110" t="str">
        <f t="shared" si="29"/>
        <v>Attachments for General Services</v>
      </c>
      <c r="G142" s="104">
        <v>3</v>
      </c>
      <c r="H142" s="100"/>
      <c r="I142" s="100"/>
      <c r="J142" s="100"/>
      <c r="K142" s="107">
        <v>2</v>
      </c>
      <c r="L142" s="100"/>
      <c r="M142" s="100"/>
      <c r="N142" s="100"/>
      <c r="O142" s="101">
        <v>2.5</v>
      </c>
      <c r="P142" s="281">
        <v>3</v>
      </c>
      <c r="Q142" s="289"/>
      <c r="R142" s="295" t="s">
        <v>1812</v>
      </c>
      <c r="S142" s="284"/>
      <c r="T142" s="285"/>
      <c r="U142" s="281"/>
      <c r="V142" s="286"/>
      <c r="W142" s="286"/>
      <c r="X142" s="284"/>
      <c r="Y142" s="285"/>
      <c r="Z142" s="216">
        <f>IF(U142&lt;&gt;"",U142,IF(P142&lt;&gt;"",P142,IF(L142&lt;&gt;"",L142,IF(H142&lt;&gt;"",H142,IF(D142&lt;&gt;"",D142,"")))))</f>
        <v>3</v>
      </c>
      <c r="AA142" s="105">
        <f>IF(X142&lt;&gt;"",X142,IF(S142&lt;&gt;"",S142,IF(O142&lt;&gt;"",O142,IF(K142&lt;&gt;"",K142,IF(G142&lt;&gt;"",G142,"")))))</f>
        <v>2.5</v>
      </c>
    </row>
    <row r="143" spans="1:27" ht="65">
      <c r="A143" s="58">
        <v>226</v>
      </c>
      <c r="B143" s="102" t="s">
        <v>126</v>
      </c>
      <c r="C143" s="106" t="s">
        <v>229</v>
      </c>
      <c r="D143" s="104">
        <v>3</v>
      </c>
      <c r="E143" s="97" t="str">
        <f t="shared" si="28"/>
        <v>General(Services) google sheet with Answers - (same answers for both ePRO and eINV templates)</v>
      </c>
      <c r="F143" s="110" t="str">
        <f t="shared" si="29"/>
        <v>Attachments for General Services</v>
      </c>
      <c r="G143" s="104">
        <v>3</v>
      </c>
      <c r="H143" s="80"/>
      <c r="I143" s="80"/>
      <c r="J143" s="80"/>
      <c r="K143" s="99" t="s">
        <v>503</v>
      </c>
      <c r="L143" s="80"/>
      <c r="M143" s="80"/>
      <c r="N143" s="80"/>
      <c r="O143" s="99" t="s">
        <v>503</v>
      </c>
      <c r="P143" s="281">
        <v>3</v>
      </c>
      <c r="Q143" s="289"/>
      <c r="R143" s="295" t="s">
        <v>1813</v>
      </c>
      <c r="S143" s="284"/>
      <c r="T143" s="285"/>
      <c r="U143" s="281"/>
      <c r="V143" s="286"/>
      <c r="W143" s="286"/>
      <c r="X143" s="284"/>
      <c r="Y143" s="285"/>
      <c r="Z143" s="216">
        <f>IF(U143&lt;&gt;"",U143,IF(P143&lt;&gt;"",P143,IF(L143&lt;&gt;"",L143,IF(H143&lt;&gt;"",H143,IF(D143&lt;&gt;"",D143,"")))))</f>
        <v>3</v>
      </c>
      <c r="AA143" s="105">
        <f>IF(X143&lt;&gt;"",X143,IF(S143&lt;&gt;"",S143,IF(O143&lt;&gt;"",O143,IF(K143&lt;&gt;"",K143,IF(G143&lt;&gt;"",G143,"")))))</f>
        <v>3</v>
      </c>
    </row>
    <row r="144" spans="1:27">
      <c r="G144" s="99"/>
      <c r="H144" s="80"/>
      <c r="I144" s="80"/>
      <c r="J144" s="80"/>
      <c r="K144" s="99"/>
      <c r="L144" s="80"/>
      <c r="M144" s="80"/>
      <c r="N144" s="80"/>
      <c r="O144" s="99" t="s">
        <v>503</v>
      </c>
      <c r="P144" s="290"/>
      <c r="Q144" s="290"/>
      <c r="R144" s="290"/>
      <c r="S144" s="290"/>
      <c r="T144" s="290"/>
      <c r="U144" s="290"/>
      <c r="V144" s="290"/>
      <c r="W144" s="290"/>
      <c r="X144" s="290"/>
      <c r="Y144" s="290"/>
    </row>
    <row r="145" spans="1:27">
      <c r="G145" s="99"/>
      <c r="H145" s="80"/>
      <c r="I145" s="80"/>
      <c r="J145" s="80"/>
      <c r="K145" s="99"/>
      <c r="L145" s="80"/>
      <c r="M145" s="80"/>
      <c r="N145" s="80"/>
      <c r="O145" s="99" t="s">
        <v>503</v>
      </c>
      <c r="P145" s="290"/>
      <c r="Q145" s="290"/>
      <c r="R145" s="290"/>
      <c r="S145" s="290"/>
      <c r="T145" s="290"/>
      <c r="U145" s="290"/>
      <c r="V145" s="290"/>
      <c r="W145" s="290"/>
      <c r="X145" s="290"/>
      <c r="Y145" s="290"/>
    </row>
    <row r="146" spans="1:27">
      <c r="G146" s="99"/>
      <c r="H146" s="80"/>
      <c r="I146" s="80"/>
      <c r="J146" s="80"/>
      <c r="K146" s="99"/>
      <c r="L146" s="80"/>
      <c r="M146" s="80"/>
      <c r="N146" s="80"/>
      <c r="O146" s="99" t="s">
        <v>503</v>
      </c>
      <c r="P146" s="290"/>
      <c r="Q146" s="290"/>
      <c r="R146" s="290"/>
      <c r="S146" s="290"/>
      <c r="T146" s="290"/>
      <c r="U146" s="290"/>
      <c r="V146" s="290"/>
      <c r="W146" s="290"/>
      <c r="X146" s="290"/>
      <c r="Y146" s="290"/>
    </row>
    <row r="147" spans="1:27" ht="25">
      <c r="B147" s="111" t="s">
        <v>59</v>
      </c>
      <c r="G147" s="99"/>
      <c r="H147" s="80"/>
      <c r="I147" s="80"/>
      <c r="J147" s="80"/>
      <c r="K147" s="99"/>
      <c r="L147" s="80"/>
      <c r="M147" s="80"/>
      <c r="N147" s="80"/>
      <c r="O147" s="99" t="s">
        <v>503</v>
      </c>
      <c r="P147" s="293"/>
      <c r="Q147" s="290"/>
      <c r="R147" s="290"/>
      <c r="S147" s="293"/>
      <c r="T147" s="293"/>
      <c r="U147" s="293"/>
      <c r="V147" s="293"/>
      <c r="W147" s="293"/>
      <c r="X147" s="293"/>
      <c r="Y147" s="293"/>
    </row>
    <row r="148" spans="1:27" ht="80">
      <c r="A148" s="58">
        <v>227</v>
      </c>
      <c r="B148" s="102" t="s">
        <v>266</v>
      </c>
      <c r="C148" s="106" t="s">
        <v>230</v>
      </c>
      <c r="D148" s="104">
        <v>3</v>
      </c>
      <c r="E148" s="97" t="str">
        <f t="shared" ref="E148:E157" si="30">HYPERLINK("https://docs.google.com/document/d/12dCx7g1fezb_mzVaQ9NRxCLjJmCdmgWanUlLSFn7eiI/edit","See Invoicing Google sheet for Answers.")</f>
        <v>See Invoicing Google sheet for Answers.</v>
      </c>
      <c r="F148" s="102"/>
      <c r="G148" s="104">
        <v>3</v>
      </c>
      <c r="H148" s="100"/>
      <c r="I148" s="100"/>
      <c r="J148" s="100"/>
      <c r="K148" s="107">
        <v>2</v>
      </c>
      <c r="L148" s="100"/>
      <c r="M148" s="100"/>
      <c r="N148" s="100"/>
      <c r="O148" s="101">
        <v>3</v>
      </c>
      <c r="P148" s="281">
        <v>3</v>
      </c>
      <c r="Q148" s="289"/>
      <c r="R148" s="295" t="s">
        <v>1814</v>
      </c>
      <c r="S148" s="284"/>
      <c r="T148" s="285"/>
      <c r="U148" s="281"/>
      <c r="V148" s="286"/>
      <c r="W148" s="286"/>
      <c r="X148" s="284"/>
      <c r="Y148" s="285"/>
      <c r="Z148" s="216">
        <f t="shared" ref="Z148:Z157" si="31">IF(U148&lt;&gt;"",U148,IF(P148&lt;&gt;"",P148,IF(L148&lt;&gt;"",L148,IF(H148&lt;&gt;"",H148,IF(D148&lt;&gt;"",D148,"")))))</f>
        <v>3</v>
      </c>
      <c r="AA148" s="105">
        <f t="shared" ref="AA148:AA157" si="32">IF(X148&lt;&gt;"",X148,IF(S148&lt;&gt;"",S148,IF(O148&lt;&gt;"",O148,IF(K148&lt;&gt;"",K148,IF(G148&lt;&gt;"",G148,"")))))</f>
        <v>3</v>
      </c>
    </row>
    <row r="149" spans="1:27" ht="144">
      <c r="A149" s="58">
        <v>228</v>
      </c>
      <c r="B149" s="102" t="s">
        <v>127</v>
      </c>
      <c r="C149" s="106" t="s">
        <v>231</v>
      </c>
      <c r="D149" s="104">
        <v>3</v>
      </c>
      <c r="E149" s="97" t="str">
        <f t="shared" si="30"/>
        <v>See Invoicing Google sheet for Answers.</v>
      </c>
      <c r="F149" s="102"/>
      <c r="G149" s="104">
        <v>3</v>
      </c>
      <c r="H149" s="80"/>
      <c r="I149" s="80"/>
      <c r="J149" s="80"/>
      <c r="K149" s="99" t="s">
        <v>503</v>
      </c>
      <c r="L149" s="100"/>
      <c r="M149" s="100"/>
      <c r="N149" s="100"/>
      <c r="O149" s="101">
        <v>3.5</v>
      </c>
      <c r="P149" s="281">
        <v>3</v>
      </c>
      <c r="Q149" s="289"/>
      <c r="R149" s="295" t="s">
        <v>1815</v>
      </c>
      <c r="S149" s="284">
        <v>3</v>
      </c>
      <c r="T149" s="285" t="s">
        <v>1816</v>
      </c>
      <c r="U149" s="281"/>
      <c r="V149" s="286"/>
      <c r="W149" s="286"/>
      <c r="X149" s="284"/>
      <c r="Y149" s="285"/>
      <c r="Z149" s="216">
        <f t="shared" si="31"/>
        <v>3</v>
      </c>
      <c r="AA149" s="105">
        <f t="shared" si="32"/>
        <v>3</v>
      </c>
    </row>
    <row r="150" spans="1:27" ht="49">
      <c r="A150" s="58">
        <v>229</v>
      </c>
      <c r="B150" s="102" t="s">
        <v>128</v>
      </c>
      <c r="C150" s="106" t="s">
        <v>232</v>
      </c>
      <c r="D150" s="104">
        <v>1</v>
      </c>
      <c r="E150" s="97" t="str">
        <f t="shared" si="30"/>
        <v>See Invoicing Google sheet for Answers.</v>
      </c>
      <c r="F150" s="102"/>
      <c r="G150" s="104">
        <v>1</v>
      </c>
      <c r="H150" s="80"/>
      <c r="I150" s="80"/>
      <c r="J150" s="80"/>
      <c r="K150" s="99" t="s">
        <v>503</v>
      </c>
      <c r="L150" s="100"/>
      <c r="M150" s="100"/>
      <c r="N150" s="100"/>
      <c r="O150" s="101">
        <v>3</v>
      </c>
      <c r="P150" s="281">
        <v>3</v>
      </c>
      <c r="Q150" s="289"/>
      <c r="R150" s="295" t="s">
        <v>1817</v>
      </c>
      <c r="S150" s="284"/>
      <c r="T150" s="285"/>
      <c r="U150" s="281"/>
      <c r="V150" s="286"/>
      <c r="W150" s="286"/>
      <c r="X150" s="284"/>
      <c r="Y150" s="285"/>
      <c r="Z150" s="216">
        <f t="shared" si="31"/>
        <v>3</v>
      </c>
      <c r="AA150" s="105">
        <f t="shared" si="32"/>
        <v>3</v>
      </c>
    </row>
    <row r="151" spans="1:27" ht="80">
      <c r="A151" s="58">
        <v>230</v>
      </c>
      <c r="B151" s="102" t="s">
        <v>129</v>
      </c>
      <c r="C151" s="106" t="s">
        <v>233</v>
      </c>
      <c r="D151" s="104">
        <v>3</v>
      </c>
      <c r="E151" s="97" t="str">
        <f t="shared" si="30"/>
        <v>See Invoicing Google sheet for Answers.</v>
      </c>
      <c r="F151" s="102"/>
      <c r="G151" s="104">
        <v>3</v>
      </c>
      <c r="H151" s="100"/>
      <c r="I151" s="100"/>
      <c r="J151" s="100"/>
      <c r="K151" s="101">
        <v>2</v>
      </c>
      <c r="L151" s="80"/>
      <c r="M151" s="80"/>
      <c r="N151" s="80"/>
      <c r="O151" s="99" t="s">
        <v>503</v>
      </c>
      <c r="P151" s="281">
        <v>2</v>
      </c>
      <c r="Q151" s="289"/>
      <c r="R151" s="295" t="s">
        <v>1818</v>
      </c>
      <c r="S151" s="284"/>
      <c r="T151" s="285"/>
      <c r="U151" s="281"/>
      <c r="V151" s="286"/>
      <c r="W151" s="286"/>
      <c r="X151" s="284"/>
      <c r="Y151" s="285"/>
      <c r="Z151" s="216">
        <f t="shared" si="31"/>
        <v>2</v>
      </c>
      <c r="AA151" s="105">
        <f t="shared" si="32"/>
        <v>2</v>
      </c>
    </row>
    <row r="152" spans="1:27" ht="144">
      <c r="A152" s="58">
        <v>231</v>
      </c>
      <c r="B152" s="102" t="s">
        <v>130</v>
      </c>
      <c r="C152" s="106" t="s">
        <v>234</v>
      </c>
      <c r="D152" s="104">
        <v>4</v>
      </c>
      <c r="E152" s="97" t="str">
        <f t="shared" si="30"/>
        <v>See Invoicing Google sheet for Answers.</v>
      </c>
      <c r="F152" s="102"/>
      <c r="G152" s="104">
        <v>3</v>
      </c>
      <c r="H152" s="80"/>
      <c r="I152" s="80"/>
      <c r="J152" s="80"/>
      <c r="K152" s="99" t="s">
        <v>503</v>
      </c>
      <c r="L152" s="100"/>
      <c r="M152" s="100"/>
      <c r="N152" s="100"/>
      <c r="O152" s="101">
        <v>3.5</v>
      </c>
      <c r="P152" s="281">
        <v>3</v>
      </c>
      <c r="Q152" s="289"/>
      <c r="R152" s="295" t="s">
        <v>1819</v>
      </c>
      <c r="S152" s="284">
        <v>3</v>
      </c>
      <c r="T152" s="285" t="s">
        <v>1816</v>
      </c>
      <c r="U152" s="281"/>
      <c r="V152" s="286"/>
      <c r="W152" s="286"/>
      <c r="X152" s="284"/>
      <c r="Y152" s="285"/>
      <c r="Z152" s="216">
        <f t="shared" si="31"/>
        <v>3</v>
      </c>
      <c r="AA152" s="105">
        <f t="shared" si="32"/>
        <v>3</v>
      </c>
    </row>
    <row r="153" spans="1:27" ht="128">
      <c r="A153" s="58">
        <v>232</v>
      </c>
      <c r="B153" s="102" t="s">
        <v>267</v>
      </c>
      <c r="C153" s="106" t="s">
        <v>235</v>
      </c>
      <c r="D153" s="104">
        <v>4</v>
      </c>
      <c r="E153" s="97" t="str">
        <f t="shared" si="30"/>
        <v>See Invoicing Google sheet for Answers.</v>
      </c>
      <c r="F153" s="102"/>
      <c r="G153" s="104">
        <v>3</v>
      </c>
      <c r="H153" s="80"/>
      <c r="I153" s="80"/>
      <c r="J153" s="80"/>
      <c r="K153" s="99" t="s">
        <v>503</v>
      </c>
      <c r="L153" s="80"/>
      <c r="M153" s="80"/>
      <c r="N153" s="80"/>
      <c r="O153" s="99" t="s">
        <v>503</v>
      </c>
      <c r="P153" s="281">
        <v>3</v>
      </c>
      <c r="Q153" s="289"/>
      <c r="R153" s="295" t="s">
        <v>1819</v>
      </c>
      <c r="S153" s="284"/>
      <c r="T153" s="285"/>
      <c r="U153" s="281"/>
      <c r="V153" s="286"/>
      <c r="W153" s="286"/>
      <c r="X153" s="284"/>
      <c r="Y153" s="285"/>
      <c r="Z153" s="216">
        <f t="shared" si="31"/>
        <v>3</v>
      </c>
      <c r="AA153" s="105">
        <f t="shared" si="32"/>
        <v>3</v>
      </c>
    </row>
    <row r="154" spans="1:27" ht="176">
      <c r="A154" s="58">
        <v>233</v>
      </c>
      <c r="B154" s="102" t="s">
        <v>131</v>
      </c>
      <c r="C154" s="106" t="s">
        <v>236</v>
      </c>
      <c r="D154" s="104">
        <v>2</v>
      </c>
      <c r="E154" s="97" t="str">
        <f t="shared" si="30"/>
        <v>See Invoicing Google sheet for Answers.</v>
      </c>
      <c r="F154" s="102"/>
      <c r="G154" s="104">
        <v>2</v>
      </c>
      <c r="H154" s="80"/>
      <c r="I154" s="80"/>
      <c r="J154" s="80"/>
      <c r="K154" s="99" t="s">
        <v>503</v>
      </c>
      <c r="L154" s="100"/>
      <c r="M154" s="100"/>
      <c r="N154" s="100"/>
      <c r="O154" s="101">
        <v>2.5</v>
      </c>
      <c r="P154" s="281">
        <v>2</v>
      </c>
      <c r="Q154" s="289"/>
      <c r="R154" s="295" t="s">
        <v>1820</v>
      </c>
      <c r="S154" s="284"/>
      <c r="T154" s="285"/>
      <c r="U154" s="281"/>
      <c r="V154" s="286"/>
      <c r="W154" s="286"/>
      <c r="X154" s="284"/>
      <c r="Y154" s="285"/>
      <c r="Z154" s="216">
        <f t="shared" si="31"/>
        <v>2</v>
      </c>
      <c r="AA154" s="105">
        <f t="shared" si="32"/>
        <v>2.5</v>
      </c>
    </row>
    <row r="155" spans="1:27" ht="49">
      <c r="A155" s="58">
        <v>234</v>
      </c>
      <c r="B155" s="102" t="s">
        <v>132</v>
      </c>
      <c r="C155" s="106" t="s">
        <v>237</v>
      </c>
      <c r="D155" s="104">
        <v>2</v>
      </c>
      <c r="E155" s="97" t="str">
        <f t="shared" si="30"/>
        <v>See Invoicing Google sheet for Answers.</v>
      </c>
      <c r="F155" s="102"/>
      <c r="G155" s="104">
        <v>2</v>
      </c>
      <c r="H155" s="80"/>
      <c r="I155" s="80"/>
      <c r="J155" s="80"/>
      <c r="K155" s="99" t="s">
        <v>503</v>
      </c>
      <c r="L155" s="100"/>
      <c r="M155" s="100"/>
      <c r="N155" s="100"/>
      <c r="O155" s="101">
        <v>2.5</v>
      </c>
      <c r="P155" s="281">
        <v>2</v>
      </c>
      <c r="Q155" s="289"/>
      <c r="R155" s="295" t="s">
        <v>1821</v>
      </c>
      <c r="S155" s="284"/>
      <c r="T155" s="285"/>
      <c r="U155" s="281"/>
      <c r="V155" s="286"/>
      <c r="W155" s="286"/>
      <c r="X155" s="284"/>
      <c r="Y155" s="285"/>
      <c r="Z155" s="216">
        <f t="shared" si="31"/>
        <v>2</v>
      </c>
      <c r="AA155" s="105">
        <f t="shared" si="32"/>
        <v>2.5</v>
      </c>
    </row>
    <row r="156" spans="1:27" ht="128">
      <c r="A156" s="58">
        <v>235</v>
      </c>
      <c r="B156" s="102" t="s">
        <v>133</v>
      </c>
      <c r="C156" s="106" t="s">
        <v>238</v>
      </c>
      <c r="D156" s="104">
        <v>2</v>
      </c>
      <c r="E156" s="97" t="str">
        <f t="shared" si="30"/>
        <v>See Invoicing Google sheet for Answers.</v>
      </c>
      <c r="F156" s="102"/>
      <c r="G156" s="104">
        <v>2</v>
      </c>
      <c r="H156" s="80"/>
      <c r="I156" s="80"/>
      <c r="J156" s="80"/>
      <c r="K156" s="99" t="s">
        <v>503</v>
      </c>
      <c r="L156" s="100"/>
      <c r="M156" s="100"/>
      <c r="N156" s="100"/>
      <c r="O156" s="101">
        <v>3</v>
      </c>
      <c r="P156" s="281">
        <v>3</v>
      </c>
      <c r="Q156" s="289"/>
      <c r="R156" s="295" t="s">
        <v>1821</v>
      </c>
      <c r="S156" s="284"/>
      <c r="T156" s="285"/>
      <c r="U156" s="281"/>
      <c r="V156" s="286"/>
      <c r="W156" s="286"/>
      <c r="X156" s="284"/>
      <c r="Y156" s="285"/>
      <c r="Z156" s="216">
        <f t="shared" si="31"/>
        <v>3</v>
      </c>
      <c r="AA156" s="105">
        <f t="shared" si="32"/>
        <v>3</v>
      </c>
    </row>
    <row r="157" spans="1:27" ht="49">
      <c r="A157" s="58">
        <v>236</v>
      </c>
      <c r="B157" s="102" t="s">
        <v>134</v>
      </c>
      <c r="C157" s="106" t="s">
        <v>239</v>
      </c>
      <c r="D157" s="104">
        <v>2</v>
      </c>
      <c r="E157" s="97" t="str">
        <f t="shared" si="30"/>
        <v>See Invoicing Google sheet for Answers.</v>
      </c>
      <c r="F157" s="102"/>
      <c r="G157" s="104">
        <v>2</v>
      </c>
      <c r="H157" s="80"/>
      <c r="I157" s="80"/>
      <c r="J157" s="80"/>
      <c r="K157" s="99" t="s">
        <v>503</v>
      </c>
      <c r="L157" s="80"/>
      <c r="M157" s="80"/>
      <c r="N157" s="80"/>
      <c r="O157" s="99" t="s">
        <v>503</v>
      </c>
      <c r="P157" s="281">
        <v>2</v>
      </c>
      <c r="Q157" s="289"/>
      <c r="R157" s="295" t="s">
        <v>1822</v>
      </c>
      <c r="S157" s="284"/>
      <c r="T157" s="285"/>
      <c r="U157" s="281"/>
      <c r="V157" s="286"/>
      <c r="W157" s="286"/>
      <c r="X157" s="284"/>
      <c r="Y157" s="285"/>
      <c r="Z157" s="216">
        <f t="shared" si="31"/>
        <v>2</v>
      </c>
      <c r="AA157" s="105">
        <f t="shared" si="32"/>
        <v>2</v>
      </c>
    </row>
    <row r="158" spans="1:27">
      <c r="G158" s="99"/>
      <c r="H158" s="80"/>
      <c r="I158" s="80"/>
      <c r="J158" s="80"/>
      <c r="K158" s="99"/>
      <c r="L158" s="80"/>
      <c r="M158" s="80"/>
      <c r="N158" s="80"/>
      <c r="O158" s="99" t="s">
        <v>503</v>
      </c>
      <c r="P158" s="290"/>
      <c r="Q158" s="290"/>
      <c r="R158" s="290"/>
      <c r="S158" s="290"/>
      <c r="T158" s="290"/>
      <c r="U158" s="290"/>
      <c r="V158" s="290"/>
      <c r="W158" s="290"/>
      <c r="X158" s="290"/>
      <c r="Y158" s="290"/>
    </row>
    <row r="159" spans="1:27">
      <c r="G159" s="99"/>
      <c r="H159" s="80"/>
      <c r="I159" s="80"/>
      <c r="J159" s="80"/>
      <c r="K159" s="99"/>
      <c r="L159" s="80"/>
      <c r="M159" s="80"/>
      <c r="N159" s="80"/>
      <c r="O159" s="99" t="s">
        <v>503</v>
      </c>
      <c r="P159" s="290"/>
      <c r="Q159" s="290"/>
      <c r="R159" s="290"/>
      <c r="S159" s="290"/>
      <c r="T159" s="290"/>
      <c r="U159" s="290"/>
      <c r="V159" s="290"/>
      <c r="W159" s="290"/>
      <c r="X159" s="290"/>
      <c r="Y159" s="290"/>
    </row>
    <row r="160" spans="1:27">
      <c r="G160" s="99"/>
      <c r="H160" s="80"/>
      <c r="I160" s="80"/>
      <c r="J160" s="80"/>
      <c r="K160" s="99"/>
      <c r="L160" s="80"/>
      <c r="M160" s="80"/>
      <c r="N160" s="80"/>
      <c r="O160" s="99" t="s">
        <v>503</v>
      </c>
      <c r="P160" s="290"/>
      <c r="Q160" s="290"/>
      <c r="R160" s="290"/>
      <c r="S160" s="290"/>
      <c r="T160" s="290"/>
      <c r="U160" s="290"/>
      <c r="V160" s="290"/>
      <c r="W160" s="290"/>
      <c r="X160" s="290"/>
      <c r="Y160" s="290"/>
    </row>
    <row r="161" spans="1:27" ht="25">
      <c r="B161" s="111" t="s">
        <v>60</v>
      </c>
      <c r="G161" s="99"/>
      <c r="H161" s="80"/>
      <c r="I161" s="80"/>
      <c r="J161" s="80"/>
      <c r="K161" s="99"/>
      <c r="L161" s="80"/>
      <c r="M161" s="80"/>
      <c r="N161" s="80"/>
      <c r="O161" s="99" t="s">
        <v>503</v>
      </c>
      <c r="P161" s="290"/>
      <c r="Q161" s="290"/>
      <c r="R161" s="290"/>
      <c r="S161" s="290"/>
      <c r="T161" s="293"/>
      <c r="U161" s="293"/>
      <c r="V161" s="293"/>
      <c r="W161" s="293"/>
      <c r="X161" s="293"/>
      <c r="Y161" s="293"/>
    </row>
    <row r="162" spans="1:27" ht="80">
      <c r="A162" s="58">
        <v>237</v>
      </c>
      <c r="B162" s="102" t="s">
        <v>268</v>
      </c>
      <c r="C162" s="106" t="s">
        <v>240</v>
      </c>
      <c r="D162" s="104">
        <v>1</v>
      </c>
      <c r="E162" s="97" t="str">
        <f t="shared" ref="E162:E168" si="33">HYPERLINK("https://docs.google.com/document/d/1x6MfWDvt7WHUfxk51zhecRxv6JmwoUr2Vvcrs96HBBQ/edit","Use the Payment google sheet to answer ")</f>
        <v xml:space="preserve">Use the Payment google sheet to answer </v>
      </c>
      <c r="F162" s="102"/>
      <c r="G162" s="104">
        <v>2</v>
      </c>
      <c r="H162" s="80"/>
      <c r="I162" s="80"/>
      <c r="J162" s="80"/>
      <c r="K162" s="99"/>
      <c r="L162" s="100"/>
      <c r="M162" s="100"/>
      <c r="N162" s="100"/>
      <c r="O162" s="101">
        <v>2.5</v>
      </c>
      <c r="P162" s="281">
        <v>2</v>
      </c>
      <c r="Q162" s="289"/>
      <c r="R162" s="295" t="s">
        <v>1823</v>
      </c>
      <c r="S162" s="284">
        <v>2</v>
      </c>
      <c r="T162" s="285" t="s">
        <v>1824</v>
      </c>
      <c r="U162" s="281"/>
      <c r="V162" s="286"/>
      <c r="W162" s="286"/>
      <c r="X162" s="284"/>
      <c r="Y162" s="285"/>
      <c r="Z162" s="216">
        <f t="shared" ref="Z162:Z168" si="34">IF(U162&lt;&gt;"",U162,IF(P162&lt;&gt;"",P162,IF(L162&lt;&gt;"",L162,IF(H162&lt;&gt;"",H162,IF(D162&lt;&gt;"",D162,"")))))</f>
        <v>2</v>
      </c>
      <c r="AA162" s="105">
        <f t="shared" ref="AA162:AA168" si="35">IF(X162&lt;&gt;"",X162,IF(S162&lt;&gt;"",S162,IF(O162&lt;&gt;"",O162,IF(K162&lt;&gt;"",K162,IF(G162&lt;&gt;"",G162,"")))))</f>
        <v>2</v>
      </c>
    </row>
    <row r="163" spans="1:27" ht="80">
      <c r="A163" s="58">
        <v>238</v>
      </c>
      <c r="B163" s="102" t="s">
        <v>135</v>
      </c>
      <c r="C163" s="106" t="s">
        <v>241</v>
      </c>
      <c r="D163" s="104">
        <v>0</v>
      </c>
      <c r="E163" s="97" t="str">
        <f t="shared" si="33"/>
        <v xml:space="preserve">Use the Payment google sheet to answer </v>
      </c>
      <c r="F163" s="102"/>
      <c r="G163" s="104">
        <v>2</v>
      </c>
      <c r="H163" s="80"/>
      <c r="I163" s="80"/>
      <c r="J163" s="80"/>
      <c r="K163" s="99"/>
      <c r="L163" s="100"/>
      <c r="M163" s="100"/>
      <c r="N163" s="100"/>
      <c r="O163" s="101">
        <v>2.5</v>
      </c>
      <c r="P163" s="281">
        <v>2</v>
      </c>
      <c r="Q163" s="289"/>
      <c r="R163" s="295" t="s">
        <v>1825</v>
      </c>
      <c r="S163" s="284">
        <v>2</v>
      </c>
      <c r="T163" s="285" t="s">
        <v>1824</v>
      </c>
      <c r="U163" s="281"/>
      <c r="V163" s="286"/>
      <c r="W163" s="286"/>
      <c r="X163" s="284"/>
      <c r="Y163" s="285"/>
      <c r="Z163" s="216">
        <f t="shared" si="34"/>
        <v>2</v>
      </c>
      <c r="AA163" s="105">
        <f t="shared" si="35"/>
        <v>2</v>
      </c>
    </row>
    <row r="164" spans="1:27" ht="80">
      <c r="A164" s="58">
        <v>239</v>
      </c>
      <c r="B164" s="102" t="s">
        <v>136</v>
      </c>
      <c r="C164" s="106" t="s">
        <v>242</v>
      </c>
      <c r="D164" s="104">
        <v>1</v>
      </c>
      <c r="E164" s="97" t="str">
        <f t="shared" si="33"/>
        <v xml:space="preserve">Use the Payment google sheet to answer </v>
      </c>
      <c r="F164" s="102"/>
      <c r="G164" s="104">
        <v>2</v>
      </c>
      <c r="H164" s="80"/>
      <c r="I164" s="80"/>
      <c r="J164" s="80"/>
      <c r="K164" s="99"/>
      <c r="L164" s="100"/>
      <c r="M164" s="100"/>
      <c r="N164" s="100"/>
      <c r="O164" s="101">
        <v>2.5</v>
      </c>
      <c r="P164" s="281">
        <v>2</v>
      </c>
      <c r="Q164" s="289"/>
      <c r="R164" s="295" t="s">
        <v>1826</v>
      </c>
      <c r="S164" s="284">
        <v>2</v>
      </c>
      <c r="T164" s="285" t="s">
        <v>1824</v>
      </c>
      <c r="U164" s="281"/>
      <c r="V164" s="286"/>
      <c r="W164" s="286"/>
      <c r="X164" s="284"/>
      <c r="Y164" s="285"/>
      <c r="Z164" s="216">
        <f t="shared" si="34"/>
        <v>2</v>
      </c>
      <c r="AA164" s="105">
        <f t="shared" si="35"/>
        <v>2</v>
      </c>
    </row>
    <row r="165" spans="1:27" ht="49">
      <c r="A165" s="58">
        <v>240</v>
      </c>
      <c r="B165" s="102" t="s">
        <v>137</v>
      </c>
      <c r="C165" s="106" t="s">
        <v>243</v>
      </c>
      <c r="D165" s="104"/>
      <c r="E165" s="97" t="str">
        <f t="shared" si="33"/>
        <v xml:space="preserve">Use the Payment google sheet to answer </v>
      </c>
      <c r="F165" s="102"/>
      <c r="G165" s="104">
        <v>0</v>
      </c>
      <c r="H165" s="80"/>
      <c r="I165" s="80"/>
      <c r="J165" s="80"/>
      <c r="K165" s="99"/>
      <c r="L165" s="80"/>
      <c r="M165" s="80"/>
      <c r="N165" s="80"/>
      <c r="O165" s="99" t="s">
        <v>503</v>
      </c>
      <c r="P165" s="281">
        <v>0</v>
      </c>
      <c r="Q165" s="289"/>
      <c r="R165" s="295" t="s">
        <v>1826</v>
      </c>
      <c r="S165" s="284"/>
      <c r="T165" s="285"/>
      <c r="U165" s="281"/>
      <c r="V165" s="286"/>
      <c r="W165" s="286"/>
      <c r="X165" s="284"/>
      <c r="Y165" s="285"/>
      <c r="Z165" s="216">
        <f t="shared" si="34"/>
        <v>0</v>
      </c>
      <c r="AA165" s="105">
        <f t="shared" si="35"/>
        <v>0</v>
      </c>
    </row>
    <row r="166" spans="1:27" ht="224">
      <c r="A166" s="58">
        <v>241</v>
      </c>
      <c r="B166" s="102" t="s">
        <v>270</v>
      </c>
      <c r="C166" s="106" t="s">
        <v>244</v>
      </c>
      <c r="D166" s="104"/>
      <c r="E166" s="97" t="str">
        <f t="shared" si="33"/>
        <v xml:space="preserve">Use the Payment google sheet to answer </v>
      </c>
      <c r="F166" s="102"/>
      <c r="G166" s="104">
        <v>0</v>
      </c>
      <c r="H166" s="80"/>
      <c r="I166" s="80"/>
      <c r="J166" s="80"/>
      <c r="K166" s="99"/>
      <c r="L166" s="80"/>
      <c r="M166" s="80"/>
      <c r="N166" s="80"/>
      <c r="O166" s="99" t="s">
        <v>503</v>
      </c>
      <c r="P166" s="281">
        <v>0</v>
      </c>
      <c r="Q166" s="289" t="s">
        <v>1827</v>
      </c>
      <c r="R166" s="295" t="s">
        <v>1828</v>
      </c>
      <c r="S166" s="284"/>
      <c r="T166" s="285"/>
      <c r="U166" s="281"/>
      <c r="V166" s="286"/>
      <c r="W166" s="286"/>
      <c r="X166" s="284"/>
      <c r="Y166" s="285"/>
      <c r="Z166" s="216">
        <f t="shared" si="34"/>
        <v>0</v>
      </c>
      <c r="AA166" s="105">
        <f t="shared" si="35"/>
        <v>0</v>
      </c>
    </row>
    <row r="167" spans="1:27" ht="49">
      <c r="A167" s="58">
        <v>242</v>
      </c>
      <c r="B167" s="102" t="s">
        <v>138</v>
      </c>
      <c r="C167" s="106" t="s">
        <v>245</v>
      </c>
      <c r="D167" s="104"/>
      <c r="E167" s="97" t="str">
        <f t="shared" si="33"/>
        <v xml:space="preserve">Use the Payment google sheet to answer </v>
      </c>
      <c r="F167" s="102"/>
      <c r="G167" s="104">
        <v>0</v>
      </c>
      <c r="H167" s="80"/>
      <c r="I167" s="80"/>
      <c r="J167" s="80"/>
      <c r="K167" s="99"/>
      <c r="L167" s="80"/>
      <c r="M167" s="80"/>
      <c r="N167" s="80"/>
      <c r="O167" s="99" t="s">
        <v>503</v>
      </c>
      <c r="P167" s="281">
        <v>0</v>
      </c>
      <c r="Q167" s="289" t="s">
        <v>1827</v>
      </c>
      <c r="R167" s="295" t="s">
        <v>1829</v>
      </c>
      <c r="S167" s="284"/>
      <c r="T167" s="285"/>
      <c r="U167" s="281"/>
      <c r="V167" s="286"/>
      <c r="W167" s="286"/>
      <c r="X167" s="284"/>
      <c r="Y167" s="285"/>
      <c r="Z167" s="216">
        <f t="shared" si="34"/>
        <v>0</v>
      </c>
      <c r="AA167" s="105">
        <f t="shared" si="35"/>
        <v>0</v>
      </c>
    </row>
    <row r="168" spans="1:27" ht="49">
      <c r="A168" s="58">
        <v>243</v>
      </c>
      <c r="B168" s="102" t="s">
        <v>139</v>
      </c>
      <c r="C168" s="106" t="s">
        <v>246</v>
      </c>
      <c r="D168" s="104">
        <v>1</v>
      </c>
      <c r="E168" s="97" t="str">
        <f t="shared" si="33"/>
        <v xml:space="preserve">Use the Payment google sheet to answer </v>
      </c>
      <c r="F168" s="102"/>
      <c r="G168" s="104">
        <v>1</v>
      </c>
      <c r="H168" s="80"/>
      <c r="I168" s="80"/>
      <c r="J168" s="80"/>
      <c r="K168" s="99"/>
      <c r="L168" s="100"/>
      <c r="M168" s="100"/>
      <c r="N168" s="100"/>
      <c r="O168" s="101">
        <v>0</v>
      </c>
      <c r="P168" s="281">
        <v>0</v>
      </c>
      <c r="Q168" s="289" t="s">
        <v>1827</v>
      </c>
      <c r="R168" s="295" t="s">
        <v>1829</v>
      </c>
      <c r="S168" s="284"/>
      <c r="T168" s="285"/>
      <c r="U168" s="281"/>
      <c r="V168" s="286"/>
      <c r="W168" s="286"/>
      <c r="X168" s="284"/>
      <c r="Y168" s="285"/>
      <c r="Z168" s="216">
        <f t="shared" si="34"/>
        <v>0</v>
      </c>
      <c r="AA168" s="105">
        <f t="shared" si="35"/>
        <v>0</v>
      </c>
    </row>
    <row r="169" spans="1:27">
      <c r="H169" s="80"/>
      <c r="I169" s="80"/>
      <c r="J169" s="80"/>
      <c r="K169" s="99"/>
      <c r="L169" s="80"/>
      <c r="M169" s="80"/>
      <c r="N169" s="80"/>
      <c r="O169" s="99"/>
      <c r="P169" s="53"/>
      <c r="Q169" s="53"/>
      <c r="R169" s="53"/>
      <c r="S169" s="53"/>
      <c r="T169" s="53"/>
      <c r="U169" s="53"/>
      <c r="V169" s="53"/>
      <c r="W169" s="53"/>
      <c r="X169" s="53"/>
      <c r="Y169" s="53"/>
    </row>
    <row r="170" spans="1:27">
      <c r="H170" s="80"/>
      <c r="I170" s="80"/>
      <c r="J170" s="80"/>
      <c r="K170" s="99"/>
      <c r="L170" s="80"/>
      <c r="M170" s="80"/>
      <c r="N170" s="80"/>
      <c r="O170" s="99"/>
      <c r="P170" s="53"/>
      <c r="Q170" s="53"/>
      <c r="R170" s="53"/>
      <c r="S170" s="53"/>
      <c r="T170" s="53"/>
      <c r="U170" s="53"/>
      <c r="V170" s="53"/>
      <c r="W170" s="53"/>
      <c r="X170" s="53"/>
      <c r="Y170" s="53"/>
    </row>
    <row r="171" spans="1:27">
      <c r="B171" s="112"/>
      <c r="H171" s="80"/>
      <c r="I171" s="80"/>
      <c r="J171" s="80"/>
      <c r="K171" s="99"/>
      <c r="L171" s="80"/>
      <c r="M171" s="80"/>
      <c r="N171" s="80"/>
      <c r="O171" s="99"/>
      <c r="P171" s="53"/>
      <c r="Q171" s="53"/>
      <c r="R171" s="53"/>
      <c r="S171" s="53"/>
      <c r="T171" s="53"/>
      <c r="U171" s="53"/>
      <c r="V171" s="53"/>
      <c r="W171" s="53"/>
      <c r="X171" s="53"/>
      <c r="Y171" s="53"/>
    </row>
    <row r="172" spans="1:27">
      <c r="H172" s="80"/>
      <c r="I172" s="80"/>
      <c r="J172" s="80"/>
      <c r="K172" s="99"/>
      <c r="L172" s="80"/>
      <c r="M172" s="80"/>
      <c r="N172" s="80"/>
      <c r="O172" s="99"/>
      <c r="P172" s="53"/>
      <c r="Q172" s="53"/>
      <c r="R172" s="53"/>
      <c r="S172" s="53"/>
      <c r="T172" s="53"/>
      <c r="U172" s="53"/>
      <c r="V172" s="53"/>
      <c r="W172" s="53"/>
      <c r="X172" s="53"/>
      <c r="Y172" s="53"/>
    </row>
    <row r="173" spans="1:27">
      <c r="H173" s="80"/>
      <c r="I173" s="80"/>
      <c r="J173" s="80"/>
      <c r="K173" s="99"/>
      <c r="L173" s="80"/>
      <c r="M173" s="80"/>
      <c r="N173" s="80"/>
      <c r="O173" s="99"/>
      <c r="P173" s="53"/>
      <c r="Q173" s="53"/>
      <c r="R173" s="53"/>
      <c r="S173" s="53"/>
      <c r="T173" s="53"/>
      <c r="U173" s="53"/>
      <c r="V173" s="53"/>
      <c r="W173" s="53"/>
      <c r="X173" s="53"/>
      <c r="Y173" s="53"/>
    </row>
    <row r="174" spans="1:27">
      <c r="H174" s="80"/>
      <c r="I174" s="80"/>
      <c r="J174" s="80"/>
      <c r="K174" s="99"/>
      <c r="L174" s="80"/>
      <c r="M174" s="80"/>
      <c r="N174" s="80"/>
      <c r="O174" s="99"/>
      <c r="P174" s="53"/>
      <c r="Q174" s="53"/>
      <c r="R174" s="53"/>
      <c r="S174" s="53"/>
      <c r="T174" s="53"/>
      <c r="U174" s="53"/>
      <c r="V174" s="53"/>
      <c r="W174" s="53"/>
      <c r="X174" s="53"/>
      <c r="Y174" s="53"/>
    </row>
    <row r="175" spans="1:27">
      <c r="H175" s="80"/>
      <c r="I175" s="80"/>
      <c r="J175" s="80"/>
      <c r="K175" s="99"/>
      <c r="L175" s="80"/>
      <c r="M175" s="80"/>
      <c r="N175" s="80"/>
      <c r="O175" s="99"/>
      <c r="P175" s="53"/>
      <c r="Q175" s="53"/>
      <c r="R175" s="53"/>
      <c r="S175" s="53"/>
      <c r="T175" s="53"/>
      <c r="U175" s="53"/>
      <c r="V175" s="53"/>
      <c r="W175" s="53"/>
      <c r="X175" s="53"/>
      <c r="Y175" s="53"/>
    </row>
    <row r="176" spans="1:27">
      <c r="H176" s="80"/>
      <c r="I176" s="80"/>
      <c r="J176" s="80"/>
      <c r="K176" s="99"/>
      <c r="L176" s="80"/>
      <c r="M176" s="80"/>
      <c r="N176" s="80"/>
      <c r="O176" s="99"/>
      <c r="P176" s="53"/>
      <c r="Q176" s="53"/>
      <c r="R176" s="53"/>
      <c r="S176" s="53"/>
      <c r="T176" s="53"/>
      <c r="U176" s="53"/>
      <c r="V176" s="53"/>
      <c r="W176" s="53"/>
      <c r="X176" s="53"/>
      <c r="Y176" s="53"/>
    </row>
    <row r="177" spans="8:25">
      <c r="H177" s="80"/>
      <c r="I177" s="80"/>
      <c r="J177" s="80"/>
      <c r="K177" s="99"/>
      <c r="L177" s="80"/>
      <c r="M177" s="80"/>
      <c r="N177" s="80"/>
      <c r="O177" s="99"/>
      <c r="P177" s="53"/>
      <c r="Q177" s="53"/>
      <c r="R177" s="53"/>
      <c r="S177" s="53"/>
      <c r="T177" s="53"/>
      <c r="U177" s="53"/>
      <c r="V177" s="53"/>
      <c r="W177" s="53"/>
      <c r="X177" s="53"/>
      <c r="Y177" s="53"/>
    </row>
    <row r="178" spans="8:25">
      <c r="H178" s="80"/>
      <c r="I178" s="80"/>
      <c r="J178" s="80"/>
      <c r="K178" s="99"/>
      <c r="L178" s="80"/>
      <c r="M178" s="80"/>
      <c r="N178" s="80"/>
      <c r="O178" s="99"/>
      <c r="P178" s="53"/>
      <c r="Q178" s="53"/>
      <c r="R178" s="53"/>
      <c r="S178" s="53"/>
      <c r="T178" s="53"/>
      <c r="U178" s="53"/>
      <c r="V178" s="53"/>
      <c r="W178" s="53"/>
      <c r="X178" s="53"/>
      <c r="Y178" s="53"/>
    </row>
    <row r="179" spans="8:25">
      <c r="H179" s="80"/>
      <c r="I179" s="80"/>
      <c r="J179" s="80"/>
      <c r="K179" s="99"/>
      <c r="L179" s="80"/>
      <c r="M179" s="80"/>
      <c r="N179" s="80"/>
      <c r="O179" s="99"/>
      <c r="P179" s="53"/>
      <c r="Q179" s="53"/>
      <c r="R179" s="53"/>
      <c r="S179" s="53"/>
      <c r="T179" s="53"/>
      <c r="U179" s="53"/>
      <c r="V179" s="53"/>
      <c r="W179" s="53"/>
      <c r="X179" s="53"/>
      <c r="Y179" s="53"/>
    </row>
    <row r="180" spans="8:25">
      <c r="H180" s="80"/>
      <c r="I180" s="80"/>
      <c r="J180" s="80"/>
      <c r="K180" s="99"/>
      <c r="L180" s="80"/>
      <c r="M180" s="80"/>
      <c r="N180" s="80"/>
      <c r="O180" s="99"/>
      <c r="P180" s="53"/>
      <c r="Q180" s="53"/>
      <c r="R180" s="53"/>
      <c r="S180" s="53"/>
      <c r="T180" s="53"/>
      <c r="U180" s="53"/>
      <c r="V180" s="53"/>
      <c r="W180" s="53"/>
      <c r="X180" s="53"/>
      <c r="Y180" s="53"/>
    </row>
    <row r="181" spans="8:25">
      <c r="H181" s="80"/>
      <c r="I181" s="80"/>
      <c r="J181" s="80"/>
      <c r="K181" s="99"/>
      <c r="L181" s="80"/>
      <c r="M181" s="80"/>
      <c r="N181" s="80"/>
      <c r="O181" s="99"/>
      <c r="P181" s="53"/>
      <c r="Q181" s="53"/>
      <c r="R181" s="53"/>
      <c r="S181" s="53"/>
      <c r="T181" s="53"/>
      <c r="U181" s="53"/>
      <c r="V181" s="53"/>
      <c r="W181" s="53"/>
      <c r="X181" s="53"/>
      <c r="Y181" s="53"/>
    </row>
    <row r="182" spans="8:25">
      <c r="H182" s="80"/>
      <c r="I182" s="80"/>
      <c r="J182" s="80"/>
      <c r="K182" s="99"/>
      <c r="L182" s="80"/>
      <c r="M182" s="80"/>
      <c r="N182" s="80"/>
      <c r="O182" s="99"/>
      <c r="P182" s="53"/>
      <c r="Q182" s="53"/>
      <c r="R182" s="53"/>
      <c r="S182" s="53"/>
      <c r="T182" s="53"/>
      <c r="U182" s="53"/>
      <c r="V182" s="53"/>
      <c r="W182" s="53"/>
      <c r="X182" s="53"/>
      <c r="Y182" s="53"/>
    </row>
    <row r="183" spans="8:25">
      <c r="H183" s="80"/>
      <c r="I183" s="80"/>
      <c r="J183" s="80"/>
      <c r="K183" s="99"/>
      <c r="L183" s="80"/>
      <c r="M183" s="80"/>
      <c r="N183" s="80"/>
      <c r="O183" s="99"/>
      <c r="P183" s="53"/>
      <c r="Q183" s="53"/>
      <c r="R183" s="53"/>
      <c r="S183" s="53"/>
      <c r="T183" s="53"/>
      <c r="U183" s="53"/>
      <c r="V183" s="53"/>
      <c r="W183" s="53"/>
      <c r="X183" s="53"/>
      <c r="Y183" s="53"/>
    </row>
    <row r="184" spans="8:25">
      <c r="H184" s="80"/>
      <c r="I184" s="80"/>
      <c r="J184" s="80"/>
      <c r="K184" s="99"/>
      <c r="L184" s="80"/>
      <c r="M184" s="80"/>
      <c r="N184" s="80"/>
      <c r="O184" s="99"/>
      <c r="P184" s="53"/>
      <c r="Q184" s="53"/>
      <c r="R184" s="53"/>
      <c r="S184" s="53"/>
      <c r="T184" s="53"/>
      <c r="U184" s="53"/>
      <c r="V184" s="53"/>
      <c r="W184" s="53"/>
      <c r="X184" s="53"/>
      <c r="Y184" s="53"/>
    </row>
    <row r="185" spans="8:25">
      <c r="H185" s="80"/>
      <c r="I185" s="80"/>
      <c r="J185" s="80"/>
      <c r="K185" s="99"/>
      <c r="L185" s="80"/>
      <c r="M185" s="80"/>
      <c r="N185" s="80"/>
      <c r="O185" s="99"/>
      <c r="P185" s="53"/>
      <c r="Q185" s="53"/>
      <c r="R185" s="53"/>
      <c r="S185" s="53"/>
      <c r="T185" s="53"/>
      <c r="U185" s="53"/>
      <c r="V185" s="53"/>
      <c r="W185" s="53"/>
      <c r="X185" s="53"/>
      <c r="Y185" s="53"/>
    </row>
    <row r="186" spans="8:25">
      <c r="H186" s="80"/>
      <c r="I186" s="80"/>
      <c r="J186" s="80"/>
      <c r="K186" s="99"/>
      <c r="L186" s="80"/>
      <c r="M186" s="80"/>
      <c r="N186" s="80"/>
      <c r="O186" s="99"/>
      <c r="P186" s="53"/>
      <c r="Q186" s="53"/>
      <c r="R186" s="53"/>
      <c r="S186" s="53"/>
      <c r="T186" s="53"/>
      <c r="U186" s="53"/>
      <c r="V186" s="53"/>
      <c r="W186" s="53"/>
      <c r="X186" s="53"/>
      <c r="Y186" s="53"/>
    </row>
    <row r="187" spans="8:25">
      <c r="H187" s="80"/>
      <c r="I187" s="80"/>
      <c r="J187" s="80"/>
      <c r="K187" s="99"/>
      <c r="L187" s="80"/>
      <c r="M187" s="80"/>
      <c r="N187" s="80"/>
      <c r="O187" s="99"/>
      <c r="P187" s="53"/>
      <c r="Q187" s="53"/>
      <c r="R187" s="53"/>
      <c r="S187" s="53"/>
      <c r="T187" s="53"/>
      <c r="U187" s="53"/>
      <c r="V187" s="53"/>
      <c r="W187" s="53"/>
      <c r="X187" s="53"/>
      <c r="Y187" s="53"/>
    </row>
    <row r="188" spans="8:25">
      <c r="H188" s="80"/>
      <c r="I188" s="80"/>
      <c r="J188" s="80"/>
      <c r="K188" s="99"/>
      <c r="L188" s="80"/>
      <c r="M188" s="80"/>
      <c r="N188" s="80"/>
      <c r="O188" s="99"/>
      <c r="P188" s="53"/>
      <c r="Q188" s="53"/>
      <c r="R188" s="53"/>
      <c r="S188" s="53"/>
      <c r="T188" s="53"/>
      <c r="U188" s="53"/>
      <c r="V188" s="53"/>
      <c r="W188" s="53"/>
      <c r="X188" s="53"/>
      <c r="Y188" s="53"/>
    </row>
    <row r="189" spans="8:25">
      <c r="H189" s="80"/>
      <c r="I189" s="80"/>
      <c r="J189" s="80"/>
      <c r="K189" s="99"/>
      <c r="L189" s="80"/>
      <c r="M189" s="80"/>
      <c r="N189" s="80"/>
      <c r="O189" s="99"/>
      <c r="P189" s="53"/>
      <c r="Q189" s="53"/>
      <c r="R189" s="53"/>
      <c r="S189" s="53"/>
      <c r="T189" s="53"/>
      <c r="U189" s="53"/>
      <c r="V189" s="53"/>
      <c r="W189" s="53"/>
      <c r="X189" s="53"/>
      <c r="Y189" s="53"/>
    </row>
    <row r="190" spans="8:25">
      <c r="H190" s="80"/>
      <c r="I190" s="80"/>
      <c r="J190" s="80"/>
      <c r="K190" s="99"/>
      <c r="L190" s="80"/>
      <c r="M190" s="80"/>
      <c r="N190" s="80"/>
      <c r="O190" s="99"/>
      <c r="P190" s="53"/>
      <c r="Q190" s="53"/>
      <c r="R190" s="53"/>
      <c r="S190" s="53"/>
      <c r="T190" s="53"/>
      <c r="U190" s="53"/>
      <c r="V190" s="53"/>
      <c r="W190" s="53"/>
      <c r="X190" s="53"/>
      <c r="Y190" s="53"/>
    </row>
    <row r="191" spans="8:25">
      <c r="H191" s="80"/>
      <c r="I191" s="80"/>
      <c r="J191" s="80"/>
      <c r="K191" s="99"/>
      <c r="L191" s="80"/>
      <c r="M191" s="80"/>
      <c r="N191" s="80"/>
      <c r="O191" s="99"/>
      <c r="P191" s="53"/>
      <c r="Q191" s="53"/>
      <c r="R191" s="53"/>
      <c r="S191" s="53"/>
      <c r="T191" s="53"/>
      <c r="U191" s="53"/>
      <c r="V191" s="53"/>
      <c r="W191" s="53"/>
      <c r="X191" s="53"/>
      <c r="Y191" s="53"/>
    </row>
    <row r="192" spans="8:25">
      <c r="H192" s="80"/>
      <c r="I192" s="80"/>
      <c r="J192" s="80"/>
      <c r="K192" s="99"/>
      <c r="L192" s="80"/>
      <c r="M192" s="80"/>
      <c r="N192" s="80"/>
      <c r="O192" s="99"/>
      <c r="P192" s="53"/>
      <c r="Q192" s="53"/>
      <c r="R192" s="53"/>
      <c r="S192" s="53"/>
      <c r="T192" s="53"/>
      <c r="U192" s="53"/>
      <c r="V192" s="53"/>
      <c r="W192" s="53"/>
      <c r="X192" s="53"/>
      <c r="Y192" s="53"/>
    </row>
    <row r="193" spans="8:25">
      <c r="H193" s="80"/>
      <c r="I193" s="80"/>
      <c r="J193" s="80"/>
      <c r="K193" s="99"/>
      <c r="L193" s="80"/>
      <c r="M193" s="80"/>
      <c r="N193" s="80"/>
      <c r="O193" s="99"/>
      <c r="P193" s="53"/>
      <c r="Q193" s="53"/>
      <c r="R193" s="53"/>
      <c r="S193" s="53"/>
      <c r="T193" s="53"/>
      <c r="U193" s="53"/>
      <c r="V193" s="53"/>
      <c r="W193" s="53"/>
      <c r="X193" s="53"/>
      <c r="Y193" s="53"/>
    </row>
    <row r="194" spans="8:25">
      <c r="H194" s="80"/>
      <c r="I194" s="80"/>
      <c r="J194" s="80"/>
      <c r="K194" s="99"/>
      <c r="L194" s="80"/>
      <c r="M194" s="80"/>
      <c r="N194" s="80"/>
      <c r="O194" s="99"/>
      <c r="P194" s="53"/>
      <c r="Q194" s="53"/>
      <c r="R194" s="53"/>
      <c r="S194" s="53"/>
      <c r="T194" s="53"/>
      <c r="U194" s="53"/>
      <c r="V194" s="53"/>
      <c r="W194" s="53"/>
      <c r="X194" s="53"/>
      <c r="Y194" s="53"/>
    </row>
    <row r="195" spans="8:25">
      <c r="H195" s="80"/>
      <c r="I195" s="80"/>
      <c r="J195" s="80"/>
      <c r="K195" s="99"/>
      <c r="L195" s="80"/>
      <c r="M195" s="80"/>
      <c r="N195" s="80"/>
      <c r="O195" s="99"/>
      <c r="P195" s="53"/>
      <c r="Q195" s="53"/>
      <c r="R195" s="53"/>
      <c r="S195" s="53"/>
      <c r="T195" s="53"/>
      <c r="U195" s="53"/>
      <c r="V195" s="53"/>
      <c r="W195" s="53"/>
      <c r="X195" s="53"/>
      <c r="Y195" s="53"/>
    </row>
    <row r="196" spans="8:25">
      <c r="H196" s="80"/>
      <c r="I196" s="80"/>
      <c r="J196" s="80"/>
      <c r="K196" s="99"/>
      <c r="L196" s="80"/>
      <c r="M196" s="80"/>
      <c r="N196" s="80"/>
      <c r="O196" s="99"/>
      <c r="P196" s="53"/>
      <c r="Q196" s="53"/>
      <c r="R196" s="53"/>
      <c r="S196" s="53"/>
      <c r="T196" s="53"/>
      <c r="U196" s="53"/>
      <c r="V196" s="53"/>
      <c r="W196" s="53"/>
      <c r="X196" s="53"/>
      <c r="Y196" s="53"/>
    </row>
    <row r="197" spans="8:25">
      <c r="H197" s="80"/>
      <c r="I197" s="80"/>
      <c r="J197" s="80"/>
      <c r="K197" s="99"/>
      <c r="L197" s="80"/>
      <c r="M197" s="80"/>
      <c r="N197" s="80"/>
      <c r="O197" s="99"/>
      <c r="P197" s="53"/>
      <c r="Q197" s="53"/>
      <c r="R197" s="53"/>
      <c r="S197" s="53"/>
      <c r="T197" s="53"/>
      <c r="U197" s="53"/>
      <c r="V197" s="53"/>
      <c r="W197" s="53"/>
      <c r="X197" s="53"/>
      <c r="Y197" s="53"/>
    </row>
    <row r="198" spans="8:25">
      <c r="H198" s="80"/>
      <c r="I198" s="80"/>
      <c r="J198" s="80"/>
      <c r="K198" s="99"/>
      <c r="L198" s="80"/>
      <c r="M198" s="80"/>
      <c r="N198" s="80"/>
      <c r="O198" s="99"/>
      <c r="P198" s="53"/>
      <c r="Q198" s="53"/>
      <c r="R198" s="53"/>
      <c r="S198" s="53"/>
      <c r="T198" s="53"/>
      <c r="U198" s="53"/>
      <c r="V198" s="53"/>
      <c r="W198" s="53"/>
      <c r="X198" s="53"/>
      <c r="Y198" s="53"/>
    </row>
    <row r="199" spans="8:25">
      <c r="H199" s="80"/>
      <c r="I199" s="80"/>
      <c r="J199" s="80"/>
      <c r="K199" s="99"/>
      <c r="L199" s="80"/>
      <c r="M199" s="80"/>
      <c r="N199" s="80"/>
      <c r="O199" s="99"/>
      <c r="P199" s="53"/>
      <c r="Q199" s="53"/>
      <c r="R199" s="53"/>
      <c r="S199" s="53"/>
      <c r="T199" s="53"/>
      <c r="U199" s="53"/>
      <c r="V199" s="53"/>
      <c r="W199" s="53"/>
      <c r="X199" s="53"/>
      <c r="Y199" s="53"/>
    </row>
    <row r="200" spans="8:25">
      <c r="H200" s="80"/>
      <c r="I200" s="80"/>
      <c r="J200" s="80"/>
      <c r="K200" s="99"/>
      <c r="L200" s="80"/>
      <c r="M200" s="80"/>
      <c r="N200" s="80"/>
      <c r="O200" s="99"/>
      <c r="P200" s="53"/>
      <c r="Q200" s="53"/>
      <c r="R200" s="53"/>
      <c r="S200" s="53"/>
      <c r="T200" s="53"/>
      <c r="U200" s="53"/>
      <c r="V200" s="53"/>
      <c r="W200" s="53"/>
      <c r="X200" s="53"/>
      <c r="Y200" s="53"/>
    </row>
    <row r="201" spans="8:25">
      <c r="H201" s="80"/>
      <c r="I201" s="80"/>
      <c r="J201" s="80"/>
      <c r="K201" s="99"/>
      <c r="L201" s="80"/>
      <c r="M201" s="80"/>
      <c r="N201" s="80"/>
      <c r="O201" s="99"/>
      <c r="P201" s="53"/>
      <c r="Q201" s="53"/>
      <c r="R201" s="53"/>
      <c r="S201" s="53"/>
      <c r="T201" s="53"/>
      <c r="U201" s="53"/>
      <c r="V201" s="53"/>
      <c r="W201" s="53"/>
      <c r="X201" s="53"/>
      <c r="Y201" s="53"/>
    </row>
    <row r="202" spans="8:25">
      <c r="H202" s="80"/>
      <c r="I202" s="80"/>
      <c r="J202" s="80"/>
      <c r="K202" s="99"/>
      <c r="L202" s="80"/>
      <c r="M202" s="80"/>
      <c r="N202" s="80"/>
      <c r="O202" s="99"/>
      <c r="P202" s="53"/>
      <c r="Q202" s="53"/>
      <c r="R202" s="53"/>
      <c r="S202" s="53"/>
      <c r="T202" s="53"/>
      <c r="U202" s="53"/>
      <c r="V202" s="53"/>
      <c r="W202" s="53"/>
      <c r="X202" s="53"/>
      <c r="Y202" s="53"/>
    </row>
    <row r="203" spans="8:25">
      <c r="H203" s="80"/>
      <c r="I203" s="80"/>
      <c r="J203" s="80"/>
      <c r="K203" s="99"/>
      <c r="L203" s="80"/>
      <c r="M203" s="80"/>
      <c r="N203" s="80"/>
      <c r="O203" s="99"/>
      <c r="P203" s="53"/>
      <c r="Q203" s="53"/>
      <c r="R203" s="53"/>
      <c r="S203" s="53"/>
      <c r="T203" s="53"/>
      <c r="U203" s="53"/>
      <c r="V203" s="53"/>
      <c r="W203" s="53"/>
      <c r="X203" s="53"/>
      <c r="Y203" s="53"/>
    </row>
    <row r="204" spans="8:25">
      <c r="H204" s="80"/>
      <c r="I204" s="80"/>
      <c r="J204" s="80"/>
      <c r="K204" s="99"/>
      <c r="L204" s="80"/>
      <c r="M204" s="80"/>
      <c r="N204" s="80"/>
      <c r="O204" s="99"/>
      <c r="P204" s="53"/>
      <c r="Q204" s="53"/>
      <c r="R204" s="53"/>
      <c r="S204" s="53"/>
      <c r="T204" s="53"/>
      <c r="U204" s="53"/>
      <c r="V204" s="53"/>
      <c r="W204" s="53"/>
      <c r="X204" s="53"/>
      <c r="Y204" s="53"/>
    </row>
    <row r="205" spans="8:25">
      <c r="H205" s="80"/>
      <c r="I205" s="80"/>
      <c r="J205" s="80"/>
      <c r="K205" s="99"/>
      <c r="L205" s="80"/>
      <c r="M205" s="80"/>
      <c r="N205" s="80"/>
      <c r="O205" s="99"/>
      <c r="P205" s="53"/>
      <c r="Q205" s="53"/>
      <c r="R205" s="53"/>
      <c r="S205" s="53"/>
      <c r="T205" s="53"/>
      <c r="U205" s="53"/>
      <c r="V205" s="53"/>
      <c r="W205" s="53"/>
      <c r="X205" s="53"/>
      <c r="Y205" s="53"/>
    </row>
    <row r="206" spans="8:25">
      <c r="H206" s="80"/>
      <c r="I206" s="80"/>
      <c r="J206" s="80"/>
      <c r="K206" s="99"/>
      <c r="L206" s="80"/>
      <c r="M206" s="80"/>
      <c r="N206" s="80"/>
      <c r="O206" s="99"/>
      <c r="P206" s="53"/>
      <c r="Q206" s="53"/>
      <c r="R206" s="53"/>
      <c r="S206" s="53"/>
      <c r="T206" s="53"/>
      <c r="U206" s="53"/>
      <c r="V206" s="53"/>
      <c r="W206" s="53"/>
      <c r="X206" s="53"/>
      <c r="Y206" s="53"/>
    </row>
    <row r="207" spans="8:25">
      <c r="H207" s="80"/>
      <c r="I207" s="80"/>
      <c r="J207" s="80"/>
      <c r="K207" s="99"/>
      <c r="L207" s="80"/>
      <c r="M207" s="80"/>
      <c r="N207" s="80"/>
      <c r="O207" s="99"/>
      <c r="P207" s="53"/>
      <c r="Q207" s="53"/>
      <c r="R207" s="53"/>
      <c r="S207" s="53"/>
      <c r="T207" s="53"/>
      <c r="U207" s="53"/>
      <c r="V207" s="53"/>
      <c r="W207" s="53"/>
      <c r="X207" s="53"/>
      <c r="Y207" s="53"/>
    </row>
    <row r="208" spans="8:25">
      <c r="H208" s="80"/>
      <c r="I208" s="80"/>
      <c r="J208" s="80"/>
      <c r="K208" s="99"/>
      <c r="L208" s="80"/>
      <c r="M208" s="80"/>
      <c r="N208" s="80"/>
      <c r="O208" s="99"/>
      <c r="P208" s="53"/>
      <c r="Q208" s="53"/>
      <c r="R208" s="53"/>
      <c r="S208" s="53"/>
      <c r="T208" s="53"/>
      <c r="U208" s="53"/>
      <c r="V208" s="53"/>
      <c r="W208" s="53"/>
      <c r="X208" s="53"/>
      <c r="Y208" s="53"/>
    </row>
    <row r="209" spans="8:25">
      <c r="H209" s="80"/>
      <c r="I209" s="80"/>
      <c r="J209" s="80"/>
      <c r="K209" s="99"/>
      <c r="L209" s="80"/>
      <c r="M209" s="80"/>
      <c r="N209" s="80"/>
      <c r="O209" s="99"/>
      <c r="P209" s="53"/>
      <c r="Q209" s="53"/>
      <c r="R209" s="53"/>
      <c r="S209" s="53"/>
      <c r="T209" s="53"/>
      <c r="U209" s="53"/>
      <c r="V209" s="53"/>
      <c r="W209" s="53"/>
      <c r="X209" s="53"/>
      <c r="Y209" s="53"/>
    </row>
    <row r="210" spans="8:25">
      <c r="H210" s="80"/>
      <c r="I210" s="80"/>
      <c r="J210" s="80"/>
      <c r="K210" s="99"/>
      <c r="L210" s="80"/>
      <c r="M210" s="80"/>
      <c r="N210" s="80"/>
      <c r="O210" s="99"/>
      <c r="P210" s="53"/>
      <c r="Q210" s="53"/>
      <c r="R210" s="53"/>
      <c r="S210" s="53"/>
      <c r="T210" s="53"/>
      <c r="U210" s="53"/>
      <c r="V210" s="53"/>
      <c r="W210" s="53"/>
      <c r="X210" s="53"/>
      <c r="Y210" s="53"/>
    </row>
    <row r="211" spans="8:25">
      <c r="H211" s="80"/>
      <c r="I211" s="80"/>
      <c r="J211" s="80"/>
      <c r="K211" s="99"/>
      <c r="L211" s="80"/>
      <c r="M211" s="80"/>
      <c r="N211" s="80"/>
      <c r="O211" s="99"/>
      <c r="P211" s="53"/>
      <c r="Q211" s="53"/>
      <c r="R211" s="53"/>
      <c r="S211" s="53"/>
      <c r="T211" s="53"/>
      <c r="U211" s="53"/>
      <c r="V211" s="53"/>
      <c r="W211" s="53"/>
      <c r="X211" s="53"/>
      <c r="Y211" s="53"/>
    </row>
    <row r="212" spans="8:25">
      <c r="H212" s="80"/>
      <c r="I212" s="80"/>
      <c r="J212" s="80"/>
      <c r="K212" s="99"/>
      <c r="L212" s="80"/>
      <c r="M212" s="80"/>
      <c r="N212" s="80"/>
      <c r="O212" s="99"/>
      <c r="P212" s="53"/>
      <c r="Q212" s="53"/>
      <c r="R212" s="53"/>
      <c r="S212" s="53"/>
      <c r="T212" s="53"/>
      <c r="U212" s="53"/>
      <c r="V212" s="53"/>
      <c r="W212" s="53"/>
      <c r="X212" s="53"/>
      <c r="Y212" s="53"/>
    </row>
    <row r="213" spans="8:25">
      <c r="H213" s="80"/>
      <c r="I213" s="80"/>
      <c r="J213" s="80"/>
      <c r="K213" s="99"/>
      <c r="L213" s="80"/>
      <c r="M213" s="80"/>
      <c r="N213" s="80"/>
      <c r="O213" s="99"/>
      <c r="P213" s="53"/>
      <c r="Q213" s="53"/>
      <c r="R213" s="53"/>
      <c r="S213" s="53"/>
      <c r="T213" s="53"/>
      <c r="U213" s="53"/>
      <c r="V213" s="53"/>
      <c r="W213" s="53"/>
      <c r="X213" s="53"/>
      <c r="Y213" s="53"/>
    </row>
    <row r="214" spans="8:25">
      <c r="H214" s="80"/>
      <c r="I214" s="80"/>
      <c r="J214" s="80"/>
      <c r="K214" s="99"/>
      <c r="L214" s="80"/>
      <c r="M214" s="80"/>
      <c r="N214" s="80"/>
      <c r="O214" s="99"/>
      <c r="P214" s="53"/>
      <c r="Q214" s="53"/>
      <c r="R214" s="53"/>
      <c r="S214" s="53"/>
      <c r="T214" s="53"/>
      <c r="U214" s="53"/>
      <c r="V214" s="53"/>
      <c r="W214" s="53"/>
      <c r="X214" s="53"/>
      <c r="Y214" s="53"/>
    </row>
    <row r="215" spans="8:25">
      <c r="H215" s="80"/>
      <c r="I215" s="80"/>
      <c r="J215" s="80"/>
      <c r="K215" s="99"/>
      <c r="L215" s="80"/>
      <c r="M215" s="80"/>
      <c r="N215" s="80"/>
      <c r="O215" s="99"/>
      <c r="P215" s="53"/>
      <c r="Q215" s="53"/>
      <c r="R215" s="53"/>
      <c r="S215" s="53"/>
      <c r="T215" s="53"/>
      <c r="U215" s="53"/>
      <c r="V215" s="53"/>
      <c r="W215" s="53"/>
      <c r="X215" s="53"/>
      <c r="Y215" s="53"/>
    </row>
    <row r="216" spans="8:25">
      <c r="H216" s="80"/>
      <c r="I216" s="80"/>
      <c r="J216" s="80"/>
      <c r="K216" s="99"/>
      <c r="L216" s="80"/>
      <c r="M216" s="80"/>
      <c r="N216" s="80"/>
      <c r="O216" s="99"/>
      <c r="P216" s="53"/>
      <c r="Q216" s="53"/>
      <c r="R216" s="53"/>
      <c r="S216" s="53"/>
      <c r="T216" s="53"/>
      <c r="U216" s="53"/>
      <c r="V216" s="53"/>
      <c r="W216" s="53"/>
      <c r="X216" s="53"/>
      <c r="Y216" s="53"/>
    </row>
    <row r="217" spans="8:25">
      <c r="H217" s="80"/>
      <c r="I217" s="80"/>
      <c r="J217" s="80"/>
      <c r="K217" s="99"/>
      <c r="L217" s="80"/>
      <c r="M217" s="80"/>
      <c r="N217" s="80"/>
      <c r="O217" s="99"/>
      <c r="P217" s="53"/>
      <c r="Q217" s="53"/>
      <c r="R217" s="53"/>
      <c r="S217" s="53"/>
      <c r="T217" s="53"/>
      <c r="U217" s="53"/>
      <c r="V217" s="53"/>
      <c r="W217" s="53"/>
      <c r="X217" s="53"/>
      <c r="Y217" s="53"/>
    </row>
    <row r="218" spans="8:25">
      <c r="H218" s="80"/>
      <c r="I218" s="80"/>
      <c r="J218" s="80"/>
      <c r="K218" s="99"/>
      <c r="L218" s="80"/>
      <c r="M218" s="80"/>
      <c r="N218" s="80"/>
      <c r="O218" s="99"/>
      <c r="P218" s="53"/>
      <c r="Q218" s="53"/>
      <c r="R218" s="53"/>
      <c r="S218" s="53"/>
      <c r="T218" s="53"/>
      <c r="U218" s="53"/>
      <c r="V218" s="53"/>
      <c r="W218" s="53"/>
      <c r="X218" s="53"/>
      <c r="Y218" s="53"/>
    </row>
    <row r="219" spans="8:25">
      <c r="H219" s="80"/>
      <c r="I219" s="80"/>
      <c r="J219" s="80"/>
      <c r="K219" s="99"/>
      <c r="L219" s="80"/>
      <c r="M219" s="80"/>
      <c r="N219" s="80"/>
      <c r="O219" s="99"/>
      <c r="P219" s="53"/>
      <c r="Q219" s="53"/>
      <c r="R219" s="53"/>
      <c r="S219" s="53"/>
      <c r="T219" s="53"/>
      <c r="U219" s="53"/>
      <c r="V219" s="53"/>
      <c r="W219" s="53"/>
      <c r="X219" s="53"/>
      <c r="Y219" s="53"/>
    </row>
    <row r="220" spans="8:25">
      <c r="H220" s="80"/>
      <c r="I220" s="80"/>
      <c r="J220" s="80"/>
      <c r="K220" s="99"/>
      <c r="L220" s="80"/>
      <c r="M220" s="80"/>
      <c r="N220" s="80"/>
      <c r="O220" s="99"/>
      <c r="P220" s="53"/>
      <c r="Q220" s="53"/>
      <c r="R220" s="53"/>
      <c r="S220" s="53"/>
      <c r="T220" s="53"/>
      <c r="U220" s="53"/>
      <c r="V220" s="53"/>
      <c r="W220" s="53"/>
      <c r="X220" s="53"/>
      <c r="Y220" s="53"/>
    </row>
    <row r="221" spans="8:25">
      <c r="H221" s="80"/>
      <c r="I221" s="80"/>
      <c r="J221" s="80"/>
      <c r="K221" s="99"/>
      <c r="L221" s="80"/>
      <c r="M221" s="80"/>
      <c r="N221" s="80"/>
      <c r="O221" s="99"/>
      <c r="P221" s="53"/>
      <c r="Q221" s="53"/>
      <c r="R221" s="53"/>
      <c r="S221" s="53"/>
      <c r="T221" s="53"/>
      <c r="U221" s="53"/>
      <c r="V221" s="53"/>
      <c r="W221" s="53"/>
      <c r="X221" s="53"/>
      <c r="Y221" s="53"/>
    </row>
    <row r="222" spans="8:25">
      <c r="H222" s="80"/>
      <c r="I222" s="80"/>
      <c r="J222" s="80"/>
      <c r="K222" s="99"/>
      <c r="L222" s="80"/>
      <c r="M222" s="80"/>
      <c r="N222" s="80"/>
      <c r="O222" s="99"/>
      <c r="P222" s="53"/>
      <c r="Q222" s="53"/>
      <c r="R222" s="53"/>
      <c r="S222" s="53"/>
      <c r="T222" s="53"/>
      <c r="U222" s="53"/>
      <c r="V222" s="53"/>
      <c r="W222" s="53"/>
      <c r="X222" s="53"/>
      <c r="Y222" s="53"/>
    </row>
    <row r="223" spans="8:25">
      <c r="H223" s="80"/>
      <c r="I223" s="80"/>
      <c r="J223" s="80"/>
      <c r="K223" s="99"/>
      <c r="L223" s="80"/>
      <c r="M223" s="80"/>
      <c r="N223" s="80"/>
      <c r="O223" s="99"/>
      <c r="P223" s="53"/>
      <c r="Q223" s="53"/>
      <c r="R223" s="53"/>
      <c r="S223" s="53"/>
      <c r="T223" s="53"/>
      <c r="U223" s="53"/>
      <c r="V223" s="53"/>
      <c r="W223" s="53"/>
      <c r="X223" s="53"/>
      <c r="Y223" s="53"/>
    </row>
    <row r="224" spans="8:25">
      <c r="H224" s="80"/>
      <c r="I224" s="80"/>
      <c r="J224" s="80"/>
      <c r="K224" s="99"/>
      <c r="L224" s="80"/>
      <c r="M224" s="80"/>
      <c r="N224" s="80"/>
      <c r="O224" s="99"/>
      <c r="P224" s="53"/>
      <c r="Q224" s="53"/>
      <c r="R224" s="53"/>
      <c r="S224" s="53"/>
      <c r="T224" s="53"/>
      <c r="U224" s="53"/>
      <c r="V224" s="53"/>
      <c r="W224" s="53"/>
      <c r="X224" s="53"/>
      <c r="Y224" s="53"/>
    </row>
    <row r="225" spans="8:25">
      <c r="H225" s="80"/>
      <c r="I225" s="80"/>
      <c r="J225" s="80"/>
      <c r="K225" s="99"/>
      <c r="L225" s="80"/>
      <c r="M225" s="80"/>
      <c r="N225" s="80"/>
      <c r="O225" s="99"/>
      <c r="P225" s="53"/>
      <c r="Q225" s="53"/>
      <c r="R225" s="53"/>
      <c r="S225" s="53"/>
      <c r="T225" s="53"/>
      <c r="U225" s="53"/>
      <c r="V225" s="53"/>
      <c r="W225" s="53"/>
      <c r="X225" s="53"/>
      <c r="Y225" s="53"/>
    </row>
    <row r="226" spans="8:25">
      <c r="H226" s="80"/>
      <c r="I226" s="80"/>
      <c r="J226" s="80"/>
      <c r="K226" s="99"/>
      <c r="L226" s="80"/>
      <c r="M226" s="80"/>
      <c r="N226" s="80"/>
      <c r="O226" s="99"/>
      <c r="P226" s="53"/>
      <c r="Q226" s="53"/>
      <c r="R226" s="53"/>
      <c r="S226" s="53"/>
      <c r="T226" s="53"/>
      <c r="U226" s="53"/>
      <c r="V226" s="53"/>
      <c r="W226" s="53"/>
      <c r="X226" s="53"/>
      <c r="Y226" s="53"/>
    </row>
    <row r="227" spans="8:25">
      <c r="H227" s="80"/>
      <c r="I227" s="80"/>
      <c r="J227" s="80"/>
      <c r="K227" s="99"/>
      <c r="L227" s="80"/>
      <c r="M227" s="80"/>
      <c r="N227" s="80"/>
      <c r="O227" s="99"/>
      <c r="P227" s="53"/>
      <c r="Q227" s="53"/>
      <c r="R227" s="53"/>
      <c r="S227" s="53"/>
      <c r="T227" s="53"/>
      <c r="U227" s="53"/>
      <c r="V227" s="53"/>
      <c r="W227" s="53"/>
      <c r="X227" s="53"/>
      <c r="Y227" s="53"/>
    </row>
    <row r="228" spans="8:25">
      <c r="H228" s="80"/>
      <c r="I228" s="80"/>
      <c r="J228" s="80"/>
      <c r="K228" s="99"/>
      <c r="L228" s="80"/>
      <c r="M228" s="80"/>
      <c r="N228" s="80"/>
      <c r="O228" s="99"/>
      <c r="P228" s="53"/>
      <c r="Q228" s="53"/>
      <c r="R228" s="53"/>
      <c r="S228" s="53"/>
      <c r="T228" s="53"/>
      <c r="U228" s="53"/>
      <c r="V228" s="53"/>
      <c r="W228" s="53"/>
      <c r="X228" s="53"/>
      <c r="Y228" s="53"/>
    </row>
    <row r="229" spans="8:25">
      <c r="H229" s="80"/>
      <c r="I229" s="80"/>
      <c r="J229" s="80"/>
      <c r="K229" s="99"/>
      <c r="L229" s="80"/>
      <c r="M229" s="80"/>
      <c r="N229" s="80"/>
      <c r="O229" s="99"/>
      <c r="P229" s="53"/>
      <c r="Q229" s="53"/>
      <c r="R229" s="53"/>
      <c r="S229" s="53"/>
      <c r="T229" s="53"/>
      <c r="U229" s="53"/>
      <c r="V229" s="53"/>
      <c r="W229" s="53"/>
      <c r="X229" s="53"/>
      <c r="Y229" s="53"/>
    </row>
    <row r="230" spans="8:25">
      <c r="H230" s="80"/>
      <c r="I230" s="80"/>
      <c r="J230" s="80"/>
      <c r="K230" s="99"/>
      <c r="L230" s="80"/>
      <c r="M230" s="80"/>
      <c r="N230" s="80"/>
      <c r="O230" s="99"/>
      <c r="P230" s="53"/>
      <c r="Q230" s="53"/>
      <c r="R230" s="53"/>
      <c r="S230" s="53"/>
      <c r="T230" s="53"/>
      <c r="U230" s="53"/>
      <c r="V230" s="53"/>
      <c r="W230" s="53"/>
      <c r="X230" s="53"/>
      <c r="Y230" s="53"/>
    </row>
    <row r="231" spans="8:25">
      <c r="H231" s="80"/>
      <c r="I231" s="80"/>
      <c r="J231" s="80"/>
      <c r="K231" s="99"/>
      <c r="L231" s="80"/>
      <c r="M231" s="80"/>
      <c r="N231" s="80"/>
      <c r="O231" s="99"/>
      <c r="P231" s="53"/>
      <c r="Q231" s="53"/>
      <c r="R231" s="53"/>
      <c r="S231" s="53"/>
      <c r="T231" s="53"/>
      <c r="U231" s="53"/>
      <c r="V231" s="53"/>
      <c r="W231" s="53"/>
      <c r="X231" s="53"/>
      <c r="Y231" s="53"/>
    </row>
    <row r="232" spans="8:25">
      <c r="H232" s="80"/>
      <c r="I232" s="80"/>
      <c r="J232" s="80"/>
      <c r="K232" s="99"/>
      <c r="L232" s="80"/>
      <c r="M232" s="80"/>
      <c r="N232" s="80"/>
      <c r="O232" s="99"/>
      <c r="P232" s="53"/>
      <c r="Q232" s="53"/>
      <c r="R232" s="53"/>
      <c r="S232" s="53"/>
      <c r="T232" s="53"/>
      <c r="U232" s="53"/>
      <c r="V232" s="53"/>
      <c r="W232" s="53"/>
      <c r="X232" s="53"/>
      <c r="Y232" s="53"/>
    </row>
    <row r="233" spans="8:25">
      <c r="H233" s="80"/>
      <c r="I233" s="80"/>
      <c r="J233" s="80"/>
      <c r="K233" s="99"/>
      <c r="L233" s="80"/>
      <c r="M233" s="80"/>
      <c r="N233" s="80"/>
      <c r="O233" s="99"/>
      <c r="P233" s="53"/>
      <c r="Q233" s="53"/>
      <c r="R233" s="53"/>
      <c r="S233" s="53"/>
      <c r="T233" s="53"/>
      <c r="U233" s="53"/>
      <c r="V233" s="53"/>
      <c r="W233" s="53"/>
      <c r="X233" s="53"/>
      <c r="Y233" s="53"/>
    </row>
    <row r="234" spans="8:25">
      <c r="H234" s="80"/>
      <c r="I234" s="80"/>
      <c r="J234" s="80"/>
      <c r="K234" s="99"/>
      <c r="L234" s="80"/>
      <c r="M234" s="80"/>
      <c r="N234" s="80"/>
      <c r="O234" s="99"/>
      <c r="P234" s="53"/>
      <c r="Q234" s="53"/>
      <c r="R234" s="53"/>
      <c r="S234" s="53"/>
      <c r="T234" s="53"/>
      <c r="U234" s="53"/>
      <c r="V234" s="53"/>
      <c r="W234" s="53"/>
      <c r="X234" s="53"/>
      <c r="Y234" s="53"/>
    </row>
    <row r="235" spans="8:25">
      <c r="H235" s="80"/>
      <c r="I235" s="80"/>
      <c r="J235" s="80"/>
      <c r="K235" s="99"/>
      <c r="L235" s="80"/>
      <c r="M235" s="80"/>
      <c r="N235" s="80"/>
      <c r="O235" s="99"/>
      <c r="P235" s="53"/>
      <c r="Q235" s="53"/>
      <c r="R235" s="53"/>
      <c r="S235" s="53"/>
      <c r="T235" s="53"/>
      <c r="U235" s="53"/>
      <c r="V235" s="53"/>
      <c r="W235" s="53"/>
      <c r="X235" s="53"/>
      <c r="Y235" s="53"/>
    </row>
    <row r="236" spans="8:25">
      <c r="H236" s="80"/>
      <c r="I236" s="80"/>
      <c r="J236" s="80"/>
      <c r="K236" s="99"/>
      <c r="L236" s="80"/>
      <c r="M236" s="80"/>
      <c r="N236" s="80"/>
      <c r="O236" s="99"/>
      <c r="P236" s="53"/>
      <c r="Q236" s="53"/>
      <c r="R236" s="53"/>
      <c r="S236" s="53"/>
      <c r="T236" s="53"/>
      <c r="U236" s="53"/>
      <c r="V236" s="53"/>
      <c r="W236" s="53"/>
      <c r="X236" s="53"/>
      <c r="Y236" s="53"/>
    </row>
    <row r="237" spans="8:25">
      <c r="H237" s="80"/>
      <c r="I237" s="80"/>
      <c r="J237" s="80"/>
      <c r="K237" s="99"/>
      <c r="L237" s="80"/>
      <c r="M237" s="80"/>
      <c r="N237" s="80"/>
      <c r="O237" s="99"/>
      <c r="P237" s="53"/>
      <c r="Q237" s="53"/>
      <c r="R237" s="53"/>
      <c r="S237" s="53"/>
      <c r="T237" s="53"/>
      <c r="U237" s="53"/>
      <c r="V237" s="53"/>
      <c r="W237" s="53"/>
      <c r="X237" s="53"/>
      <c r="Y237" s="53"/>
    </row>
    <row r="238" spans="8:25">
      <c r="H238" s="80"/>
      <c r="I238" s="80"/>
      <c r="J238" s="80"/>
      <c r="K238" s="99"/>
      <c r="L238" s="80"/>
      <c r="M238" s="80"/>
      <c r="N238" s="80"/>
      <c r="O238" s="99"/>
      <c r="P238" s="53"/>
      <c r="Q238" s="53"/>
      <c r="R238" s="53"/>
      <c r="S238" s="53"/>
      <c r="T238" s="53"/>
      <c r="U238" s="53"/>
      <c r="V238" s="53"/>
      <c r="W238" s="53"/>
      <c r="X238" s="53"/>
      <c r="Y238" s="53"/>
    </row>
    <row r="239" spans="8:25">
      <c r="H239" s="80"/>
      <c r="I239" s="80"/>
      <c r="J239" s="80"/>
      <c r="K239" s="99"/>
      <c r="L239" s="80"/>
      <c r="M239" s="80"/>
      <c r="N239" s="80"/>
      <c r="O239" s="99"/>
      <c r="P239" s="53"/>
      <c r="Q239" s="53"/>
      <c r="R239" s="53"/>
      <c r="S239" s="53"/>
      <c r="T239" s="53"/>
      <c r="U239" s="53"/>
      <c r="V239" s="53"/>
      <c r="W239" s="53"/>
      <c r="X239" s="53"/>
      <c r="Y239" s="53"/>
    </row>
    <row r="240" spans="8:25">
      <c r="H240" s="80"/>
      <c r="I240" s="80"/>
      <c r="J240" s="80"/>
      <c r="K240" s="99"/>
      <c r="L240" s="80"/>
      <c r="M240" s="80"/>
      <c r="N240" s="80"/>
      <c r="O240" s="99"/>
      <c r="P240" s="53"/>
      <c r="Q240" s="53"/>
      <c r="R240" s="53"/>
      <c r="S240" s="53"/>
      <c r="T240" s="53"/>
      <c r="U240" s="53"/>
      <c r="V240" s="53"/>
      <c r="W240" s="53"/>
      <c r="X240" s="53"/>
      <c r="Y240" s="53"/>
    </row>
    <row r="241" spans="8:25">
      <c r="H241" s="80"/>
      <c r="I241" s="80"/>
      <c r="J241" s="80"/>
      <c r="K241" s="99"/>
      <c r="L241" s="80"/>
      <c r="M241" s="80"/>
      <c r="N241" s="80"/>
      <c r="O241" s="99"/>
      <c r="P241" s="53"/>
      <c r="Q241" s="53"/>
      <c r="R241" s="53"/>
      <c r="S241" s="53"/>
      <c r="T241" s="53"/>
      <c r="U241" s="53"/>
      <c r="V241" s="53"/>
      <c r="W241" s="53"/>
      <c r="X241" s="53"/>
      <c r="Y241" s="53"/>
    </row>
    <row r="242" spans="8:25">
      <c r="H242" s="80"/>
      <c r="I242" s="80"/>
      <c r="J242" s="80"/>
      <c r="K242" s="99"/>
      <c r="L242" s="80"/>
      <c r="M242" s="80"/>
      <c r="N242" s="80"/>
      <c r="O242" s="99"/>
      <c r="P242" s="53"/>
      <c r="Q242" s="53"/>
      <c r="R242" s="53"/>
      <c r="S242" s="53"/>
      <c r="T242" s="53"/>
      <c r="U242" s="53"/>
      <c r="V242" s="53"/>
      <c r="W242" s="53"/>
      <c r="X242" s="53"/>
      <c r="Y242" s="53"/>
    </row>
    <row r="243" spans="8:25">
      <c r="H243" s="80"/>
      <c r="I243" s="80"/>
      <c r="J243" s="80"/>
      <c r="K243" s="99"/>
      <c r="L243" s="80"/>
      <c r="M243" s="80"/>
      <c r="N243" s="80"/>
      <c r="O243" s="99"/>
      <c r="P243" s="53"/>
      <c r="Q243" s="53"/>
      <c r="R243" s="53"/>
      <c r="S243" s="53"/>
      <c r="T243" s="53"/>
      <c r="U243" s="53"/>
      <c r="V243" s="53"/>
      <c r="W243" s="53"/>
      <c r="X243" s="53"/>
      <c r="Y243" s="53"/>
    </row>
    <row r="244" spans="8:25">
      <c r="H244" s="80"/>
      <c r="I244" s="80"/>
      <c r="J244" s="80"/>
      <c r="K244" s="99"/>
      <c r="L244" s="80"/>
      <c r="M244" s="80"/>
      <c r="N244" s="80"/>
      <c r="O244" s="99"/>
      <c r="P244" s="53"/>
      <c r="Q244" s="53"/>
      <c r="R244" s="53"/>
      <c r="S244" s="53"/>
      <c r="T244" s="53"/>
      <c r="U244" s="53"/>
      <c r="V244" s="53"/>
      <c r="W244" s="53"/>
      <c r="X244" s="53"/>
      <c r="Y244" s="53"/>
    </row>
    <row r="245" spans="8:25">
      <c r="H245" s="80"/>
      <c r="I245" s="80"/>
      <c r="J245" s="80"/>
      <c r="K245" s="99"/>
      <c r="L245" s="80"/>
      <c r="M245" s="80"/>
      <c r="N245" s="80"/>
      <c r="O245" s="99"/>
      <c r="P245" s="53"/>
      <c r="Q245" s="53"/>
      <c r="R245" s="53"/>
      <c r="S245" s="53"/>
      <c r="T245" s="53"/>
      <c r="U245" s="53"/>
      <c r="V245" s="53"/>
      <c r="W245" s="53"/>
      <c r="X245" s="53"/>
      <c r="Y245" s="53"/>
    </row>
    <row r="246" spans="8:25">
      <c r="H246" s="80"/>
      <c r="I246" s="80"/>
      <c r="J246" s="80"/>
      <c r="K246" s="99"/>
      <c r="L246" s="80"/>
      <c r="M246" s="80"/>
      <c r="N246" s="80"/>
      <c r="O246" s="99"/>
      <c r="P246" s="53"/>
      <c r="Q246" s="53"/>
      <c r="R246" s="53"/>
      <c r="S246" s="53"/>
      <c r="T246" s="53"/>
      <c r="U246" s="53"/>
      <c r="V246" s="53"/>
      <c r="W246" s="53"/>
      <c r="X246" s="53"/>
      <c r="Y246" s="53"/>
    </row>
    <row r="247" spans="8:25">
      <c r="H247" s="80"/>
      <c r="I247" s="80"/>
      <c r="J247" s="80"/>
      <c r="K247" s="99"/>
      <c r="L247" s="80"/>
      <c r="M247" s="80"/>
      <c r="N247" s="80"/>
      <c r="O247" s="99"/>
      <c r="P247" s="53"/>
      <c r="Q247" s="53"/>
      <c r="R247" s="53"/>
      <c r="S247" s="53"/>
      <c r="T247" s="53"/>
      <c r="U247" s="53"/>
      <c r="V247" s="53"/>
      <c r="W247" s="53"/>
      <c r="X247" s="53"/>
      <c r="Y247" s="53"/>
    </row>
    <row r="248" spans="8:25">
      <c r="H248" s="80"/>
      <c r="I248" s="80"/>
      <c r="J248" s="80"/>
      <c r="K248" s="99"/>
      <c r="L248" s="80"/>
      <c r="M248" s="80"/>
      <c r="N248" s="80"/>
      <c r="O248" s="99"/>
      <c r="P248" s="53"/>
      <c r="Q248" s="53"/>
      <c r="R248" s="53"/>
      <c r="S248" s="53"/>
      <c r="T248" s="53"/>
      <c r="U248" s="53"/>
      <c r="V248" s="53"/>
      <c r="W248" s="53"/>
      <c r="X248" s="53"/>
      <c r="Y248" s="53"/>
    </row>
    <row r="249" spans="8:25">
      <c r="H249" s="80"/>
      <c r="I249" s="80"/>
      <c r="J249" s="80"/>
      <c r="K249" s="99"/>
      <c r="L249" s="80"/>
      <c r="M249" s="80"/>
      <c r="N249" s="80"/>
      <c r="O249" s="99"/>
      <c r="P249" s="53"/>
      <c r="Q249" s="53"/>
      <c r="R249" s="53"/>
      <c r="S249" s="53"/>
      <c r="T249" s="53"/>
      <c r="U249" s="53"/>
      <c r="V249" s="53"/>
      <c r="W249" s="53"/>
      <c r="X249" s="53"/>
      <c r="Y249" s="53"/>
    </row>
    <row r="250" spans="8:25">
      <c r="H250" s="80"/>
      <c r="I250" s="80"/>
      <c r="J250" s="80"/>
      <c r="K250" s="99"/>
      <c r="L250" s="80"/>
      <c r="M250" s="80"/>
      <c r="N250" s="80"/>
      <c r="O250" s="99"/>
      <c r="P250" s="53"/>
      <c r="Q250" s="53"/>
      <c r="R250" s="53"/>
      <c r="S250" s="53"/>
      <c r="T250" s="53"/>
      <c r="U250" s="53"/>
      <c r="V250" s="53"/>
      <c r="W250" s="53"/>
      <c r="X250" s="53"/>
      <c r="Y250" s="53"/>
    </row>
    <row r="251" spans="8:25">
      <c r="H251" s="80"/>
      <c r="I251" s="80"/>
      <c r="J251" s="80"/>
      <c r="K251" s="99"/>
      <c r="L251" s="80"/>
      <c r="M251" s="80"/>
      <c r="N251" s="80"/>
      <c r="O251" s="99"/>
      <c r="P251" s="53"/>
      <c r="Q251" s="53"/>
      <c r="R251" s="53"/>
      <c r="S251" s="53"/>
      <c r="T251" s="53"/>
      <c r="U251" s="53"/>
      <c r="V251" s="53"/>
      <c r="W251" s="53"/>
      <c r="X251" s="53"/>
      <c r="Y251" s="53"/>
    </row>
    <row r="252" spans="8:25">
      <c r="H252" s="80"/>
      <c r="I252" s="80"/>
      <c r="J252" s="80"/>
      <c r="K252" s="99"/>
      <c r="L252" s="80"/>
      <c r="M252" s="80"/>
      <c r="N252" s="80"/>
      <c r="O252" s="99"/>
      <c r="P252" s="53"/>
      <c r="Q252" s="53"/>
      <c r="R252" s="53"/>
      <c r="S252" s="53"/>
      <c r="T252" s="53"/>
      <c r="U252" s="53"/>
      <c r="V252" s="53"/>
      <c r="W252" s="53"/>
      <c r="X252" s="53"/>
      <c r="Y252" s="53"/>
    </row>
    <row r="253" spans="8:25">
      <c r="H253" s="80"/>
      <c r="I253" s="80"/>
      <c r="J253" s="80"/>
      <c r="K253" s="99"/>
      <c r="L253" s="80"/>
      <c r="M253" s="80"/>
      <c r="N253" s="80"/>
      <c r="O253" s="99"/>
      <c r="P253" s="53"/>
      <c r="Q253" s="53"/>
      <c r="R253" s="53"/>
      <c r="S253" s="53"/>
      <c r="T253" s="53"/>
      <c r="U253" s="53"/>
      <c r="V253" s="53"/>
      <c r="W253" s="53"/>
      <c r="X253" s="53"/>
      <c r="Y253" s="53"/>
    </row>
    <row r="254" spans="8:25">
      <c r="H254" s="80"/>
      <c r="I254" s="80"/>
      <c r="J254" s="80"/>
      <c r="K254" s="99"/>
      <c r="L254" s="80"/>
      <c r="M254" s="80"/>
      <c r="N254" s="80"/>
      <c r="O254" s="99"/>
      <c r="P254" s="53"/>
      <c r="Q254" s="53"/>
      <c r="R254" s="53"/>
      <c r="S254" s="53"/>
      <c r="T254" s="53"/>
      <c r="U254" s="53"/>
      <c r="V254" s="53"/>
      <c r="W254" s="53"/>
      <c r="X254" s="53"/>
      <c r="Y254" s="53"/>
    </row>
    <row r="255" spans="8:25">
      <c r="H255" s="80"/>
      <c r="I255" s="80"/>
      <c r="J255" s="80"/>
      <c r="K255" s="99"/>
      <c r="L255" s="80"/>
      <c r="M255" s="80"/>
      <c r="N255" s="80"/>
      <c r="O255" s="99"/>
      <c r="P255" s="53"/>
      <c r="Q255" s="53"/>
      <c r="R255" s="53"/>
      <c r="S255" s="53"/>
      <c r="T255" s="53"/>
      <c r="U255" s="53"/>
      <c r="V255" s="53"/>
      <c r="W255" s="53"/>
      <c r="X255" s="53"/>
      <c r="Y255" s="53"/>
    </row>
    <row r="256" spans="8:25">
      <c r="H256" s="80"/>
      <c r="I256" s="80"/>
      <c r="J256" s="80"/>
      <c r="K256" s="99"/>
      <c r="L256" s="80"/>
      <c r="M256" s="80"/>
      <c r="N256" s="80"/>
      <c r="O256" s="99"/>
      <c r="P256" s="53"/>
      <c r="Q256" s="53"/>
      <c r="R256" s="53"/>
      <c r="S256" s="53"/>
      <c r="T256" s="53"/>
      <c r="U256" s="53"/>
      <c r="V256" s="53"/>
      <c r="W256" s="53"/>
      <c r="X256" s="53"/>
      <c r="Y256" s="53"/>
    </row>
    <row r="257" spans="8:25">
      <c r="H257" s="80"/>
      <c r="I257" s="80"/>
      <c r="J257" s="80"/>
      <c r="K257" s="99"/>
      <c r="L257" s="80"/>
      <c r="M257" s="80"/>
      <c r="N257" s="80"/>
      <c r="O257" s="99"/>
      <c r="P257" s="53"/>
      <c r="Q257" s="53"/>
      <c r="R257" s="53"/>
      <c r="S257" s="53"/>
      <c r="T257" s="53"/>
      <c r="U257" s="53"/>
      <c r="V257" s="53"/>
      <c r="W257" s="53"/>
      <c r="X257" s="53"/>
      <c r="Y257" s="53"/>
    </row>
    <row r="258" spans="8:25">
      <c r="H258" s="80"/>
      <c r="I258" s="80"/>
      <c r="J258" s="80"/>
      <c r="K258" s="99"/>
      <c r="L258" s="80"/>
      <c r="M258" s="80"/>
      <c r="N258" s="80"/>
      <c r="O258" s="99"/>
      <c r="P258" s="53"/>
      <c r="Q258" s="53"/>
      <c r="R258" s="53"/>
      <c r="S258" s="53"/>
      <c r="T258" s="53"/>
      <c r="U258" s="53"/>
      <c r="V258" s="53"/>
      <c r="W258" s="53"/>
      <c r="X258" s="53"/>
      <c r="Y258" s="53"/>
    </row>
    <row r="259" spans="8:25">
      <c r="H259" s="80"/>
      <c r="I259" s="80"/>
      <c r="J259" s="80"/>
      <c r="K259" s="99"/>
      <c r="L259" s="80"/>
      <c r="M259" s="80"/>
      <c r="N259" s="80"/>
      <c r="O259" s="99"/>
      <c r="P259" s="53"/>
      <c r="Q259" s="53"/>
      <c r="R259" s="53"/>
      <c r="S259" s="53"/>
      <c r="T259" s="53"/>
      <c r="U259" s="53"/>
      <c r="V259" s="53"/>
      <c r="W259" s="53"/>
      <c r="X259" s="53"/>
      <c r="Y259" s="53"/>
    </row>
    <row r="260" spans="8:25">
      <c r="H260" s="80"/>
      <c r="I260" s="80"/>
      <c r="J260" s="80"/>
      <c r="K260" s="99"/>
      <c r="L260" s="80"/>
      <c r="M260" s="80"/>
      <c r="N260" s="80"/>
      <c r="O260" s="99"/>
      <c r="P260" s="53"/>
      <c r="Q260" s="53"/>
      <c r="R260" s="53"/>
      <c r="S260" s="53"/>
      <c r="T260" s="53"/>
      <c r="U260" s="53"/>
      <c r="V260" s="53"/>
      <c r="W260" s="53"/>
      <c r="X260" s="53"/>
      <c r="Y260" s="53"/>
    </row>
    <row r="261" spans="8:25">
      <c r="H261" s="80"/>
      <c r="I261" s="80"/>
      <c r="J261" s="80"/>
      <c r="K261" s="99"/>
      <c r="L261" s="80"/>
      <c r="M261" s="80"/>
      <c r="N261" s="80"/>
      <c r="O261" s="99"/>
      <c r="P261" s="53"/>
      <c r="Q261" s="53"/>
      <c r="R261" s="53"/>
      <c r="S261" s="53"/>
      <c r="T261" s="53"/>
      <c r="U261" s="53"/>
      <c r="V261" s="53"/>
      <c r="W261" s="53"/>
      <c r="X261" s="53"/>
      <c r="Y261" s="53"/>
    </row>
    <row r="262" spans="8:25">
      <c r="H262" s="80"/>
      <c r="I262" s="80"/>
      <c r="J262" s="80"/>
      <c r="K262" s="99"/>
      <c r="L262" s="80"/>
      <c r="M262" s="80"/>
      <c r="N262" s="80"/>
      <c r="O262" s="99"/>
      <c r="P262" s="53"/>
      <c r="Q262" s="53"/>
      <c r="R262" s="53"/>
      <c r="S262" s="53"/>
      <c r="T262" s="53"/>
      <c r="U262" s="53"/>
      <c r="V262" s="53"/>
      <c r="W262" s="53"/>
      <c r="X262" s="53"/>
      <c r="Y262" s="53"/>
    </row>
    <row r="263" spans="8:25">
      <c r="H263" s="80"/>
      <c r="I263" s="80"/>
      <c r="J263" s="80"/>
      <c r="K263" s="99"/>
      <c r="L263" s="80"/>
      <c r="M263" s="80"/>
      <c r="N263" s="80"/>
      <c r="O263" s="99"/>
      <c r="P263" s="53"/>
      <c r="Q263" s="53"/>
      <c r="R263" s="53"/>
      <c r="S263" s="53"/>
      <c r="T263" s="53"/>
      <c r="U263" s="53"/>
      <c r="V263" s="53"/>
      <c r="W263" s="53"/>
      <c r="X263" s="53"/>
      <c r="Y263" s="53"/>
    </row>
    <row r="264" spans="8:25">
      <c r="H264" s="80"/>
      <c r="I264" s="80"/>
      <c r="J264" s="80"/>
      <c r="K264" s="99"/>
      <c r="L264" s="80"/>
      <c r="M264" s="80"/>
      <c r="N264" s="80"/>
      <c r="O264" s="99"/>
      <c r="P264" s="53"/>
      <c r="Q264" s="53"/>
      <c r="R264" s="53"/>
      <c r="S264" s="53"/>
      <c r="T264" s="53"/>
      <c r="U264" s="53"/>
      <c r="V264" s="53"/>
      <c r="W264" s="53"/>
      <c r="X264" s="53"/>
      <c r="Y264" s="53"/>
    </row>
    <row r="265" spans="8:25">
      <c r="H265" s="80"/>
      <c r="I265" s="80"/>
      <c r="J265" s="80"/>
      <c r="K265" s="99"/>
      <c r="L265" s="80"/>
      <c r="M265" s="80"/>
      <c r="N265" s="80"/>
      <c r="O265" s="99"/>
      <c r="P265" s="53"/>
      <c r="Q265" s="53"/>
      <c r="R265" s="53"/>
      <c r="S265" s="53"/>
      <c r="T265" s="53"/>
      <c r="U265" s="53"/>
      <c r="V265" s="53"/>
      <c r="W265" s="53"/>
      <c r="X265" s="53"/>
      <c r="Y265" s="53"/>
    </row>
    <row r="266" spans="8:25">
      <c r="H266" s="80"/>
      <c r="I266" s="80"/>
      <c r="J266" s="80"/>
      <c r="K266" s="99"/>
      <c r="L266" s="80"/>
      <c r="M266" s="80"/>
      <c r="N266" s="80"/>
      <c r="O266" s="99"/>
      <c r="P266" s="53"/>
      <c r="Q266" s="53"/>
      <c r="R266" s="53"/>
      <c r="S266" s="53"/>
      <c r="T266" s="53"/>
      <c r="U266" s="53"/>
      <c r="V266" s="53"/>
      <c r="W266" s="53"/>
      <c r="X266" s="53"/>
      <c r="Y266" s="53"/>
    </row>
    <row r="267" spans="8:25">
      <c r="H267" s="80"/>
      <c r="I267" s="80"/>
      <c r="J267" s="80"/>
      <c r="K267" s="99"/>
      <c r="L267" s="80"/>
      <c r="M267" s="80"/>
      <c r="N267" s="80"/>
      <c r="O267" s="99"/>
      <c r="P267" s="53"/>
      <c r="Q267" s="53"/>
      <c r="R267" s="53"/>
      <c r="S267" s="53"/>
      <c r="T267" s="53"/>
      <c r="U267" s="53"/>
      <c r="V267" s="53"/>
      <c r="W267" s="53"/>
      <c r="X267" s="53"/>
      <c r="Y267" s="53"/>
    </row>
    <row r="268" spans="8:25">
      <c r="H268" s="80"/>
      <c r="I268" s="80"/>
      <c r="J268" s="80"/>
      <c r="K268" s="99"/>
      <c r="L268" s="80"/>
      <c r="M268" s="80"/>
      <c r="N268" s="80"/>
      <c r="O268" s="99"/>
      <c r="P268" s="53"/>
      <c r="Q268" s="53"/>
      <c r="R268" s="53"/>
      <c r="S268" s="53"/>
      <c r="T268" s="53"/>
      <c r="U268" s="53"/>
      <c r="V268" s="53"/>
      <c r="W268" s="53"/>
      <c r="X268" s="53"/>
      <c r="Y268" s="53"/>
    </row>
    <row r="269" spans="8:25">
      <c r="H269" s="80"/>
      <c r="I269" s="80"/>
      <c r="J269" s="80"/>
      <c r="K269" s="99"/>
      <c r="L269" s="80"/>
      <c r="M269" s="80"/>
      <c r="N269" s="80"/>
      <c r="O269" s="99"/>
      <c r="P269" s="53"/>
      <c r="Q269" s="53"/>
      <c r="R269" s="53"/>
      <c r="S269" s="53"/>
      <c r="T269" s="53"/>
      <c r="U269" s="53"/>
      <c r="V269" s="53"/>
      <c r="W269" s="53"/>
      <c r="X269" s="53"/>
      <c r="Y269" s="53"/>
    </row>
    <row r="270" spans="8:25">
      <c r="H270" s="80"/>
      <c r="I270" s="80"/>
      <c r="J270" s="80"/>
      <c r="K270" s="99"/>
      <c r="L270" s="80"/>
      <c r="M270" s="80"/>
      <c r="N270" s="80"/>
      <c r="O270" s="99"/>
      <c r="P270" s="53"/>
      <c r="Q270" s="53"/>
      <c r="R270" s="53"/>
      <c r="S270" s="53"/>
      <c r="T270" s="53"/>
      <c r="U270" s="53"/>
      <c r="V270" s="53"/>
      <c r="W270" s="53"/>
      <c r="X270" s="53"/>
      <c r="Y270" s="53"/>
    </row>
    <row r="271" spans="8:25">
      <c r="H271" s="80"/>
      <c r="I271" s="80"/>
      <c r="J271" s="80"/>
      <c r="K271" s="99"/>
      <c r="L271" s="80"/>
      <c r="M271" s="80"/>
      <c r="N271" s="80"/>
      <c r="O271" s="99"/>
      <c r="P271" s="53"/>
      <c r="Q271" s="53"/>
      <c r="R271" s="53"/>
      <c r="S271" s="53"/>
      <c r="T271" s="53"/>
      <c r="U271" s="53"/>
      <c r="V271" s="53"/>
      <c r="W271" s="53"/>
      <c r="X271" s="53"/>
      <c r="Y271" s="53"/>
    </row>
    <row r="272" spans="8:25">
      <c r="H272" s="80"/>
      <c r="I272" s="80"/>
      <c r="J272" s="80"/>
      <c r="K272" s="99"/>
      <c r="L272" s="80"/>
      <c r="M272" s="80"/>
      <c r="N272" s="80"/>
      <c r="O272" s="99"/>
      <c r="P272" s="53"/>
      <c r="Q272" s="53"/>
      <c r="R272" s="53"/>
      <c r="S272" s="53"/>
      <c r="T272" s="53"/>
      <c r="U272" s="53"/>
      <c r="V272" s="53"/>
      <c r="W272" s="53"/>
      <c r="X272" s="53"/>
      <c r="Y272" s="53"/>
    </row>
    <row r="273" spans="8:25">
      <c r="H273" s="80"/>
      <c r="I273" s="80"/>
      <c r="J273" s="80"/>
      <c r="K273" s="99"/>
      <c r="L273" s="80"/>
      <c r="M273" s="80"/>
      <c r="N273" s="80"/>
      <c r="O273" s="99"/>
      <c r="P273" s="53"/>
      <c r="Q273" s="53"/>
      <c r="R273" s="53"/>
      <c r="S273" s="53"/>
      <c r="T273" s="53"/>
      <c r="U273" s="53"/>
      <c r="V273" s="53"/>
      <c r="W273" s="53"/>
      <c r="X273" s="53"/>
      <c r="Y273" s="53"/>
    </row>
    <row r="274" spans="8:25">
      <c r="H274" s="80"/>
      <c r="I274" s="80"/>
      <c r="J274" s="80"/>
      <c r="K274" s="99"/>
      <c r="L274" s="80"/>
      <c r="M274" s="80"/>
      <c r="N274" s="80"/>
      <c r="O274" s="99"/>
      <c r="P274" s="53"/>
      <c r="Q274" s="53"/>
      <c r="R274" s="53"/>
      <c r="S274" s="53"/>
      <c r="T274" s="53"/>
      <c r="U274" s="53"/>
      <c r="V274" s="53"/>
      <c r="W274" s="53"/>
      <c r="X274" s="53"/>
      <c r="Y274" s="53"/>
    </row>
    <row r="275" spans="8:25">
      <c r="H275" s="80"/>
      <c r="I275" s="80"/>
      <c r="J275" s="80"/>
      <c r="K275" s="99"/>
      <c r="L275" s="80"/>
      <c r="M275" s="80"/>
      <c r="N275" s="80"/>
      <c r="O275" s="99"/>
      <c r="P275" s="53"/>
      <c r="Q275" s="53"/>
      <c r="R275" s="53"/>
      <c r="S275" s="53"/>
      <c r="T275" s="53"/>
      <c r="U275" s="53"/>
      <c r="V275" s="53"/>
      <c r="W275" s="53"/>
      <c r="X275" s="53"/>
      <c r="Y275" s="53"/>
    </row>
    <row r="276" spans="8:25">
      <c r="H276" s="80"/>
      <c r="I276" s="80"/>
      <c r="J276" s="80"/>
      <c r="K276" s="99"/>
      <c r="L276" s="80"/>
      <c r="M276" s="80"/>
      <c r="N276" s="80"/>
      <c r="O276" s="99"/>
      <c r="P276" s="53"/>
      <c r="Q276" s="53"/>
      <c r="R276" s="53"/>
      <c r="S276" s="53"/>
      <c r="T276" s="53"/>
      <c r="U276" s="53"/>
      <c r="V276" s="53"/>
      <c r="W276" s="53"/>
      <c r="X276" s="53"/>
      <c r="Y276" s="53"/>
    </row>
    <row r="277" spans="8:25">
      <c r="H277" s="80"/>
      <c r="I277" s="80"/>
      <c r="J277" s="80"/>
      <c r="K277" s="99"/>
      <c r="L277" s="80"/>
      <c r="M277" s="80"/>
      <c r="N277" s="80"/>
      <c r="O277" s="99"/>
      <c r="P277" s="53"/>
      <c r="Q277" s="53"/>
      <c r="R277" s="53"/>
      <c r="S277" s="53"/>
      <c r="T277" s="53"/>
      <c r="U277" s="53"/>
      <c r="V277" s="53"/>
      <c r="W277" s="53"/>
      <c r="X277" s="53"/>
      <c r="Y277" s="53"/>
    </row>
    <row r="278" spans="8:25">
      <c r="H278" s="80"/>
      <c r="I278" s="80"/>
      <c r="J278" s="80"/>
      <c r="K278" s="99"/>
      <c r="L278" s="80"/>
      <c r="M278" s="80"/>
      <c r="N278" s="80"/>
      <c r="O278" s="99"/>
      <c r="P278" s="53"/>
      <c r="Q278" s="53"/>
      <c r="R278" s="53"/>
      <c r="S278" s="53"/>
      <c r="T278" s="53"/>
      <c r="U278" s="53"/>
      <c r="V278" s="53"/>
      <c r="W278" s="53"/>
      <c r="X278" s="53"/>
      <c r="Y278" s="53"/>
    </row>
    <row r="279" spans="8:25">
      <c r="H279" s="80"/>
      <c r="I279" s="80"/>
      <c r="J279" s="80"/>
      <c r="K279" s="99"/>
      <c r="L279" s="80"/>
      <c r="M279" s="80"/>
      <c r="N279" s="80"/>
      <c r="O279" s="99"/>
      <c r="P279" s="53"/>
      <c r="Q279" s="53"/>
      <c r="R279" s="53"/>
      <c r="S279" s="53"/>
      <c r="T279" s="53"/>
      <c r="U279" s="53"/>
      <c r="V279" s="53"/>
      <c r="W279" s="53"/>
      <c r="X279" s="53"/>
      <c r="Y279" s="53"/>
    </row>
    <row r="280" spans="8:25">
      <c r="H280" s="80"/>
      <c r="I280" s="80"/>
      <c r="J280" s="80"/>
      <c r="K280" s="99"/>
      <c r="L280" s="80"/>
      <c r="M280" s="80"/>
      <c r="N280" s="80"/>
      <c r="O280" s="99"/>
      <c r="P280" s="53"/>
      <c r="Q280" s="53"/>
      <c r="R280" s="53"/>
      <c r="S280" s="53"/>
      <c r="T280" s="53"/>
      <c r="U280" s="53"/>
      <c r="V280" s="53"/>
      <c r="W280" s="53"/>
      <c r="X280" s="53"/>
      <c r="Y280" s="53"/>
    </row>
    <row r="281" spans="8:25">
      <c r="H281" s="80"/>
      <c r="I281" s="80"/>
      <c r="J281" s="80"/>
      <c r="K281" s="99"/>
      <c r="L281" s="80"/>
      <c r="M281" s="80"/>
      <c r="N281" s="80"/>
      <c r="O281" s="99"/>
      <c r="P281" s="53"/>
      <c r="Q281" s="53"/>
      <c r="R281" s="53"/>
      <c r="S281" s="53"/>
      <c r="T281" s="53"/>
      <c r="U281" s="53"/>
      <c r="V281" s="53"/>
      <c r="W281" s="53"/>
      <c r="X281" s="53"/>
      <c r="Y281" s="53"/>
    </row>
    <row r="282" spans="8:25">
      <c r="H282" s="80"/>
      <c r="I282" s="80"/>
      <c r="J282" s="80"/>
      <c r="K282" s="99"/>
      <c r="L282" s="80"/>
      <c r="M282" s="80"/>
      <c r="N282" s="80"/>
      <c r="O282" s="99"/>
      <c r="P282" s="53"/>
      <c r="Q282" s="53"/>
      <c r="R282" s="53"/>
      <c r="S282" s="53"/>
      <c r="T282" s="53"/>
      <c r="U282" s="53"/>
      <c r="V282" s="53"/>
      <c r="W282" s="53"/>
      <c r="X282" s="53"/>
      <c r="Y282" s="53"/>
    </row>
    <row r="283" spans="8:25">
      <c r="H283" s="80"/>
      <c r="I283" s="80"/>
      <c r="J283" s="80"/>
      <c r="K283" s="99"/>
      <c r="L283" s="80"/>
      <c r="M283" s="80"/>
      <c r="N283" s="80"/>
      <c r="O283" s="99"/>
      <c r="P283" s="53"/>
      <c r="Q283" s="53"/>
      <c r="R283" s="53"/>
      <c r="S283" s="53"/>
      <c r="T283" s="53"/>
      <c r="U283" s="53"/>
      <c r="V283" s="53"/>
      <c r="W283" s="53"/>
      <c r="X283" s="53"/>
      <c r="Y283" s="53"/>
    </row>
    <row r="284" spans="8:25">
      <c r="H284" s="80"/>
      <c r="I284" s="80"/>
      <c r="J284" s="80"/>
      <c r="K284" s="99"/>
      <c r="L284" s="80"/>
      <c r="M284" s="80"/>
      <c r="N284" s="80"/>
      <c r="O284" s="99"/>
      <c r="P284" s="53"/>
      <c r="Q284" s="53"/>
      <c r="R284" s="53"/>
      <c r="S284" s="53"/>
      <c r="T284" s="53"/>
      <c r="U284" s="53"/>
      <c r="V284" s="53"/>
      <c r="W284" s="53"/>
      <c r="X284" s="53"/>
      <c r="Y284" s="53"/>
    </row>
    <row r="285" spans="8:25">
      <c r="H285" s="80"/>
      <c r="I285" s="80"/>
      <c r="J285" s="80"/>
      <c r="K285" s="99"/>
      <c r="L285" s="80"/>
      <c r="M285" s="80"/>
      <c r="N285" s="80"/>
      <c r="O285" s="99"/>
      <c r="P285" s="53"/>
      <c r="Q285" s="53"/>
      <c r="R285" s="53"/>
      <c r="S285" s="53"/>
      <c r="T285" s="53"/>
      <c r="U285" s="53"/>
      <c r="V285" s="53"/>
      <c r="W285" s="53"/>
      <c r="X285" s="53"/>
      <c r="Y285" s="53"/>
    </row>
    <row r="286" spans="8:25">
      <c r="H286" s="80"/>
      <c r="I286" s="80"/>
      <c r="J286" s="80"/>
      <c r="K286" s="99"/>
      <c r="L286" s="80"/>
      <c r="M286" s="80"/>
      <c r="N286" s="80"/>
      <c r="O286" s="99"/>
      <c r="P286" s="53"/>
      <c r="Q286" s="53"/>
      <c r="R286" s="53"/>
      <c r="S286" s="53"/>
      <c r="T286" s="53"/>
      <c r="U286" s="53"/>
      <c r="V286" s="53"/>
      <c r="W286" s="53"/>
      <c r="X286" s="53"/>
      <c r="Y286" s="53"/>
    </row>
    <row r="287" spans="8:25">
      <c r="H287" s="80"/>
      <c r="I287" s="80"/>
      <c r="J287" s="80"/>
      <c r="K287" s="99"/>
      <c r="L287" s="80"/>
      <c r="M287" s="80"/>
      <c r="N287" s="80"/>
      <c r="O287" s="99"/>
      <c r="P287" s="53"/>
      <c r="Q287" s="53"/>
      <c r="R287" s="53"/>
      <c r="S287" s="53"/>
      <c r="T287" s="53"/>
      <c r="U287" s="53"/>
      <c r="V287" s="53"/>
      <c r="W287" s="53"/>
      <c r="X287" s="53"/>
      <c r="Y287" s="53"/>
    </row>
    <row r="288" spans="8:25">
      <c r="H288" s="80"/>
      <c r="I288" s="80"/>
      <c r="J288" s="80"/>
      <c r="K288" s="99"/>
      <c r="L288" s="80"/>
      <c r="M288" s="80"/>
      <c r="N288" s="80"/>
      <c r="O288" s="99"/>
      <c r="P288" s="53"/>
      <c r="Q288" s="53"/>
      <c r="R288" s="53"/>
      <c r="S288" s="53"/>
      <c r="T288" s="53"/>
      <c r="U288" s="53"/>
      <c r="V288" s="53"/>
      <c r="W288" s="53"/>
      <c r="X288" s="53"/>
      <c r="Y288" s="53"/>
    </row>
    <row r="289" spans="8:25">
      <c r="H289" s="80"/>
      <c r="I289" s="80"/>
      <c r="J289" s="80"/>
      <c r="K289" s="99"/>
      <c r="L289" s="80"/>
      <c r="M289" s="80"/>
      <c r="N289" s="80"/>
      <c r="O289" s="99"/>
      <c r="P289" s="53"/>
      <c r="Q289" s="53"/>
      <c r="R289" s="53"/>
      <c r="S289" s="53"/>
      <c r="T289" s="53"/>
      <c r="U289" s="53"/>
      <c r="V289" s="53"/>
      <c r="W289" s="53"/>
      <c r="X289" s="53"/>
      <c r="Y289" s="53"/>
    </row>
    <row r="290" spans="8:25">
      <c r="H290" s="80"/>
      <c r="I290" s="80"/>
      <c r="J290" s="80"/>
      <c r="K290" s="99"/>
      <c r="L290" s="80"/>
      <c r="M290" s="80"/>
      <c r="N290" s="80"/>
      <c r="O290" s="99"/>
      <c r="P290" s="53"/>
      <c r="Q290" s="53"/>
      <c r="R290" s="53"/>
      <c r="S290" s="53"/>
      <c r="T290" s="53"/>
      <c r="U290" s="53"/>
      <c r="V290" s="53"/>
      <c r="W290" s="53"/>
      <c r="X290" s="53"/>
      <c r="Y290" s="53"/>
    </row>
    <row r="291" spans="8:25">
      <c r="H291" s="80"/>
      <c r="I291" s="80"/>
      <c r="J291" s="80"/>
      <c r="K291" s="99"/>
      <c r="L291" s="80"/>
      <c r="M291" s="80"/>
      <c r="N291" s="80"/>
      <c r="O291" s="99"/>
      <c r="P291" s="53"/>
      <c r="Q291" s="53"/>
      <c r="R291" s="53"/>
      <c r="S291" s="53"/>
      <c r="T291" s="53"/>
      <c r="U291" s="53"/>
      <c r="V291" s="53"/>
      <c r="W291" s="53"/>
      <c r="X291" s="53"/>
      <c r="Y291" s="53"/>
    </row>
    <row r="292" spans="8:25">
      <c r="H292" s="80"/>
      <c r="I292" s="80"/>
      <c r="J292" s="80"/>
      <c r="K292" s="99"/>
      <c r="L292" s="80"/>
      <c r="M292" s="80"/>
      <c r="N292" s="80"/>
      <c r="O292" s="99"/>
      <c r="P292" s="53"/>
      <c r="Q292" s="53"/>
      <c r="R292" s="53"/>
      <c r="S292" s="53"/>
      <c r="T292" s="53"/>
      <c r="U292" s="53"/>
      <c r="V292" s="53"/>
      <c r="W292" s="53"/>
      <c r="X292" s="53"/>
      <c r="Y292" s="53"/>
    </row>
    <row r="293" spans="8:25">
      <c r="H293" s="80"/>
      <c r="I293" s="80"/>
      <c r="J293" s="80"/>
      <c r="K293" s="99"/>
      <c r="L293" s="80"/>
      <c r="M293" s="80"/>
      <c r="N293" s="80"/>
      <c r="O293" s="99"/>
      <c r="P293" s="53"/>
      <c r="Q293" s="53"/>
      <c r="R293" s="53"/>
      <c r="S293" s="53"/>
      <c r="T293" s="53"/>
      <c r="U293" s="53"/>
      <c r="V293" s="53"/>
      <c r="W293" s="53"/>
      <c r="X293" s="53"/>
      <c r="Y293" s="53"/>
    </row>
    <row r="294" spans="8:25">
      <c r="H294" s="80"/>
      <c r="I294" s="80"/>
      <c r="J294" s="80"/>
      <c r="K294" s="99"/>
      <c r="L294" s="80"/>
      <c r="M294" s="80"/>
      <c r="N294" s="80"/>
      <c r="O294" s="99"/>
      <c r="P294" s="53"/>
      <c r="Q294" s="53"/>
      <c r="R294" s="53"/>
      <c r="S294" s="53"/>
      <c r="T294" s="53"/>
      <c r="U294" s="53"/>
      <c r="V294" s="53"/>
      <c r="W294" s="53"/>
      <c r="X294" s="53"/>
      <c r="Y294" s="53"/>
    </row>
    <row r="295" spans="8:25">
      <c r="H295" s="80"/>
      <c r="I295" s="80"/>
      <c r="J295" s="80"/>
      <c r="K295" s="99"/>
      <c r="L295" s="80"/>
      <c r="M295" s="80"/>
      <c r="N295" s="80"/>
      <c r="O295" s="99"/>
      <c r="P295" s="53"/>
      <c r="Q295" s="53"/>
      <c r="R295" s="53"/>
      <c r="S295" s="53"/>
      <c r="T295" s="53"/>
      <c r="U295" s="53"/>
      <c r="V295" s="53"/>
      <c r="W295" s="53"/>
      <c r="X295" s="53"/>
      <c r="Y295" s="53"/>
    </row>
    <row r="296" spans="8:25">
      <c r="H296" s="80"/>
      <c r="I296" s="80"/>
      <c r="J296" s="80"/>
      <c r="K296" s="99"/>
      <c r="L296" s="80"/>
      <c r="M296" s="80"/>
      <c r="N296" s="80"/>
      <c r="O296" s="99"/>
      <c r="P296" s="53"/>
      <c r="Q296" s="53"/>
      <c r="R296" s="53"/>
      <c r="S296" s="53"/>
      <c r="T296" s="53"/>
      <c r="U296" s="53"/>
      <c r="V296" s="53"/>
      <c r="W296" s="53"/>
      <c r="X296" s="53"/>
      <c r="Y296" s="53"/>
    </row>
    <row r="297" spans="8:25">
      <c r="H297" s="80"/>
      <c r="I297" s="80"/>
      <c r="J297" s="80"/>
      <c r="K297" s="99"/>
      <c r="L297" s="80"/>
      <c r="M297" s="80"/>
      <c r="N297" s="80"/>
      <c r="O297" s="99"/>
      <c r="P297" s="53"/>
      <c r="Q297" s="53"/>
      <c r="R297" s="53"/>
      <c r="S297" s="53"/>
      <c r="T297" s="53"/>
      <c r="U297" s="53"/>
      <c r="V297" s="53"/>
      <c r="W297" s="53"/>
      <c r="X297" s="53"/>
      <c r="Y297" s="53"/>
    </row>
    <row r="298" spans="8:25">
      <c r="H298" s="80"/>
      <c r="I298" s="80"/>
      <c r="J298" s="80"/>
      <c r="K298" s="99"/>
      <c r="L298" s="80"/>
      <c r="M298" s="80"/>
      <c r="N298" s="80"/>
      <c r="O298" s="99"/>
      <c r="P298" s="53"/>
      <c r="Q298" s="53"/>
      <c r="R298" s="53"/>
      <c r="S298" s="53"/>
      <c r="T298" s="53"/>
      <c r="U298" s="53"/>
      <c r="V298" s="53"/>
      <c r="W298" s="53"/>
      <c r="X298" s="53"/>
      <c r="Y298" s="53"/>
    </row>
    <row r="299" spans="8:25">
      <c r="H299" s="80"/>
      <c r="I299" s="80"/>
      <c r="J299" s="80"/>
      <c r="K299" s="99"/>
      <c r="L299" s="80"/>
      <c r="M299" s="80"/>
      <c r="N299" s="80"/>
      <c r="O299" s="99"/>
      <c r="P299" s="53"/>
      <c r="Q299" s="53"/>
      <c r="R299" s="53"/>
      <c r="S299" s="53"/>
      <c r="T299" s="53"/>
      <c r="U299" s="53"/>
      <c r="V299" s="53"/>
      <c r="W299" s="53"/>
      <c r="X299" s="53"/>
      <c r="Y299" s="53"/>
    </row>
    <row r="300" spans="8:25">
      <c r="H300" s="80"/>
      <c r="I300" s="80"/>
      <c r="J300" s="80"/>
      <c r="K300" s="99"/>
      <c r="L300" s="80"/>
      <c r="M300" s="80"/>
      <c r="N300" s="80"/>
      <c r="O300" s="99"/>
      <c r="P300" s="53"/>
      <c r="Q300" s="53"/>
      <c r="R300" s="53"/>
      <c r="S300" s="53"/>
      <c r="T300" s="53"/>
      <c r="U300" s="53"/>
      <c r="V300" s="53"/>
      <c r="W300" s="53"/>
      <c r="X300" s="53"/>
      <c r="Y300" s="53"/>
    </row>
    <row r="301" spans="8:25">
      <c r="H301" s="80"/>
      <c r="I301" s="80"/>
      <c r="J301" s="80"/>
      <c r="K301" s="99"/>
      <c r="L301" s="80"/>
      <c r="M301" s="80"/>
      <c r="N301" s="80"/>
      <c r="O301" s="99"/>
      <c r="P301" s="53"/>
      <c r="Q301" s="53"/>
      <c r="R301" s="53"/>
      <c r="S301" s="53"/>
      <c r="T301" s="53"/>
      <c r="U301" s="53"/>
      <c r="V301" s="53"/>
      <c r="W301" s="53"/>
      <c r="X301" s="53"/>
      <c r="Y301" s="53"/>
    </row>
    <row r="302" spans="8:25">
      <c r="H302" s="80"/>
      <c r="I302" s="80"/>
      <c r="J302" s="80"/>
      <c r="K302" s="99"/>
      <c r="L302" s="80"/>
      <c r="M302" s="80"/>
      <c r="N302" s="80"/>
      <c r="O302" s="99"/>
      <c r="P302" s="53"/>
      <c r="Q302" s="53"/>
      <c r="R302" s="53"/>
      <c r="S302" s="53"/>
      <c r="T302" s="53"/>
      <c r="U302" s="53"/>
      <c r="V302" s="53"/>
      <c r="W302" s="53"/>
      <c r="X302" s="53"/>
      <c r="Y302" s="53"/>
    </row>
    <row r="303" spans="8:25">
      <c r="H303" s="80"/>
      <c r="I303" s="80"/>
      <c r="J303" s="80"/>
      <c r="K303" s="99"/>
      <c r="L303" s="80"/>
      <c r="M303" s="80"/>
      <c r="N303" s="80"/>
      <c r="O303" s="99"/>
      <c r="P303" s="53"/>
      <c r="Q303" s="53"/>
      <c r="R303" s="53"/>
      <c r="S303" s="53"/>
      <c r="T303" s="53"/>
      <c r="U303" s="53"/>
      <c r="V303" s="53"/>
      <c r="W303" s="53"/>
      <c r="X303" s="53"/>
      <c r="Y303" s="53"/>
    </row>
    <row r="304" spans="8:25">
      <c r="H304" s="80"/>
      <c r="I304" s="80"/>
      <c r="J304" s="80"/>
      <c r="K304" s="99"/>
      <c r="L304" s="80"/>
      <c r="M304" s="80"/>
      <c r="N304" s="80"/>
      <c r="O304" s="99"/>
      <c r="P304" s="53"/>
      <c r="Q304" s="53"/>
      <c r="R304" s="53"/>
      <c r="S304" s="53"/>
      <c r="T304" s="53"/>
      <c r="U304" s="53"/>
      <c r="V304" s="53"/>
      <c r="W304" s="53"/>
      <c r="X304" s="53"/>
      <c r="Y304" s="53"/>
    </row>
    <row r="305" spans="8:25">
      <c r="H305" s="80"/>
      <c r="I305" s="80"/>
      <c r="J305" s="80"/>
      <c r="K305" s="99"/>
      <c r="L305" s="80"/>
      <c r="M305" s="80"/>
      <c r="N305" s="80"/>
      <c r="O305" s="99"/>
      <c r="P305" s="53"/>
      <c r="Q305" s="53"/>
      <c r="R305" s="53"/>
      <c r="S305" s="53"/>
      <c r="T305" s="53"/>
      <c r="U305" s="53"/>
      <c r="V305" s="53"/>
      <c r="W305" s="53"/>
      <c r="X305" s="53"/>
      <c r="Y305" s="53"/>
    </row>
    <row r="306" spans="8:25">
      <c r="H306" s="80"/>
      <c r="I306" s="80"/>
      <c r="J306" s="80"/>
      <c r="K306" s="99"/>
      <c r="L306" s="80"/>
      <c r="M306" s="80"/>
      <c r="N306" s="80"/>
      <c r="O306" s="99"/>
      <c r="P306" s="53"/>
      <c r="Q306" s="53"/>
      <c r="R306" s="53"/>
      <c r="S306" s="53"/>
      <c r="T306" s="53"/>
      <c r="U306" s="53"/>
      <c r="V306" s="53"/>
      <c r="W306" s="53"/>
      <c r="X306" s="53"/>
      <c r="Y306" s="53"/>
    </row>
    <row r="307" spans="8:25">
      <c r="H307" s="80"/>
      <c r="I307" s="80"/>
      <c r="J307" s="80"/>
      <c r="K307" s="99"/>
      <c r="L307" s="80"/>
      <c r="M307" s="80"/>
      <c r="N307" s="80"/>
      <c r="O307" s="99"/>
      <c r="P307" s="53"/>
      <c r="Q307" s="53"/>
      <c r="R307" s="53"/>
      <c r="S307" s="53"/>
      <c r="T307" s="53"/>
      <c r="U307" s="53"/>
      <c r="V307" s="53"/>
      <c r="W307" s="53"/>
      <c r="X307" s="53"/>
      <c r="Y307" s="53"/>
    </row>
    <row r="308" spans="8:25">
      <c r="H308" s="80"/>
      <c r="I308" s="80"/>
      <c r="J308" s="80"/>
      <c r="K308" s="99"/>
      <c r="L308" s="80"/>
      <c r="M308" s="80"/>
      <c r="N308" s="80"/>
      <c r="O308" s="99"/>
      <c r="P308" s="53"/>
      <c r="Q308" s="53"/>
      <c r="R308" s="53"/>
      <c r="S308" s="53"/>
      <c r="T308" s="53"/>
      <c r="U308" s="53"/>
      <c r="V308" s="53"/>
      <c r="W308" s="53"/>
      <c r="X308" s="53"/>
      <c r="Y308" s="53"/>
    </row>
    <row r="309" spans="8:25">
      <c r="H309" s="80"/>
      <c r="I309" s="80"/>
      <c r="J309" s="80"/>
      <c r="K309" s="99"/>
      <c r="L309" s="80"/>
      <c r="M309" s="80"/>
      <c r="N309" s="80"/>
      <c r="O309" s="99"/>
      <c r="P309" s="53"/>
      <c r="Q309" s="53"/>
      <c r="R309" s="53"/>
      <c r="S309" s="53"/>
      <c r="T309" s="53"/>
      <c r="U309" s="53"/>
      <c r="V309" s="53"/>
      <c r="W309" s="53"/>
      <c r="X309" s="53"/>
      <c r="Y309" s="53"/>
    </row>
    <row r="310" spans="8:25">
      <c r="H310" s="80"/>
      <c r="I310" s="80"/>
      <c r="J310" s="80"/>
      <c r="K310" s="99"/>
      <c r="L310" s="80"/>
      <c r="M310" s="80"/>
      <c r="N310" s="80"/>
      <c r="O310" s="99"/>
      <c r="P310" s="53"/>
      <c r="Q310" s="53"/>
      <c r="R310" s="53"/>
      <c r="S310" s="53"/>
      <c r="T310" s="53"/>
      <c r="U310" s="53"/>
      <c r="V310" s="53"/>
      <c r="W310" s="53"/>
      <c r="X310" s="53"/>
      <c r="Y310" s="53"/>
    </row>
    <row r="311" spans="8:25">
      <c r="H311" s="80"/>
      <c r="I311" s="80"/>
      <c r="J311" s="80"/>
      <c r="K311" s="99"/>
      <c r="L311" s="80"/>
      <c r="M311" s="80"/>
      <c r="N311" s="80"/>
      <c r="O311" s="99"/>
      <c r="P311" s="53"/>
      <c r="Q311" s="53"/>
      <c r="R311" s="53"/>
      <c r="S311" s="53"/>
      <c r="T311" s="53"/>
      <c r="U311" s="53"/>
      <c r="V311" s="53"/>
      <c r="W311" s="53"/>
      <c r="X311" s="53"/>
      <c r="Y311" s="53"/>
    </row>
    <row r="312" spans="8:25">
      <c r="H312" s="80"/>
      <c r="I312" s="80"/>
      <c r="J312" s="80"/>
      <c r="K312" s="99"/>
      <c r="L312" s="80"/>
      <c r="M312" s="80"/>
      <c r="N312" s="80"/>
      <c r="O312" s="99"/>
      <c r="P312" s="53"/>
      <c r="Q312" s="53"/>
      <c r="R312" s="53"/>
      <c r="S312" s="53"/>
      <c r="T312" s="53"/>
      <c r="U312" s="53"/>
      <c r="V312" s="53"/>
      <c r="W312" s="53"/>
      <c r="X312" s="53"/>
      <c r="Y312" s="53"/>
    </row>
    <row r="313" spans="8:25">
      <c r="H313" s="80"/>
      <c r="I313" s="80"/>
      <c r="J313" s="80"/>
      <c r="K313" s="99"/>
      <c r="L313" s="80"/>
      <c r="M313" s="80"/>
      <c r="N313" s="80"/>
      <c r="O313" s="99"/>
      <c r="P313" s="53"/>
      <c r="Q313" s="53"/>
      <c r="R313" s="53"/>
      <c r="S313" s="53"/>
      <c r="T313" s="53"/>
      <c r="U313" s="53"/>
      <c r="V313" s="53"/>
      <c r="W313" s="53"/>
      <c r="X313" s="53"/>
      <c r="Y313" s="53"/>
    </row>
    <row r="314" spans="8:25">
      <c r="H314" s="80"/>
      <c r="I314" s="80"/>
      <c r="J314" s="80"/>
      <c r="K314" s="99"/>
      <c r="L314" s="80"/>
      <c r="M314" s="80"/>
      <c r="N314" s="80"/>
      <c r="O314" s="99"/>
      <c r="P314" s="53"/>
      <c r="Q314" s="53"/>
      <c r="R314" s="53"/>
      <c r="S314" s="53"/>
      <c r="T314" s="53"/>
      <c r="U314" s="53"/>
      <c r="V314" s="53"/>
      <c r="W314" s="53"/>
      <c r="X314" s="53"/>
      <c r="Y314" s="53"/>
    </row>
    <row r="315" spans="8:25">
      <c r="H315" s="80"/>
      <c r="I315" s="80"/>
      <c r="J315" s="80"/>
      <c r="K315" s="99"/>
      <c r="L315" s="80"/>
      <c r="M315" s="80"/>
      <c r="N315" s="80"/>
      <c r="O315" s="99"/>
      <c r="P315" s="53"/>
      <c r="Q315" s="53"/>
      <c r="R315" s="53"/>
      <c r="S315" s="53"/>
      <c r="T315" s="53"/>
      <c r="U315" s="53"/>
      <c r="V315" s="53"/>
      <c r="W315" s="53"/>
      <c r="X315" s="53"/>
      <c r="Y315" s="53"/>
    </row>
    <row r="316" spans="8:25">
      <c r="H316" s="80"/>
      <c r="I316" s="80"/>
      <c r="J316" s="80"/>
      <c r="K316" s="99"/>
      <c r="L316" s="80"/>
      <c r="M316" s="80"/>
      <c r="N316" s="80"/>
      <c r="O316" s="99"/>
      <c r="P316" s="53"/>
      <c r="Q316" s="53"/>
      <c r="R316" s="53"/>
      <c r="S316" s="53"/>
      <c r="T316" s="53"/>
      <c r="U316" s="53"/>
      <c r="V316" s="53"/>
      <c r="W316" s="53"/>
      <c r="X316" s="53"/>
      <c r="Y316" s="53"/>
    </row>
    <row r="317" spans="8:25">
      <c r="H317" s="80"/>
      <c r="I317" s="80"/>
      <c r="J317" s="80"/>
      <c r="K317" s="99"/>
      <c r="L317" s="80"/>
      <c r="M317" s="80"/>
      <c r="N317" s="80"/>
      <c r="O317" s="99"/>
      <c r="P317" s="53"/>
      <c r="Q317" s="53"/>
      <c r="R317" s="53"/>
      <c r="S317" s="53"/>
      <c r="T317" s="53"/>
      <c r="U317" s="53"/>
      <c r="V317" s="53"/>
      <c r="W317" s="53"/>
      <c r="X317" s="53"/>
      <c r="Y317" s="53"/>
    </row>
    <row r="318" spans="8:25">
      <c r="H318" s="80"/>
      <c r="I318" s="80"/>
      <c r="J318" s="80"/>
      <c r="K318" s="99"/>
      <c r="L318" s="80"/>
      <c r="M318" s="80"/>
      <c r="N318" s="80"/>
      <c r="O318" s="99"/>
      <c r="P318" s="53"/>
      <c r="Q318" s="53"/>
      <c r="R318" s="53"/>
      <c r="S318" s="53"/>
      <c r="T318" s="53"/>
      <c r="U318" s="53"/>
      <c r="V318" s="53"/>
      <c r="W318" s="53"/>
      <c r="X318" s="53"/>
      <c r="Y318" s="53"/>
    </row>
    <row r="319" spans="8:25">
      <c r="H319" s="80"/>
      <c r="I319" s="80"/>
      <c r="J319" s="80"/>
      <c r="K319" s="99"/>
      <c r="L319" s="80"/>
      <c r="M319" s="80"/>
      <c r="N319" s="80"/>
      <c r="O319" s="99"/>
      <c r="P319" s="53"/>
      <c r="Q319" s="53"/>
      <c r="R319" s="53"/>
      <c r="S319" s="53"/>
      <c r="T319" s="53"/>
      <c r="U319" s="53"/>
      <c r="V319" s="53"/>
      <c r="W319" s="53"/>
      <c r="X319" s="53"/>
      <c r="Y319" s="53"/>
    </row>
    <row r="320" spans="8:25">
      <c r="H320" s="80"/>
      <c r="I320" s="80"/>
      <c r="J320" s="80"/>
      <c r="K320" s="99"/>
      <c r="L320" s="80"/>
      <c r="M320" s="80"/>
      <c r="N320" s="80"/>
      <c r="O320" s="99"/>
      <c r="P320" s="53"/>
      <c r="Q320" s="53"/>
      <c r="R320" s="53"/>
      <c r="S320" s="53"/>
      <c r="T320" s="53"/>
      <c r="U320" s="53"/>
      <c r="V320" s="53"/>
      <c r="W320" s="53"/>
      <c r="X320" s="53"/>
      <c r="Y320" s="53"/>
    </row>
    <row r="321" spans="8:25">
      <c r="H321" s="80"/>
      <c r="I321" s="80"/>
      <c r="J321" s="80"/>
      <c r="K321" s="99"/>
      <c r="L321" s="80"/>
      <c r="M321" s="80"/>
      <c r="N321" s="80"/>
      <c r="O321" s="99"/>
      <c r="P321" s="53"/>
      <c r="Q321" s="53"/>
      <c r="R321" s="53"/>
      <c r="S321" s="53"/>
      <c r="T321" s="53"/>
      <c r="U321" s="53"/>
      <c r="V321" s="53"/>
      <c r="W321" s="53"/>
      <c r="X321" s="53"/>
      <c r="Y321" s="53"/>
    </row>
    <row r="322" spans="8:25">
      <c r="H322" s="80"/>
      <c r="I322" s="80"/>
      <c r="J322" s="80"/>
      <c r="K322" s="99"/>
      <c r="L322" s="80"/>
      <c r="M322" s="80"/>
      <c r="N322" s="80"/>
      <c r="O322" s="99"/>
      <c r="P322" s="53"/>
      <c r="Q322" s="53"/>
      <c r="R322" s="53"/>
      <c r="S322" s="53"/>
      <c r="T322" s="53"/>
      <c r="U322" s="53"/>
      <c r="V322" s="53"/>
      <c r="W322" s="53"/>
      <c r="X322" s="53"/>
      <c r="Y322" s="53"/>
    </row>
    <row r="323" spans="8:25">
      <c r="H323" s="80"/>
      <c r="I323" s="80"/>
      <c r="J323" s="80"/>
      <c r="K323" s="99"/>
      <c r="L323" s="80"/>
      <c r="M323" s="80"/>
      <c r="N323" s="80"/>
      <c r="O323" s="99"/>
      <c r="P323" s="53"/>
      <c r="Q323" s="53"/>
      <c r="R323" s="53"/>
      <c r="S323" s="53"/>
      <c r="T323" s="53"/>
      <c r="U323" s="53"/>
      <c r="V323" s="53"/>
      <c r="W323" s="53"/>
      <c r="X323" s="53"/>
      <c r="Y323" s="53"/>
    </row>
    <row r="324" spans="8:25">
      <c r="H324" s="80"/>
      <c r="I324" s="80"/>
      <c r="J324" s="80"/>
      <c r="K324" s="99"/>
      <c r="L324" s="80"/>
      <c r="M324" s="80"/>
      <c r="N324" s="80"/>
      <c r="O324" s="99"/>
      <c r="P324" s="53"/>
      <c r="Q324" s="53"/>
      <c r="R324" s="53"/>
      <c r="S324" s="53"/>
      <c r="T324" s="53"/>
      <c r="U324" s="53"/>
      <c r="V324" s="53"/>
      <c r="W324" s="53"/>
      <c r="X324" s="53"/>
      <c r="Y324" s="53"/>
    </row>
    <row r="325" spans="8:25">
      <c r="H325" s="80"/>
      <c r="I325" s="80"/>
      <c r="J325" s="80"/>
      <c r="K325" s="99"/>
      <c r="L325" s="80"/>
      <c r="M325" s="80"/>
      <c r="N325" s="80"/>
      <c r="O325" s="99"/>
      <c r="P325" s="53"/>
      <c r="Q325" s="53"/>
      <c r="R325" s="53"/>
      <c r="S325" s="53"/>
      <c r="T325" s="53"/>
      <c r="U325" s="53"/>
      <c r="V325" s="53"/>
      <c r="W325" s="53"/>
      <c r="X325" s="53"/>
      <c r="Y325" s="53"/>
    </row>
    <row r="326" spans="8:25">
      <c r="H326" s="80"/>
      <c r="I326" s="80"/>
      <c r="J326" s="80"/>
      <c r="K326" s="99"/>
      <c r="L326" s="80"/>
      <c r="M326" s="80"/>
      <c r="N326" s="80"/>
      <c r="O326" s="99"/>
      <c r="P326" s="53"/>
      <c r="Q326" s="53"/>
      <c r="R326" s="53"/>
      <c r="S326" s="53"/>
      <c r="T326" s="53"/>
      <c r="U326" s="53"/>
      <c r="V326" s="53"/>
      <c r="W326" s="53"/>
      <c r="X326" s="53"/>
      <c r="Y326" s="53"/>
    </row>
    <row r="327" spans="8:25">
      <c r="H327" s="80"/>
      <c r="I327" s="80"/>
      <c r="J327" s="80"/>
      <c r="K327" s="99"/>
      <c r="L327" s="80"/>
      <c r="M327" s="80"/>
      <c r="N327" s="80"/>
      <c r="O327" s="99"/>
      <c r="P327" s="53"/>
      <c r="Q327" s="53"/>
      <c r="R327" s="53"/>
      <c r="S327" s="53"/>
      <c r="T327" s="53"/>
      <c r="U327" s="53"/>
      <c r="V327" s="53"/>
      <c r="W327" s="53"/>
      <c r="X327" s="53"/>
      <c r="Y327" s="53"/>
    </row>
    <row r="328" spans="8:25">
      <c r="H328" s="80"/>
      <c r="I328" s="80"/>
      <c r="J328" s="80"/>
      <c r="K328" s="99"/>
      <c r="L328" s="80"/>
      <c r="M328" s="80"/>
      <c r="N328" s="80"/>
      <c r="O328" s="99"/>
      <c r="P328" s="53"/>
      <c r="Q328" s="53"/>
      <c r="R328" s="53"/>
      <c r="S328" s="53"/>
      <c r="T328" s="53"/>
      <c r="U328" s="53"/>
      <c r="V328" s="53"/>
      <c r="W328" s="53"/>
      <c r="X328" s="53"/>
      <c r="Y328" s="53"/>
    </row>
    <row r="329" spans="8:25">
      <c r="H329" s="80"/>
      <c r="I329" s="80"/>
      <c r="J329" s="80"/>
      <c r="K329" s="99"/>
      <c r="L329" s="80"/>
      <c r="M329" s="80"/>
      <c r="N329" s="80"/>
      <c r="O329" s="99"/>
      <c r="P329" s="53"/>
      <c r="Q329" s="53"/>
      <c r="R329" s="53"/>
      <c r="S329" s="53"/>
      <c r="T329" s="53"/>
      <c r="U329" s="53"/>
      <c r="V329" s="53"/>
      <c r="W329" s="53"/>
      <c r="X329" s="53"/>
      <c r="Y329" s="53"/>
    </row>
    <row r="330" spans="8:25">
      <c r="H330" s="80"/>
      <c r="I330" s="80"/>
      <c r="J330" s="80"/>
      <c r="K330" s="99"/>
      <c r="L330" s="80"/>
      <c r="M330" s="80"/>
      <c r="N330" s="80"/>
      <c r="O330" s="99"/>
      <c r="P330" s="53"/>
      <c r="Q330" s="53"/>
      <c r="R330" s="53"/>
      <c r="S330" s="53"/>
      <c r="T330" s="53"/>
      <c r="U330" s="53"/>
      <c r="V330" s="53"/>
      <c r="W330" s="53"/>
      <c r="X330" s="53"/>
      <c r="Y330" s="53"/>
    </row>
    <row r="331" spans="8:25">
      <c r="H331" s="80"/>
      <c r="I331" s="80"/>
      <c r="J331" s="80"/>
      <c r="K331" s="99"/>
      <c r="L331" s="80"/>
      <c r="M331" s="80"/>
      <c r="N331" s="80"/>
      <c r="O331" s="99"/>
      <c r="P331" s="53"/>
      <c r="Q331" s="53"/>
      <c r="R331" s="53"/>
      <c r="S331" s="53"/>
      <c r="T331" s="53"/>
      <c r="U331" s="53"/>
      <c r="V331" s="53"/>
      <c r="W331" s="53"/>
      <c r="X331" s="53"/>
      <c r="Y331" s="53"/>
    </row>
    <row r="332" spans="8:25">
      <c r="H332" s="80"/>
      <c r="I332" s="80"/>
      <c r="J332" s="80"/>
      <c r="K332" s="99"/>
      <c r="L332" s="80"/>
      <c r="M332" s="80"/>
      <c r="N332" s="80"/>
      <c r="O332" s="99"/>
      <c r="P332" s="53"/>
      <c r="Q332" s="53"/>
      <c r="R332" s="53"/>
      <c r="S332" s="53"/>
      <c r="T332" s="53"/>
      <c r="U332" s="53"/>
      <c r="V332" s="53"/>
      <c r="W332" s="53"/>
      <c r="X332" s="53"/>
      <c r="Y332" s="53"/>
    </row>
    <row r="333" spans="8:25">
      <c r="H333" s="80"/>
      <c r="I333" s="80"/>
      <c r="J333" s="80"/>
      <c r="K333" s="99"/>
      <c r="L333" s="80"/>
      <c r="M333" s="80"/>
      <c r="N333" s="80"/>
      <c r="O333" s="99"/>
      <c r="P333" s="53"/>
      <c r="Q333" s="53"/>
      <c r="R333" s="53"/>
      <c r="S333" s="53"/>
      <c r="T333" s="53"/>
      <c r="U333" s="53"/>
      <c r="V333" s="53"/>
      <c r="W333" s="53"/>
      <c r="X333" s="53"/>
      <c r="Y333" s="53"/>
    </row>
    <row r="334" spans="8:25">
      <c r="H334" s="80"/>
      <c r="I334" s="80"/>
      <c r="J334" s="80"/>
      <c r="K334" s="99"/>
      <c r="L334" s="80"/>
      <c r="M334" s="80"/>
      <c r="N334" s="80"/>
      <c r="O334" s="99"/>
      <c r="P334" s="53"/>
      <c r="Q334" s="53"/>
      <c r="R334" s="53"/>
      <c r="S334" s="53"/>
      <c r="T334" s="53"/>
      <c r="U334" s="53"/>
      <c r="V334" s="53"/>
      <c r="W334" s="53"/>
      <c r="X334" s="53"/>
      <c r="Y334" s="53"/>
    </row>
    <row r="335" spans="8:25">
      <c r="H335" s="80"/>
      <c r="I335" s="80"/>
      <c r="J335" s="80"/>
      <c r="K335" s="99"/>
      <c r="L335" s="80"/>
      <c r="M335" s="80"/>
      <c r="N335" s="80"/>
      <c r="O335" s="99"/>
      <c r="P335" s="53"/>
      <c r="Q335" s="53"/>
      <c r="R335" s="53"/>
      <c r="S335" s="53"/>
      <c r="T335" s="53"/>
      <c r="U335" s="53"/>
      <c r="V335" s="53"/>
      <c r="W335" s="53"/>
      <c r="X335" s="53"/>
      <c r="Y335" s="53"/>
    </row>
    <row r="336" spans="8:25">
      <c r="H336" s="80"/>
      <c r="I336" s="80"/>
      <c r="J336" s="80"/>
      <c r="K336" s="99"/>
      <c r="L336" s="80"/>
      <c r="M336" s="80"/>
      <c r="N336" s="80"/>
      <c r="O336" s="99"/>
      <c r="P336" s="53"/>
      <c r="Q336" s="53"/>
      <c r="R336" s="53"/>
      <c r="S336" s="53"/>
      <c r="T336" s="53"/>
      <c r="U336" s="53"/>
      <c r="V336" s="53"/>
      <c r="W336" s="53"/>
      <c r="X336" s="53"/>
      <c r="Y336" s="53"/>
    </row>
    <row r="337" spans="8:25">
      <c r="H337" s="80"/>
      <c r="I337" s="80"/>
      <c r="J337" s="80"/>
      <c r="K337" s="99"/>
      <c r="L337" s="80"/>
      <c r="M337" s="80"/>
      <c r="N337" s="80"/>
      <c r="O337" s="99"/>
      <c r="P337" s="53"/>
      <c r="Q337" s="53"/>
      <c r="R337" s="53"/>
      <c r="S337" s="53"/>
      <c r="T337" s="53"/>
      <c r="U337" s="53"/>
      <c r="V337" s="53"/>
      <c r="W337" s="53"/>
      <c r="X337" s="53"/>
      <c r="Y337" s="53"/>
    </row>
    <row r="338" spans="8:25">
      <c r="H338" s="80"/>
      <c r="I338" s="80"/>
      <c r="J338" s="80"/>
      <c r="K338" s="99"/>
      <c r="L338" s="80"/>
      <c r="M338" s="80"/>
      <c r="N338" s="80"/>
      <c r="O338" s="99"/>
      <c r="P338" s="53"/>
      <c r="Q338" s="53"/>
      <c r="R338" s="53"/>
      <c r="S338" s="53"/>
      <c r="T338" s="53"/>
      <c r="U338" s="53"/>
      <c r="V338" s="53"/>
      <c r="W338" s="53"/>
      <c r="X338" s="53"/>
      <c r="Y338" s="53"/>
    </row>
    <row r="339" spans="8:25">
      <c r="H339" s="80"/>
      <c r="I339" s="80"/>
      <c r="J339" s="80"/>
      <c r="K339" s="99"/>
      <c r="L339" s="80"/>
      <c r="M339" s="80"/>
      <c r="N339" s="80"/>
      <c r="O339" s="99"/>
      <c r="P339" s="53"/>
      <c r="Q339" s="53"/>
      <c r="R339" s="53"/>
      <c r="S339" s="53"/>
      <c r="T339" s="53"/>
      <c r="U339" s="53"/>
      <c r="V339" s="53"/>
      <c r="W339" s="53"/>
      <c r="X339" s="53"/>
      <c r="Y339" s="53"/>
    </row>
    <row r="340" spans="8:25">
      <c r="H340" s="80"/>
      <c r="I340" s="80"/>
      <c r="J340" s="80"/>
      <c r="K340" s="99"/>
      <c r="L340" s="80"/>
      <c r="M340" s="80"/>
      <c r="N340" s="80"/>
      <c r="O340" s="99"/>
      <c r="P340" s="53"/>
      <c r="Q340" s="53"/>
      <c r="R340" s="53"/>
      <c r="S340" s="53"/>
      <c r="T340" s="53"/>
      <c r="U340" s="53"/>
      <c r="V340" s="53"/>
      <c r="W340" s="53"/>
      <c r="X340" s="53"/>
      <c r="Y340" s="53"/>
    </row>
    <row r="341" spans="8:25">
      <c r="H341" s="80"/>
      <c r="I341" s="80"/>
      <c r="J341" s="80"/>
      <c r="K341" s="99"/>
      <c r="L341" s="80"/>
      <c r="M341" s="80"/>
      <c r="N341" s="80"/>
      <c r="O341" s="99"/>
      <c r="P341" s="53"/>
      <c r="Q341" s="53"/>
      <c r="R341" s="53"/>
      <c r="S341" s="53"/>
      <c r="T341" s="53"/>
      <c r="U341" s="53"/>
      <c r="V341" s="53"/>
      <c r="W341" s="53"/>
      <c r="X341" s="53"/>
      <c r="Y341" s="53"/>
    </row>
    <row r="342" spans="8:25">
      <c r="H342" s="80"/>
      <c r="I342" s="80"/>
      <c r="J342" s="80"/>
      <c r="K342" s="99"/>
      <c r="L342" s="80"/>
      <c r="M342" s="80"/>
      <c r="N342" s="80"/>
      <c r="O342" s="99"/>
      <c r="P342" s="53"/>
      <c r="Q342" s="53"/>
      <c r="R342" s="53"/>
      <c r="S342" s="53"/>
      <c r="T342" s="53"/>
      <c r="U342" s="53"/>
      <c r="V342" s="53"/>
      <c r="W342" s="53"/>
      <c r="X342" s="53"/>
      <c r="Y342" s="53"/>
    </row>
    <row r="343" spans="8:25">
      <c r="H343" s="80"/>
      <c r="I343" s="80"/>
      <c r="J343" s="80"/>
      <c r="K343" s="99"/>
      <c r="L343" s="80"/>
      <c r="M343" s="80"/>
      <c r="N343" s="80"/>
      <c r="O343" s="99"/>
      <c r="P343" s="53"/>
      <c r="Q343" s="53"/>
      <c r="R343" s="53"/>
      <c r="S343" s="53"/>
      <c r="T343" s="53"/>
      <c r="U343" s="53"/>
      <c r="V343" s="53"/>
      <c r="W343" s="53"/>
      <c r="X343" s="53"/>
      <c r="Y343" s="53"/>
    </row>
    <row r="344" spans="8:25">
      <c r="H344" s="80"/>
      <c r="I344" s="80"/>
      <c r="J344" s="80"/>
      <c r="K344" s="99"/>
      <c r="L344" s="80"/>
      <c r="M344" s="80"/>
      <c r="N344" s="80"/>
      <c r="O344" s="99"/>
      <c r="P344" s="53"/>
      <c r="Q344" s="53"/>
      <c r="R344" s="53"/>
      <c r="S344" s="53"/>
      <c r="T344" s="53"/>
      <c r="U344" s="53"/>
      <c r="V344" s="53"/>
      <c r="W344" s="53"/>
      <c r="X344" s="53"/>
      <c r="Y344" s="53"/>
    </row>
    <row r="345" spans="8:25">
      <c r="H345" s="80"/>
      <c r="I345" s="80"/>
      <c r="J345" s="80"/>
      <c r="K345" s="99"/>
      <c r="L345" s="80"/>
      <c r="M345" s="80"/>
      <c r="N345" s="80"/>
      <c r="O345" s="99"/>
      <c r="P345" s="53"/>
      <c r="Q345" s="53"/>
      <c r="R345" s="53"/>
      <c r="S345" s="53"/>
      <c r="T345" s="53"/>
      <c r="U345" s="53"/>
      <c r="V345" s="53"/>
      <c r="W345" s="53"/>
      <c r="X345" s="53"/>
      <c r="Y345" s="53"/>
    </row>
    <row r="346" spans="8:25">
      <c r="H346" s="80"/>
      <c r="I346" s="80"/>
      <c r="J346" s="80"/>
      <c r="K346" s="99"/>
      <c r="L346" s="80"/>
      <c r="M346" s="80"/>
      <c r="N346" s="80"/>
      <c r="O346" s="99"/>
      <c r="P346" s="53"/>
      <c r="Q346" s="53"/>
      <c r="R346" s="53"/>
      <c r="S346" s="53"/>
      <c r="T346" s="53"/>
      <c r="U346" s="53"/>
      <c r="V346" s="53"/>
      <c r="W346" s="53"/>
      <c r="X346" s="53"/>
      <c r="Y346" s="53"/>
    </row>
    <row r="347" spans="8:25">
      <c r="H347" s="80"/>
      <c r="I347" s="80"/>
      <c r="J347" s="80"/>
      <c r="K347" s="99"/>
      <c r="L347" s="80"/>
      <c r="M347" s="80"/>
      <c r="N347" s="80"/>
      <c r="O347" s="99"/>
      <c r="P347" s="53"/>
      <c r="Q347" s="53"/>
      <c r="R347" s="53"/>
      <c r="S347" s="53"/>
      <c r="T347" s="53"/>
      <c r="U347" s="53"/>
      <c r="V347" s="53"/>
      <c r="W347" s="53"/>
      <c r="X347" s="53"/>
      <c r="Y347" s="53"/>
    </row>
    <row r="348" spans="8:25">
      <c r="H348" s="80"/>
      <c r="I348" s="80"/>
      <c r="J348" s="80"/>
      <c r="K348" s="99"/>
      <c r="L348" s="80"/>
      <c r="M348" s="80"/>
      <c r="N348" s="80"/>
      <c r="O348" s="99"/>
      <c r="P348" s="53"/>
      <c r="Q348" s="53"/>
      <c r="R348" s="53"/>
      <c r="S348" s="53"/>
      <c r="T348" s="53"/>
      <c r="U348" s="53"/>
      <c r="V348" s="53"/>
      <c r="W348" s="53"/>
      <c r="X348" s="53"/>
      <c r="Y348" s="53"/>
    </row>
    <row r="349" spans="8:25">
      <c r="H349" s="80"/>
      <c r="I349" s="80"/>
      <c r="J349" s="80"/>
      <c r="K349" s="99"/>
      <c r="L349" s="80"/>
      <c r="M349" s="80"/>
      <c r="N349" s="80"/>
      <c r="O349" s="99"/>
      <c r="P349" s="53"/>
      <c r="Q349" s="53"/>
      <c r="R349" s="53"/>
      <c r="S349" s="53"/>
      <c r="T349" s="53"/>
      <c r="U349" s="53"/>
      <c r="V349" s="53"/>
      <c r="W349" s="53"/>
      <c r="X349" s="53"/>
      <c r="Y349" s="53"/>
    </row>
    <row r="350" spans="8:25">
      <c r="H350" s="80"/>
      <c r="I350" s="80"/>
      <c r="J350" s="80"/>
      <c r="K350" s="99"/>
      <c r="L350" s="80"/>
      <c r="M350" s="80"/>
      <c r="N350" s="80"/>
      <c r="O350" s="99"/>
      <c r="P350" s="53"/>
      <c r="Q350" s="53"/>
      <c r="R350" s="53"/>
      <c r="S350" s="53"/>
      <c r="T350" s="53"/>
      <c r="U350" s="53"/>
      <c r="V350" s="53"/>
      <c r="W350" s="53"/>
      <c r="X350" s="53"/>
      <c r="Y350" s="53"/>
    </row>
    <row r="351" spans="8:25">
      <c r="H351" s="80"/>
      <c r="I351" s="80"/>
      <c r="J351" s="80"/>
      <c r="K351" s="99"/>
      <c r="L351" s="80"/>
      <c r="M351" s="80"/>
      <c r="N351" s="80"/>
      <c r="O351" s="99"/>
      <c r="P351" s="53"/>
      <c r="Q351" s="53"/>
      <c r="R351" s="53"/>
      <c r="S351" s="53"/>
      <c r="T351" s="53"/>
      <c r="U351" s="53"/>
      <c r="V351" s="53"/>
      <c r="W351" s="53"/>
      <c r="X351" s="53"/>
      <c r="Y351" s="53"/>
    </row>
    <row r="352" spans="8:25">
      <c r="H352" s="80"/>
      <c r="I352" s="80"/>
      <c r="J352" s="80"/>
      <c r="K352" s="99"/>
      <c r="L352" s="80"/>
      <c r="M352" s="80"/>
      <c r="N352" s="80"/>
      <c r="O352" s="99"/>
      <c r="P352" s="53"/>
      <c r="Q352" s="53"/>
      <c r="R352" s="53"/>
      <c r="S352" s="53"/>
      <c r="T352" s="53"/>
      <c r="U352" s="53"/>
      <c r="V352" s="53"/>
      <c r="W352" s="53"/>
      <c r="X352" s="53"/>
      <c r="Y352" s="53"/>
    </row>
    <row r="353" spans="8:25">
      <c r="H353" s="80"/>
      <c r="I353" s="80"/>
      <c r="J353" s="80"/>
      <c r="K353" s="99"/>
      <c r="L353" s="80"/>
      <c r="M353" s="80"/>
      <c r="N353" s="80"/>
      <c r="O353" s="99"/>
      <c r="P353" s="53"/>
      <c r="Q353" s="53"/>
      <c r="R353" s="53"/>
      <c r="S353" s="53"/>
      <c r="T353" s="53"/>
      <c r="U353" s="53"/>
      <c r="V353" s="53"/>
      <c r="W353" s="53"/>
      <c r="X353" s="53"/>
      <c r="Y353" s="53"/>
    </row>
    <row r="354" spans="8:25">
      <c r="H354" s="80"/>
      <c r="I354" s="80"/>
      <c r="J354" s="80"/>
      <c r="K354" s="99"/>
      <c r="L354" s="80"/>
      <c r="M354" s="80"/>
      <c r="N354" s="80"/>
      <c r="O354" s="99"/>
      <c r="P354" s="53"/>
      <c r="Q354" s="53"/>
      <c r="R354" s="53"/>
      <c r="S354" s="53"/>
      <c r="T354" s="53"/>
      <c r="U354" s="53"/>
      <c r="V354" s="53"/>
      <c r="W354" s="53"/>
      <c r="X354" s="53"/>
      <c r="Y354" s="53"/>
    </row>
    <row r="355" spans="8:25">
      <c r="H355" s="80"/>
      <c r="I355" s="80"/>
      <c r="J355" s="80"/>
      <c r="K355" s="99"/>
      <c r="L355" s="80"/>
      <c r="M355" s="80"/>
      <c r="N355" s="80"/>
      <c r="O355" s="99"/>
      <c r="P355" s="53"/>
      <c r="Q355" s="53"/>
      <c r="R355" s="53"/>
      <c r="S355" s="53"/>
      <c r="T355" s="53"/>
      <c r="U355" s="53"/>
      <c r="V355" s="53"/>
      <c r="W355" s="53"/>
      <c r="X355" s="53"/>
      <c r="Y355" s="53"/>
    </row>
    <row r="356" spans="8:25">
      <c r="H356" s="80"/>
      <c r="I356" s="80"/>
      <c r="J356" s="80"/>
      <c r="K356" s="99"/>
      <c r="L356" s="80"/>
      <c r="M356" s="80"/>
      <c r="N356" s="80"/>
      <c r="O356" s="99"/>
      <c r="P356" s="53"/>
      <c r="Q356" s="53"/>
      <c r="R356" s="53"/>
      <c r="S356" s="53"/>
      <c r="T356" s="53"/>
      <c r="U356" s="53"/>
      <c r="V356" s="53"/>
      <c r="W356" s="53"/>
      <c r="X356" s="53"/>
      <c r="Y356" s="53"/>
    </row>
    <row r="357" spans="8:25">
      <c r="H357" s="80"/>
      <c r="I357" s="80"/>
      <c r="J357" s="80"/>
      <c r="K357" s="99"/>
      <c r="L357" s="80"/>
      <c r="M357" s="80"/>
      <c r="N357" s="80"/>
      <c r="O357" s="99"/>
      <c r="P357" s="53"/>
      <c r="Q357" s="53"/>
      <c r="R357" s="53"/>
      <c r="S357" s="53"/>
      <c r="T357" s="53"/>
      <c r="U357" s="53"/>
      <c r="V357" s="53"/>
      <c r="W357" s="53"/>
      <c r="X357" s="53"/>
      <c r="Y357" s="53"/>
    </row>
    <row r="358" spans="8:25">
      <c r="H358" s="80"/>
      <c r="I358" s="80"/>
      <c r="J358" s="80"/>
      <c r="K358" s="99"/>
      <c r="L358" s="80"/>
      <c r="M358" s="80"/>
      <c r="N358" s="80"/>
      <c r="O358" s="99"/>
      <c r="P358" s="53"/>
      <c r="Q358" s="53"/>
      <c r="R358" s="53"/>
      <c r="S358" s="53"/>
      <c r="T358" s="53"/>
      <c r="U358" s="53"/>
      <c r="V358" s="53"/>
      <c r="W358" s="53"/>
      <c r="X358" s="53"/>
      <c r="Y358" s="53"/>
    </row>
    <row r="359" spans="8:25">
      <c r="H359" s="80"/>
      <c r="I359" s="80"/>
      <c r="J359" s="80"/>
      <c r="K359" s="99"/>
      <c r="L359" s="80"/>
      <c r="M359" s="80"/>
      <c r="N359" s="80"/>
      <c r="O359" s="99"/>
      <c r="P359" s="53"/>
      <c r="Q359" s="53"/>
      <c r="R359" s="53"/>
      <c r="S359" s="53"/>
      <c r="T359" s="53"/>
      <c r="U359" s="53"/>
      <c r="V359" s="53"/>
      <c r="W359" s="53"/>
      <c r="X359" s="53"/>
      <c r="Y359" s="53"/>
    </row>
    <row r="360" spans="8:25">
      <c r="H360" s="80"/>
      <c r="I360" s="80"/>
      <c r="J360" s="80"/>
      <c r="K360" s="99"/>
      <c r="L360" s="80"/>
      <c r="M360" s="80"/>
      <c r="N360" s="80"/>
      <c r="O360" s="99"/>
      <c r="P360" s="53"/>
      <c r="Q360" s="53"/>
      <c r="R360" s="53"/>
      <c r="S360" s="53"/>
      <c r="T360" s="53"/>
      <c r="U360" s="53"/>
      <c r="V360" s="53"/>
      <c r="W360" s="53"/>
      <c r="X360" s="53"/>
      <c r="Y360" s="53"/>
    </row>
    <row r="361" spans="8:25">
      <c r="H361" s="80"/>
      <c r="I361" s="80"/>
      <c r="J361" s="80"/>
      <c r="K361" s="99"/>
      <c r="L361" s="80"/>
      <c r="M361" s="80"/>
      <c r="N361" s="80"/>
      <c r="O361" s="99"/>
      <c r="P361" s="53"/>
      <c r="Q361" s="53"/>
      <c r="R361" s="53"/>
      <c r="S361" s="53"/>
      <c r="T361" s="53"/>
      <c r="U361" s="53"/>
      <c r="V361" s="53"/>
      <c r="W361" s="53"/>
      <c r="X361" s="53"/>
      <c r="Y361" s="53"/>
    </row>
    <row r="362" spans="8:25">
      <c r="H362" s="80"/>
      <c r="I362" s="80"/>
      <c r="J362" s="80"/>
      <c r="K362" s="99"/>
      <c r="L362" s="80"/>
      <c r="M362" s="80"/>
      <c r="N362" s="80"/>
      <c r="O362" s="99"/>
      <c r="P362" s="53"/>
      <c r="Q362" s="53"/>
      <c r="R362" s="53"/>
      <c r="S362" s="53"/>
      <c r="T362" s="53"/>
      <c r="U362" s="53"/>
      <c r="V362" s="53"/>
      <c r="W362" s="53"/>
      <c r="X362" s="53"/>
      <c r="Y362" s="53"/>
    </row>
    <row r="363" spans="8:25">
      <c r="H363" s="80"/>
      <c r="I363" s="80"/>
      <c r="J363" s="80"/>
      <c r="K363" s="99"/>
      <c r="L363" s="80"/>
      <c r="M363" s="80"/>
      <c r="N363" s="80"/>
      <c r="O363" s="99"/>
      <c r="P363" s="53"/>
      <c r="Q363" s="53"/>
      <c r="R363" s="53"/>
      <c r="S363" s="53"/>
      <c r="T363" s="53"/>
      <c r="U363" s="53"/>
      <c r="V363" s="53"/>
      <c r="W363" s="53"/>
      <c r="X363" s="53"/>
      <c r="Y363" s="53"/>
    </row>
    <row r="364" spans="8:25">
      <c r="H364" s="80"/>
      <c r="I364" s="80"/>
      <c r="J364" s="80"/>
      <c r="K364" s="99"/>
      <c r="L364" s="80"/>
      <c r="M364" s="80"/>
      <c r="N364" s="80"/>
      <c r="O364" s="99"/>
      <c r="P364" s="53"/>
      <c r="Q364" s="53"/>
      <c r="R364" s="53"/>
      <c r="S364" s="53"/>
      <c r="T364" s="53"/>
      <c r="U364" s="53"/>
      <c r="V364" s="53"/>
      <c r="W364" s="53"/>
      <c r="X364" s="53"/>
      <c r="Y364" s="53"/>
    </row>
    <row r="365" spans="8:25">
      <c r="H365" s="80"/>
      <c r="I365" s="80"/>
      <c r="J365" s="80"/>
      <c r="K365" s="99"/>
      <c r="L365" s="80"/>
      <c r="M365" s="80"/>
      <c r="N365" s="80"/>
      <c r="O365" s="99"/>
      <c r="P365" s="53"/>
      <c r="Q365" s="53"/>
      <c r="R365" s="53"/>
      <c r="S365" s="53"/>
      <c r="T365" s="53"/>
      <c r="U365" s="53"/>
      <c r="V365" s="53"/>
      <c r="W365" s="53"/>
      <c r="X365" s="53"/>
      <c r="Y365" s="53"/>
    </row>
    <row r="366" spans="8:25">
      <c r="H366" s="80"/>
      <c r="I366" s="80"/>
      <c r="J366" s="80"/>
      <c r="K366" s="99"/>
      <c r="L366" s="80"/>
      <c r="M366" s="80"/>
      <c r="N366" s="80"/>
      <c r="O366" s="99"/>
      <c r="P366" s="53"/>
      <c r="Q366" s="53"/>
      <c r="R366" s="53"/>
      <c r="S366" s="53"/>
      <c r="T366" s="53"/>
      <c r="U366" s="53"/>
      <c r="V366" s="53"/>
      <c r="W366" s="53"/>
      <c r="X366" s="53"/>
      <c r="Y366" s="53"/>
    </row>
    <row r="367" spans="8:25">
      <c r="H367" s="80"/>
      <c r="I367" s="80"/>
      <c r="J367" s="80"/>
      <c r="K367" s="99"/>
      <c r="L367" s="80"/>
      <c r="M367" s="80"/>
      <c r="N367" s="80"/>
      <c r="O367" s="99"/>
      <c r="P367" s="53"/>
      <c r="Q367" s="53"/>
      <c r="R367" s="53"/>
      <c r="S367" s="53"/>
      <c r="T367" s="53"/>
      <c r="U367" s="53"/>
      <c r="V367" s="53"/>
      <c r="W367" s="53"/>
      <c r="X367" s="53"/>
      <c r="Y367" s="53"/>
    </row>
    <row r="368" spans="8:25">
      <c r="H368" s="80"/>
      <c r="I368" s="80"/>
      <c r="J368" s="80"/>
      <c r="K368" s="99"/>
      <c r="L368" s="80"/>
      <c r="M368" s="80"/>
      <c r="N368" s="80"/>
      <c r="O368" s="99"/>
      <c r="P368" s="53"/>
      <c r="Q368" s="53"/>
      <c r="R368" s="53"/>
      <c r="S368" s="53"/>
      <c r="T368" s="53"/>
      <c r="U368" s="53"/>
      <c r="V368" s="53"/>
      <c r="W368" s="53"/>
      <c r="X368" s="53"/>
      <c r="Y368" s="53"/>
    </row>
    <row r="369" spans="8:25">
      <c r="H369" s="80"/>
      <c r="I369" s="80"/>
      <c r="J369" s="80"/>
      <c r="K369" s="99"/>
      <c r="L369" s="80"/>
      <c r="M369" s="80"/>
      <c r="N369" s="80"/>
      <c r="O369" s="99"/>
      <c r="P369" s="53"/>
      <c r="Q369" s="53"/>
      <c r="R369" s="53"/>
      <c r="S369" s="53"/>
      <c r="T369" s="53"/>
      <c r="U369" s="53"/>
      <c r="V369" s="53"/>
      <c r="W369" s="53"/>
      <c r="X369" s="53"/>
      <c r="Y369" s="53"/>
    </row>
    <row r="370" spans="8:25">
      <c r="H370" s="80"/>
      <c r="I370" s="80"/>
      <c r="J370" s="80"/>
      <c r="K370" s="99"/>
      <c r="L370" s="80"/>
      <c r="M370" s="80"/>
      <c r="N370" s="80"/>
      <c r="O370" s="99"/>
      <c r="P370" s="53"/>
      <c r="Q370" s="53"/>
      <c r="R370" s="53"/>
      <c r="S370" s="53"/>
      <c r="T370" s="53"/>
      <c r="U370" s="53"/>
      <c r="V370" s="53"/>
      <c r="W370" s="53"/>
      <c r="X370" s="53"/>
      <c r="Y370" s="53"/>
    </row>
    <row r="371" spans="8:25">
      <c r="H371" s="80"/>
      <c r="I371" s="80"/>
      <c r="J371" s="80"/>
      <c r="K371" s="99"/>
      <c r="L371" s="80"/>
      <c r="M371" s="80"/>
      <c r="N371" s="80"/>
      <c r="O371" s="99"/>
      <c r="P371" s="53"/>
      <c r="Q371" s="53"/>
      <c r="R371" s="53"/>
      <c r="S371" s="53"/>
      <c r="T371" s="53"/>
      <c r="U371" s="53"/>
      <c r="V371" s="53"/>
      <c r="W371" s="53"/>
      <c r="X371" s="53"/>
      <c r="Y371" s="53"/>
    </row>
    <row r="372" spans="8:25">
      <c r="H372" s="80"/>
      <c r="I372" s="80"/>
      <c r="J372" s="80"/>
      <c r="K372" s="99"/>
      <c r="L372" s="80"/>
      <c r="M372" s="80"/>
      <c r="N372" s="80"/>
      <c r="O372" s="99"/>
      <c r="P372" s="53"/>
      <c r="Q372" s="53"/>
      <c r="R372" s="53"/>
      <c r="S372" s="53"/>
      <c r="T372" s="53"/>
      <c r="U372" s="53"/>
      <c r="V372" s="53"/>
      <c r="W372" s="53"/>
      <c r="X372" s="53"/>
      <c r="Y372" s="53"/>
    </row>
    <row r="373" spans="8:25">
      <c r="H373" s="80"/>
      <c r="I373" s="80"/>
      <c r="J373" s="80"/>
      <c r="K373" s="99"/>
      <c r="L373" s="80"/>
      <c r="M373" s="80"/>
      <c r="N373" s="80"/>
      <c r="O373" s="99"/>
      <c r="P373" s="53"/>
      <c r="Q373" s="53"/>
      <c r="R373" s="53"/>
      <c r="S373" s="53"/>
      <c r="T373" s="53"/>
      <c r="U373" s="53"/>
      <c r="V373" s="53"/>
      <c r="W373" s="53"/>
      <c r="X373" s="53"/>
      <c r="Y373" s="53"/>
    </row>
    <row r="374" spans="8:25">
      <c r="H374" s="80"/>
      <c r="I374" s="80"/>
      <c r="J374" s="80"/>
      <c r="K374" s="99"/>
      <c r="L374" s="80"/>
      <c r="M374" s="80"/>
      <c r="N374" s="80"/>
      <c r="O374" s="99"/>
      <c r="P374" s="53"/>
      <c r="Q374" s="53"/>
      <c r="R374" s="53"/>
      <c r="S374" s="53"/>
      <c r="T374" s="53"/>
      <c r="U374" s="53"/>
      <c r="V374" s="53"/>
      <c r="W374" s="53"/>
      <c r="X374" s="53"/>
      <c r="Y374" s="53"/>
    </row>
    <row r="375" spans="8:25">
      <c r="H375" s="80"/>
      <c r="I375" s="80"/>
      <c r="J375" s="80"/>
      <c r="K375" s="99"/>
      <c r="L375" s="80"/>
      <c r="M375" s="80"/>
      <c r="N375" s="80"/>
      <c r="O375" s="99"/>
      <c r="P375" s="53"/>
      <c r="Q375" s="53"/>
      <c r="R375" s="53"/>
      <c r="S375" s="53"/>
      <c r="T375" s="53"/>
      <c r="U375" s="53"/>
      <c r="V375" s="53"/>
      <c r="W375" s="53"/>
      <c r="X375" s="53"/>
      <c r="Y375" s="53"/>
    </row>
    <row r="376" spans="8:25">
      <c r="H376" s="80"/>
      <c r="I376" s="80"/>
      <c r="J376" s="80"/>
      <c r="K376" s="99"/>
      <c r="L376" s="80"/>
      <c r="M376" s="80"/>
      <c r="N376" s="80"/>
      <c r="O376" s="99"/>
      <c r="P376" s="53"/>
      <c r="Q376" s="53"/>
      <c r="R376" s="53"/>
      <c r="S376" s="53"/>
      <c r="T376" s="53"/>
      <c r="U376" s="53"/>
      <c r="V376" s="53"/>
      <c r="W376" s="53"/>
      <c r="X376" s="53"/>
      <c r="Y376" s="53"/>
    </row>
    <row r="377" spans="8:25">
      <c r="H377" s="80"/>
      <c r="I377" s="80"/>
      <c r="J377" s="80"/>
      <c r="K377" s="99"/>
      <c r="L377" s="80"/>
      <c r="M377" s="80"/>
      <c r="N377" s="80"/>
      <c r="O377" s="99"/>
      <c r="P377" s="53"/>
      <c r="Q377" s="53"/>
      <c r="R377" s="53"/>
      <c r="S377" s="53"/>
      <c r="T377" s="53"/>
      <c r="U377" s="53"/>
      <c r="V377" s="53"/>
      <c r="W377" s="53"/>
      <c r="X377" s="53"/>
      <c r="Y377" s="53"/>
    </row>
    <row r="378" spans="8:25">
      <c r="H378" s="80"/>
      <c r="I378" s="80"/>
      <c r="J378" s="80"/>
      <c r="K378" s="99"/>
      <c r="L378" s="80"/>
      <c r="M378" s="80"/>
      <c r="N378" s="80"/>
      <c r="O378" s="99"/>
      <c r="P378" s="53"/>
      <c r="Q378" s="53"/>
      <c r="R378" s="53"/>
      <c r="S378" s="53"/>
      <c r="T378" s="53"/>
      <c r="U378" s="53"/>
      <c r="V378" s="53"/>
      <c r="W378" s="53"/>
      <c r="X378" s="53"/>
      <c r="Y378" s="53"/>
    </row>
    <row r="379" spans="8:25">
      <c r="H379" s="80"/>
      <c r="I379" s="80"/>
      <c r="J379" s="80"/>
      <c r="K379" s="99"/>
      <c r="L379" s="80"/>
      <c r="M379" s="80"/>
      <c r="N379" s="80"/>
      <c r="O379" s="99"/>
      <c r="P379" s="53"/>
      <c r="Q379" s="53"/>
      <c r="R379" s="53"/>
      <c r="S379" s="53"/>
      <c r="T379" s="53"/>
      <c r="U379" s="53"/>
      <c r="V379" s="53"/>
      <c r="W379" s="53"/>
      <c r="X379" s="53"/>
      <c r="Y379" s="53"/>
    </row>
    <row r="380" spans="8:25">
      <c r="H380" s="80"/>
      <c r="I380" s="80"/>
      <c r="J380" s="80"/>
      <c r="K380" s="99"/>
      <c r="L380" s="80"/>
      <c r="M380" s="80"/>
      <c r="N380" s="80"/>
      <c r="O380" s="99"/>
      <c r="P380" s="53"/>
      <c r="Q380" s="53"/>
      <c r="R380" s="53"/>
      <c r="S380" s="53"/>
      <c r="T380" s="53"/>
      <c r="U380" s="53"/>
      <c r="V380" s="53"/>
      <c r="W380" s="53"/>
      <c r="X380" s="53"/>
      <c r="Y380" s="53"/>
    </row>
    <row r="381" spans="8:25">
      <c r="H381" s="80"/>
      <c r="I381" s="80"/>
      <c r="J381" s="80"/>
      <c r="K381" s="99"/>
      <c r="L381" s="80"/>
      <c r="M381" s="80"/>
      <c r="N381" s="80"/>
      <c r="O381" s="99"/>
      <c r="P381" s="53"/>
      <c r="Q381" s="53"/>
      <c r="R381" s="53"/>
      <c r="S381" s="53"/>
      <c r="T381" s="53"/>
      <c r="U381" s="53"/>
      <c r="V381" s="53"/>
      <c r="W381" s="53"/>
      <c r="X381" s="53"/>
      <c r="Y381" s="53"/>
    </row>
    <row r="382" spans="8:25">
      <c r="H382" s="80"/>
      <c r="I382" s="80"/>
      <c r="J382" s="80"/>
      <c r="K382" s="99"/>
      <c r="L382" s="80"/>
      <c r="M382" s="80"/>
      <c r="N382" s="80"/>
      <c r="O382" s="99"/>
      <c r="P382" s="53"/>
      <c r="Q382" s="53"/>
      <c r="R382" s="53"/>
      <c r="S382" s="53"/>
      <c r="T382" s="53"/>
      <c r="U382" s="53"/>
      <c r="V382" s="53"/>
      <c r="W382" s="53"/>
      <c r="X382" s="53"/>
      <c r="Y382" s="53"/>
    </row>
    <row r="383" spans="8:25">
      <c r="H383" s="80"/>
      <c r="I383" s="80"/>
      <c r="J383" s="80"/>
      <c r="K383" s="99"/>
      <c r="L383" s="80"/>
      <c r="M383" s="80"/>
      <c r="N383" s="80"/>
      <c r="O383" s="99"/>
      <c r="P383" s="53"/>
      <c r="Q383" s="53"/>
      <c r="R383" s="53"/>
      <c r="S383" s="53"/>
      <c r="T383" s="53"/>
      <c r="U383" s="53"/>
      <c r="V383" s="53"/>
      <c r="W383" s="53"/>
      <c r="X383" s="53"/>
      <c r="Y383" s="53"/>
    </row>
    <row r="384" spans="8:25">
      <c r="H384" s="80"/>
      <c r="I384" s="80"/>
      <c r="J384" s="80"/>
      <c r="K384" s="99"/>
      <c r="L384" s="80"/>
      <c r="M384" s="80"/>
      <c r="N384" s="80"/>
      <c r="O384" s="99"/>
      <c r="P384" s="53"/>
      <c r="Q384" s="53"/>
      <c r="R384" s="53"/>
      <c r="S384" s="53"/>
      <c r="T384" s="53"/>
      <c r="U384" s="53"/>
      <c r="V384" s="53"/>
      <c r="W384" s="53"/>
      <c r="X384" s="53"/>
      <c r="Y384" s="53"/>
    </row>
    <row r="385" spans="8:25">
      <c r="H385" s="80"/>
      <c r="I385" s="80"/>
      <c r="J385" s="80"/>
      <c r="K385" s="99"/>
      <c r="L385" s="80"/>
      <c r="M385" s="80"/>
      <c r="N385" s="80"/>
      <c r="O385" s="99"/>
      <c r="P385" s="53"/>
      <c r="Q385" s="53"/>
      <c r="R385" s="53"/>
      <c r="S385" s="53"/>
      <c r="T385" s="53"/>
      <c r="U385" s="53"/>
      <c r="V385" s="53"/>
      <c r="W385" s="53"/>
      <c r="X385" s="53"/>
      <c r="Y385" s="53"/>
    </row>
    <row r="386" spans="8:25">
      <c r="H386" s="80"/>
      <c r="I386" s="80"/>
      <c r="J386" s="80"/>
      <c r="K386" s="99"/>
      <c r="L386" s="80"/>
      <c r="M386" s="80"/>
      <c r="N386" s="80"/>
      <c r="O386" s="99"/>
      <c r="P386" s="53"/>
      <c r="Q386" s="53"/>
      <c r="R386" s="53"/>
      <c r="S386" s="53"/>
      <c r="T386" s="53"/>
      <c r="U386" s="53"/>
      <c r="V386" s="53"/>
      <c r="W386" s="53"/>
      <c r="X386" s="53"/>
      <c r="Y386" s="53"/>
    </row>
    <row r="387" spans="8:25">
      <c r="H387" s="80"/>
      <c r="I387" s="80"/>
      <c r="J387" s="80"/>
      <c r="K387" s="99"/>
      <c r="L387" s="80"/>
      <c r="M387" s="80"/>
      <c r="N387" s="80"/>
      <c r="O387" s="99"/>
      <c r="P387" s="53"/>
      <c r="Q387" s="53"/>
      <c r="R387" s="53"/>
      <c r="S387" s="53"/>
      <c r="T387" s="53"/>
      <c r="U387" s="53"/>
      <c r="V387" s="53"/>
      <c r="W387" s="53"/>
      <c r="X387" s="53"/>
      <c r="Y387" s="53"/>
    </row>
    <row r="388" spans="8:25">
      <c r="H388" s="80"/>
      <c r="I388" s="80"/>
      <c r="J388" s="80"/>
      <c r="K388" s="99"/>
      <c r="L388" s="80"/>
      <c r="M388" s="80"/>
      <c r="N388" s="80"/>
      <c r="O388" s="99"/>
      <c r="P388" s="53"/>
      <c r="Q388" s="53"/>
      <c r="R388" s="53"/>
      <c r="S388" s="53"/>
      <c r="T388" s="53"/>
      <c r="U388" s="53"/>
      <c r="V388" s="53"/>
      <c r="W388" s="53"/>
      <c r="X388" s="53"/>
      <c r="Y388" s="53"/>
    </row>
    <row r="389" spans="8:25">
      <c r="H389" s="80"/>
      <c r="I389" s="80"/>
      <c r="J389" s="80"/>
      <c r="K389" s="99"/>
      <c r="L389" s="80"/>
      <c r="M389" s="80"/>
      <c r="N389" s="80"/>
      <c r="O389" s="99"/>
      <c r="P389" s="53"/>
      <c r="Q389" s="53"/>
      <c r="R389" s="53"/>
      <c r="S389" s="53"/>
      <c r="T389" s="53"/>
      <c r="U389" s="53"/>
      <c r="V389" s="53"/>
      <c r="W389" s="53"/>
      <c r="X389" s="53"/>
      <c r="Y389" s="53"/>
    </row>
    <row r="390" spans="8:25">
      <c r="H390" s="80"/>
      <c r="I390" s="80"/>
      <c r="J390" s="80"/>
      <c r="K390" s="99"/>
      <c r="L390" s="80"/>
      <c r="M390" s="80"/>
      <c r="N390" s="80"/>
      <c r="O390" s="99"/>
      <c r="P390" s="53"/>
      <c r="Q390" s="53"/>
      <c r="R390" s="53"/>
      <c r="S390" s="53"/>
      <c r="T390" s="53"/>
      <c r="U390" s="53"/>
      <c r="V390" s="53"/>
      <c r="W390" s="53"/>
      <c r="X390" s="53"/>
      <c r="Y390" s="53"/>
    </row>
    <row r="391" spans="8:25">
      <c r="H391" s="80"/>
      <c r="I391" s="80"/>
      <c r="J391" s="80"/>
      <c r="K391" s="99"/>
      <c r="L391" s="80"/>
      <c r="M391" s="80"/>
      <c r="N391" s="80"/>
      <c r="O391" s="99"/>
      <c r="P391" s="53"/>
      <c r="Q391" s="53"/>
      <c r="R391" s="53"/>
      <c r="S391" s="53"/>
      <c r="T391" s="53"/>
      <c r="U391" s="53"/>
      <c r="V391" s="53"/>
      <c r="W391" s="53"/>
      <c r="X391" s="53"/>
      <c r="Y391" s="53"/>
    </row>
    <row r="392" spans="8:25">
      <c r="H392" s="80"/>
      <c r="I392" s="80"/>
      <c r="J392" s="80"/>
      <c r="K392" s="99"/>
      <c r="L392" s="80"/>
      <c r="M392" s="80"/>
      <c r="N392" s="80"/>
      <c r="O392" s="99"/>
      <c r="P392" s="53"/>
      <c r="Q392" s="53"/>
      <c r="R392" s="53"/>
      <c r="S392" s="53"/>
      <c r="T392" s="53"/>
      <c r="U392" s="53"/>
      <c r="V392" s="53"/>
      <c r="W392" s="53"/>
      <c r="X392" s="53"/>
      <c r="Y392" s="53"/>
    </row>
    <row r="393" spans="8:25">
      <c r="H393" s="80"/>
      <c r="I393" s="80"/>
      <c r="J393" s="80"/>
      <c r="K393" s="99"/>
      <c r="L393" s="80"/>
      <c r="M393" s="80"/>
      <c r="N393" s="80"/>
      <c r="O393" s="99"/>
      <c r="P393" s="53"/>
      <c r="Q393" s="53"/>
      <c r="R393" s="53"/>
      <c r="S393" s="53"/>
      <c r="T393" s="53"/>
      <c r="U393" s="53"/>
      <c r="V393" s="53"/>
      <c r="W393" s="53"/>
      <c r="X393" s="53"/>
      <c r="Y393" s="53"/>
    </row>
    <row r="394" spans="8:25">
      <c r="H394" s="80"/>
      <c r="I394" s="80"/>
      <c r="J394" s="80"/>
      <c r="K394" s="99"/>
      <c r="L394" s="80"/>
      <c r="M394" s="80"/>
      <c r="N394" s="80"/>
      <c r="O394" s="99"/>
      <c r="P394" s="53"/>
      <c r="Q394" s="53"/>
      <c r="R394" s="53"/>
      <c r="S394" s="53"/>
      <c r="T394" s="53"/>
      <c r="U394" s="53"/>
      <c r="V394" s="53"/>
      <c r="W394" s="53"/>
      <c r="X394" s="53"/>
      <c r="Y394" s="53"/>
    </row>
    <row r="395" spans="8:25">
      <c r="H395" s="80"/>
      <c r="I395" s="80"/>
      <c r="J395" s="80"/>
      <c r="K395" s="99"/>
      <c r="L395" s="80"/>
      <c r="M395" s="80"/>
      <c r="N395" s="80"/>
      <c r="O395" s="99"/>
      <c r="P395" s="53"/>
      <c r="Q395" s="53"/>
      <c r="R395" s="53"/>
      <c r="S395" s="53"/>
      <c r="T395" s="53"/>
      <c r="U395" s="53"/>
      <c r="V395" s="53"/>
      <c r="W395" s="53"/>
      <c r="X395" s="53"/>
      <c r="Y395" s="53"/>
    </row>
    <row r="396" spans="8:25">
      <c r="H396" s="80"/>
      <c r="I396" s="80"/>
      <c r="J396" s="80"/>
      <c r="K396" s="99"/>
      <c r="L396" s="80"/>
      <c r="M396" s="80"/>
      <c r="N396" s="80"/>
      <c r="O396" s="99"/>
      <c r="P396" s="53"/>
      <c r="Q396" s="53"/>
      <c r="R396" s="53"/>
      <c r="S396" s="53"/>
      <c r="T396" s="53"/>
      <c r="U396" s="53"/>
      <c r="V396" s="53"/>
      <c r="W396" s="53"/>
      <c r="X396" s="53"/>
      <c r="Y396" s="53"/>
    </row>
    <row r="397" spans="8:25">
      <c r="H397" s="80"/>
      <c r="I397" s="80"/>
      <c r="J397" s="80"/>
      <c r="K397" s="99"/>
      <c r="L397" s="80"/>
      <c r="M397" s="80"/>
      <c r="N397" s="80"/>
      <c r="O397" s="99"/>
      <c r="P397" s="53"/>
      <c r="Q397" s="53"/>
      <c r="R397" s="53"/>
      <c r="S397" s="53"/>
      <c r="T397" s="53"/>
      <c r="U397" s="53"/>
      <c r="V397" s="53"/>
      <c r="W397" s="53"/>
      <c r="X397" s="53"/>
      <c r="Y397" s="53"/>
    </row>
    <row r="398" spans="8:25">
      <c r="H398" s="80"/>
      <c r="I398" s="80"/>
      <c r="J398" s="80"/>
      <c r="K398" s="99"/>
      <c r="L398" s="80"/>
      <c r="M398" s="80"/>
      <c r="N398" s="80"/>
      <c r="O398" s="99"/>
      <c r="P398" s="53"/>
      <c r="Q398" s="53"/>
      <c r="R398" s="53"/>
      <c r="S398" s="53"/>
      <c r="T398" s="53"/>
      <c r="U398" s="53"/>
      <c r="V398" s="53"/>
      <c r="W398" s="53"/>
      <c r="X398" s="53"/>
      <c r="Y398" s="53"/>
    </row>
    <row r="399" spans="8:25">
      <c r="H399" s="80"/>
      <c r="I399" s="80"/>
      <c r="J399" s="80"/>
      <c r="K399" s="99"/>
      <c r="L399" s="80"/>
      <c r="M399" s="80"/>
      <c r="N399" s="80"/>
      <c r="O399" s="99"/>
      <c r="P399" s="53"/>
      <c r="Q399" s="53"/>
      <c r="R399" s="53"/>
      <c r="S399" s="53"/>
      <c r="T399" s="53"/>
      <c r="U399" s="53"/>
      <c r="V399" s="53"/>
      <c r="W399" s="53"/>
      <c r="X399" s="53"/>
      <c r="Y399" s="53"/>
    </row>
    <row r="400" spans="8:25">
      <c r="H400" s="80"/>
      <c r="I400" s="80"/>
      <c r="J400" s="80"/>
      <c r="K400" s="99"/>
      <c r="L400" s="80"/>
      <c r="M400" s="80"/>
      <c r="N400" s="80"/>
      <c r="O400" s="99"/>
      <c r="P400" s="53"/>
      <c r="Q400" s="53"/>
      <c r="R400" s="53"/>
      <c r="S400" s="53"/>
      <c r="T400" s="53"/>
      <c r="U400" s="53"/>
      <c r="V400" s="53"/>
      <c r="W400" s="53"/>
      <c r="X400" s="53"/>
      <c r="Y400" s="53"/>
    </row>
    <row r="401" spans="8:25">
      <c r="H401" s="80"/>
      <c r="I401" s="80"/>
      <c r="J401" s="80"/>
      <c r="K401" s="99"/>
      <c r="L401" s="80"/>
      <c r="M401" s="80"/>
      <c r="N401" s="80"/>
      <c r="O401" s="99"/>
      <c r="P401" s="53"/>
      <c r="Q401" s="53"/>
      <c r="R401" s="53"/>
      <c r="S401" s="53"/>
      <c r="T401" s="53"/>
      <c r="U401" s="53"/>
      <c r="V401" s="53"/>
      <c r="W401" s="53"/>
      <c r="X401" s="53"/>
      <c r="Y401" s="53"/>
    </row>
    <row r="402" spans="8:25">
      <c r="H402" s="80"/>
      <c r="I402" s="80"/>
      <c r="J402" s="80"/>
      <c r="K402" s="99"/>
      <c r="L402" s="80"/>
      <c r="M402" s="80"/>
      <c r="N402" s="80"/>
      <c r="O402" s="99"/>
      <c r="P402" s="53"/>
      <c r="Q402" s="53"/>
      <c r="R402" s="53"/>
      <c r="S402" s="53"/>
      <c r="T402" s="53"/>
      <c r="U402" s="53"/>
      <c r="V402" s="53"/>
      <c r="W402" s="53"/>
      <c r="X402" s="53"/>
      <c r="Y402" s="53"/>
    </row>
    <row r="403" spans="8:25">
      <c r="H403" s="80"/>
      <c r="I403" s="80"/>
      <c r="J403" s="80"/>
      <c r="K403" s="99"/>
      <c r="L403" s="80"/>
      <c r="M403" s="80"/>
      <c r="N403" s="80"/>
      <c r="O403" s="99"/>
      <c r="P403" s="53"/>
      <c r="Q403" s="53"/>
      <c r="R403" s="53"/>
      <c r="S403" s="53"/>
      <c r="T403" s="53"/>
      <c r="U403" s="53"/>
      <c r="V403" s="53"/>
      <c r="W403" s="53"/>
      <c r="X403" s="53"/>
      <c r="Y403" s="53"/>
    </row>
    <row r="404" spans="8:25">
      <c r="H404" s="80"/>
      <c r="I404" s="80"/>
      <c r="J404" s="80"/>
      <c r="K404" s="99"/>
      <c r="L404" s="80"/>
      <c r="M404" s="80"/>
      <c r="N404" s="80"/>
      <c r="O404" s="99"/>
      <c r="P404" s="53"/>
      <c r="Q404" s="53"/>
      <c r="R404" s="53"/>
      <c r="S404" s="53"/>
      <c r="T404" s="53"/>
      <c r="U404" s="53"/>
      <c r="V404" s="53"/>
      <c r="W404" s="53"/>
      <c r="X404" s="53"/>
      <c r="Y404" s="53"/>
    </row>
    <row r="405" spans="8:25">
      <c r="H405" s="80"/>
      <c r="I405" s="80"/>
      <c r="J405" s="80"/>
      <c r="K405" s="99"/>
      <c r="L405" s="80"/>
      <c r="M405" s="80"/>
      <c r="N405" s="80"/>
      <c r="O405" s="99"/>
      <c r="P405" s="53"/>
      <c r="Q405" s="53"/>
      <c r="R405" s="53"/>
      <c r="S405" s="53"/>
      <c r="T405" s="53"/>
      <c r="U405" s="53"/>
      <c r="V405" s="53"/>
      <c r="W405" s="53"/>
      <c r="X405" s="53"/>
      <c r="Y405" s="53"/>
    </row>
    <row r="406" spans="8:25">
      <c r="H406" s="80"/>
      <c r="I406" s="80"/>
      <c r="J406" s="80"/>
      <c r="K406" s="99"/>
      <c r="L406" s="80"/>
      <c r="M406" s="80"/>
      <c r="N406" s="80"/>
      <c r="O406" s="99"/>
      <c r="P406" s="53"/>
      <c r="Q406" s="53"/>
      <c r="R406" s="53"/>
      <c r="S406" s="53"/>
      <c r="T406" s="53"/>
      <c r="U406" s="53"/>
      <c r="V406" s="53"/>
      <c r="W406" s="53"/>
      <c r="X406" s="53"/>
      <c r="Y406" s="53"/>
    </row>
    <row r="407" spans="8:25">
      <c r="H407" s="80"/>
      <c r="I407" s="80"/>
      <c r="J407" s="80"/>
      <c r="K407" s="99"/>
      <c r="L407" s="80"/>
      <c r="M407" s="80"/>
      <c r="N407" s="80"/>
      <c r="O407" s="99"/>
      <c r="P407" s="53"/>
      <c r="Q407" s="53"/>
      <c r="R407" s="53"/>
      <c r="S407" s="53"/>
      <c r="T407" s="53"/>
      <c r="U407" s="53"/>
      <c r="V407" s="53"/>
      <c r="W407" s="53"/>
      <c r="X407" s="53"/>
      <c r="Y407" s="53"/>
    </row>
    <row r="408" spans="8:25">
      <c r="H408" s="80"/>
      <c r="I408" s="80"/>
      <c r="J408" s="80"/>
      <c r="K408" s="99"/>
      <c r="L408" s="80"/>
      <c r="M408" s="80"/>
      <c r="N408" s="80"/>
      <c r="O408" s="99"/>
      <c r="P408" s="53"/>
      <c r="Q408" s="53"/>
      <c r="R408" s="53"/>
      <c r="S408" s="53"/>
      <c r="T408" s="53"/>
      <c r="U408" s="53"/>
      <c r="V408" s="53"/>
      <c r="W408" s="53"/>
      <c r="X408" s="53"/>
      <c r="Y408" s="53"/>
    </row>
    <row r="409" spans="8:25">
      <c r="H409" s="80"/>
      <c r="I409" s="80"/>
      <c r="J409" s="80"/>
      <c r="K409" s="99"/>
      <c r="L409" s="80"/>
      <c r="M409" s="80"/>
      <c r="N409" s="80"/>
      <c r="O409" s="99"/>
      <c r="P409" s="53"/>
      <c r="Q409" s="53"/>
      <c r="R409" s="53"/>
      <c r="S409" s="53"/>
      <c r="T409" s="53"/>
      <c r="U409" s="53"/>
      <c r="V409" s="53"/>
      <c r="W409" s="53"/>
      <c r="X409" s="53"/>
      <c r="Y409" s="53"/>
    </row>
    <row r="410" spans="8:25">
      <c r="H410" s="80"/>
      <c r="I410" s="80"/>
      <c r="J410" s="80"/>
      <c r="K410" s="99"/>
      <c r="L410" s="80"/>
      <c r="M410" s="80"/>
      <c r="N410" s="80"/>
      <c r="O410" s="99"/>
      <c r="P410" s="53"/>
      <c r="Q410" s="53"/>
      <c r="R410" s="53"/>
      <c r="S410" s="53"/>
      <c r="T410" s="53"/>
      <c r="U410" s="53"/>
      <c r="V410" s="53"/>
      <c r="W410" s="53"/>
      <c r="X410" s="53"/>
      <c r="Y410" s="53"/>
    </row>
    <row r="411" spans="8:25">
      <c r="H411" s="80"/>
      <c r="I411" s="80"/>
      <c r="J411" s="80"/>
      <c r="K411" s="99"/>
      <c r="L411" s="80"/>
      <c r="M411" s="80"/>
      <c r="N411" s="80"/>
      <c r="O411" s="99"/>
      <c r="P411" s="53"/>
      <c r="Q411" s="53"/>
      <c r="R411" s="53"/>
      <c r="S411" s="53"/>
      <c r="T411" s="53"/>
      <c r="U411" s="53"/>
      <c r="V411" s="53"/>
      <c r="W411" s="53"/>
      <c r="X411" s="53"/>
      <c r="Y411" s="53"/>
    </row>
    <row r="412" spans="8:25">
      <c r="H412" s="80"/>
      <c r="I412" s="80"/>
      <c r="J412" s="80"/>
      <c r="K412" s="99"/>
      <c r="L412" s="80"/>
      <c r="M412" s="80"/>
      <c r="N412" s="80"/>
      <c r="O412" s="99"/>
      <c r="P412" s="53"/>
      <c r="Q412" s="53"/>
      <c r="R412" s="53"/>
      <c r="S412" s="53"/>
      <c r="T412" s="53"/>
      <c r="U412" s="53"/>
      <c r="V412" s="53"/>
      <c r="W412" s="53"/>
      <c r="X412" s="53"/>
      <c r="Y412" s="53"/>
    </row>
    <row r="413" spans="8:25">
      <c r="H413" s="80"/>
      <c r="I413" s="80"/>
      <c r="J413" s="80"/>
      <c r="K413" s="99"/>
      <c r="L413" s="80"/>
      <c r="M413" s="80"/>
      <c r="N413" s="80"/>
      <c r="O413" s="99"/>
      <c r="P413" s="53"/>
      <c r="Q413" s="53"/>
      <c r="R413" s="53"/>
      <c r="S413" s="53"/>
      <c r="T413" s="53"/>
      <c r="U413" s="53"/>
      <c r="V413" s="53"/>
      <c r="W413" s="53"/>
      <c r="X413" s="53"/>
      <c r="Y413" s="53"/>
    </row>
    <row r="414" spans="8:25">
      <c r="H414" s="80"/>
      <c r="I414" s="80"/>
      <c r="J414" s="80"/>
      <c r="K414" s="99"/>
      <c r="L414" s="80"/>
      <c r="M414" s="80"/>
      <c r="N414" s="80"/>
      <c r="O414" s="99"/>
      <c r="P414" s="53"/>
      <c r="Q414" s="53"/>
      <c r="R414" s="53"/>
      <c r="S414" s="53"/>
      <c r="T414" s="53"/>
      <c r="U414" s="53"/>
      <c r="V414" s="53"/>
      <c r="W414" s="53"/>
      <c r="X414" s="53"/>
      <c r="Y414" s="53"/>
    </row>
    <row r="415" spans="8:25">
      <c r="H415" s="80"/>
      <c r="I415" s="80"/>
      <c r="J415" s="80"/>
      <c r="K415" s="99"/>
      <c r="L415" s="80"/>
      <c r="M415" s="80"/>
      <c r="N415" s="80"/>
      <c r="O415" s="99"/>
      <c r="P415" s="53"/>
      <c r="Q415" s="53"/>
      <c r="R415" s="53"/>
      <c r="S415" s="53"/>
      <c r="T415" s="53"/>
      <c r="U415" s="53"/>
      <c r="V415" s="53"/>
      <c r="W415" s="53"/>
      <c r="X415" s="53"/>
      <c r="Y415" s="53"/>
    </row>
    <row r="416" spans="8:25">
      <c r="H416" s="80"/>
      <c r="I416" s="80"/>
      <c r="J416" s="80"/>
      <c r="K416" s="99"/>
      <c r="L416" s="80"/>
      <c r="M416" s="80"/>
      <c r="N416" s="80"/>
      <c r="O416" s="99"/>
      <c r="P416" s="53"/>
      <c r="Q416" s="53"/>
      <c r="R416" s="53"/>
      <c r="S416" s="53"/>
      <c r="T416" s="53"/>
      <c r="U416" s="53"/>
      <c r="V416" s="53"/>
      <c r="W416" s="53"/>
      <c r="X416" s="53"/>
      <c r="Y416" s="53"/>
    </row>
    <row r="417" spans="8:25">
      <c r="H417" s="80"/>
      <c r="I417" s="80"/>
      <c r="J417" s="80"/>
      <c r="K417" s="99"/>
      <c r="L417" s="80"/>
      <c r="M417" s="80"/>
      <c r="N417" s="80"/>
      <c r="O417" s="99"/>
      <c r="P417" s="53"/>
      <c r="Q417" s="53"/>
      <c r="R417" s="53"/>
      <c r="S417" s="53"/>
      <c r="T417" s="53"/>
      <c r="U417" s="53"/>
      <c r="V417" s="53"/>
      <c r="W417" s="53"/>
      <c r="X417" s="53"/>
      <c r="Y417" s="53"/>
    </row>
    <row r="418" spans="8:25">
      <c r="H418" s="80"/>
      <c r="I418" s="80"/>
      <c r="J418" s="80"/>
      <c r="K418" s="99"/>
      <c r="L418" s="80"/>
      <c r="M418" s="80"/>
      <c r="N418" s="80"/>
      <c r="O418" s="99"/>
      <c r="P418" s="53"/>
      <c r="Q418" s="53"/>
      <c r="R418" s="53"/>
      <c r="S418" s="53"/>
      <c r="T418" s="53"/>
      <c r="U418" s="53"/>
      <c r="V418" s="53"/>
      <c r="W418" s="53"/>
      <c r="X418" s="53"/>
      <c r="Y418" s="53"/>
    </row>
    <row r="419" spans="8:25">
      <c r="H419" s="80"/>
      <c r="I419" s="80"/>
      <c r="J419" s="80"/>
      <c r="K419" s="99"/>
      <c r="L419" s="80"/>
      <c r="M419" s="80"/>
      <c r="N419" s="80"/>
      <c r="O419" s="99"/>
      <c r="P419" s="53"/>
      <c r="Q419" s="53"/>
      <c r="R419" s="53"/>
      <c r="S419" s="53"/>
      <c r="T419" s="53"/>
      <c r="U419" s="53"/>
      <c r="V419" s="53"/>
      <c r="W419" s="53"/>
      <c r="X419" s="53"/>
      <c r="Y419" s="53"/>
    </row>
    <row r="420" spans="8:25">
      <c r="H420" s="80"/>
      <c r="I420" s="80"/>
      <c r="J420" s="80"/>
      <c r="K420" s="99"/>
      <c r="L420" s="80"/>
      <c r="M420" s="80"/>
      <c r="N420" s="80"/>
      <c r="O420" s="99"/>
      <c r="P420" s="53"/>
      <c r="Q420" s="53"/>
      <c r="R420" s="53"/>
      <c r="S420" s="53"/>
      <c r="T420" s="53"/>
      <c r="U420" s="53"/>
      <c r="V420" s="53"/>
      <c r="W420" s="53"/>
      <c r="X420" s="53"/>
      <c r="Y420" s="53"/>
    </row>
    <row r="421" spans="8:25">
      <c r="H421" s="80"/>
      <c r="I421" s="80"/>
      <c r="J421" s="80"/>
      <c r="K421" s="99"/>
      <c r="L421" s="80"/>
      <c r="M421" s="80"/>
      <c r="N421" s="80"/>
      <c r="O421" s="99"/>
      <c r="P421" s="53"/>
      <c r="Q421" s="53"/>
      <c r="R421" s="53"/>
      <c r="S421" s="53"/>
      <c r="T421" s="53"/>
      <c r="U421" s="53"/>
      <c r="V421" s="53"/>
      <c r="W421" s="53"/>
      <c r="X421" s="53"/>
      <c r="Y421" s="53"/>
    </row>
    <row r="422" spans="8:25">
      <c r="H422" s="80"/>
      <c r="I422" s="80"/>
      <c r="J422" s="80"/>
      <c r="K422" s="99"/>
      <c r="L422" s="80"/>
      <c r="M422" s="80"/>
      <c r="N422" s="80"/>
      <c r="O422" s="99"/>
      <c r="P422" s="53"/>
      <c r="Q422" s="53"/>
      <c r="R422" s="53"/>
      <c r="S422" s="53"/>
      <c r="T422" s="53"/>
      <c r="U422" s="53"/>
      <c r="V422" s="53"/>
      <c r="W422" s="53"/>
      <c r="X422" s="53"/>
      <c r="Y422" s="53"/>
    </row>
    <row r="423" spans="8:25">
      <c r="H423" s="80"/>
      <c r="I423" s="80"/>
      <c r="J423" s="80"/>
      <c r="K423" s="99"/>
      <c r="L423" s="80"/>
      <c r="M423" s="80"/>
      <c r="N423" s="80"/>
      <c r="O423" s="99"/>
      <c r="P423" s="53"/>
      <c r="Q423" s="53"/>
      <c r="R423" s="53"/>
      <c r="S423" s="53"/>
      <c r="T423" s="53"/>
      <c r="U423" s="53"/>
      <c r="V423" s="53"/>
      <c r="W423" s="53"/>
      <c r="X423" s="53"/>
      <c r="Y423" s="53"/>
    </row>
    <row r="424" spans="8:25">
      <c r="H424" s="80"/>
      <c r="I424" s="80"/>
      <c r="J424" s="80"/>
      <c r="K424" s="99"/>
      <c r="L424" s="80"/>
      <c r="M424" s="80"/>
      <c r="N424" s="80"/>
      <c r="O424" s="99"/>
      <c r="P424" s="53"/>
      <c r="Q424" s="53"/>
      <c r="R424" s="53"/>
      <c r="S424" s="53"/>
      <c r="T424" s="53"/>
      <c r="U424" s="53"/>
      <c r="V424" s="53"/>
      <c r="W424" s="53"/>
      <c r="X424" s="53"/>
      <c r="Y424" s="53"/>
    </row>
    <row r="425" spans="8:25">
      <c r="H425" s="80"/>
      <c r="I425" s="80"/>
      <c r="J425" s="80"/>
      <c r="K425" s="99"/>
      <c r="L425" s="80"/>
      <c r="M425" s="80"/>
      <c r="N425" s="80"/>
      <c r="O425" s="99"/>
      <c r="P425" s="53"/>
      <c r="Q425" s="53"/>
      <c r="R425" s="53"/>
      <c r="S425" s="53"/>
      <c r="T425" s="53"/>
      <c r="U425" s="53"/>
      <c r="V425" s="53"/>
      <c r="W425" s="53"/>
      <c r="X425" s="53"/>
      <c r="Y425" s="53"/>
    </row>
    <row r="426" spans="8:25">
      <c r="H426" s="80"/>
      <c r="I426" s="80"/>
      <c r="J426" s="80"/>
      <c r="K426" s="99"/>
      <c r="L426" s="80"/>
      <c r="M426" s="80"/>
      <c r="N426" s="80"/>
      <c r="O426" s="99"/>
      <c r="P426" s="53"/>
      <c r="Q426" s="53"/>
      <c r="R426" s="53"/>
      <c r="S426" s="53"/>
      <c r="T426" s="53"/>
      <c r="U426" s="53"/>
      <c r="V426" s="53"/>
      <c r="W426" s="53"/>
      <c r="X426" s="53"/>
      <c r="Y426" s="53"/>
    </row>
    <row r="427" spans="8:25">
      <c r="H427" s="80"/>
      <c r="I427" s="80"/>
      <c r="J427" s="80"/>
      <c r="K427" s="99"/>
      <c r="L427" s="80"/>
      <c r="M427" s="80"/>
      <c r="N427" s="80"/>
      <c r="O427" s="99"/>
      <c r="P427" s="53"/>
      <c r="Q427" s="53"/>
      <c r="R427" s="53"/>
      <c r="S427" s="53"/>
      <c r="T427" s="53"/>
      <c r="U427" s="53"/>
      <c r="V427" s="53"/>
      <c r="W427" s="53"/>
      <c r="X427" s="53"/>
      <c r="Y427" s="53"/>
    </row>
    <row r="428" spans="8:25">
      <c r="H428" s="80"/>
      <c r="I428" s="80"/>
      <c r="J428" s="80"/>
      <c r="K428" s="99"/>
      <c r="L428" s="80"/>
      <c r="M428" s="80"/>
      <c r="N428" s="80"/>
      <c r="O428" s="99"/>
      <c r="P428" s="53"/>
      <c r="Q428" s="53"/>
      <c r="R428" s="53"/>
      <c r="S428" s="53"/>
      <c r="T428" s="53"/>
      <c r="U428" s="53"/>
      <c r="V428" s="53"/>
      <c r="W428" s="53"/>
      <c r="X428" s="53"/>
      <c r="Y428" s="53"/>
    </row>
    <row r="429" spans="8:25">
      <c r="H429" s="80"/>
      <c r="I429" s="80"/>
      <c r="J429" s="80"/>
      <c r="K429" s="99"/>
      <c r="L429" s="80"/>
      <c r="M429" s="80"/>
      <c r="N429" s="80"/>
      <c r="O429" s="99"/>
      <c r="P429" s="53"/>
      <c r="Q429" s="53"/>
      <c r="R429" s="53"/>
      <c r="S429" s="53"/>
      <c r="T429" s="53"/>
      <c r="U429" s="53"/>
      <c r="V429" s="53"/>
      <c r="W429" s="53"/>
      <c r="X429" s="53"/>
      <c r="Y429" s="53"/>
    </row>
    <row r="430" spans="8:25">
      <c r="H430" s="80"/>
      <c r="I430" s="80"/>
      <c r="J430" s="80"/>
      <c r="K430" s="99"/>
      <c r="L430" s="80"/>
      <c r="M430" s="80"/>
      <c r="N430" s="80"/>
      <c r="O430" s="99"/>
      <c r="P430" s="53"/>
      <c r="Q430" s="53"/>
      <c r="R430" s="53"/>
      <c r="S430" s="53"/>
      <c r="T430" s="53"/>
      <c r="U430" s="53"/>
      <c r="V430" s="53"/>
      <c r="W430" s="53"/>
      <c r="X430" s="53"/>
      <c r="Y430" s="53"/>
    </row>
    <row r="431" spans="8:25">
      <c r="H431" s="80"/>
      <c r="I431" s="80"/>
      <c r="J431" s="80"/>
      <c r="K431" s="99"/>
      <c r="L431" s="80"/>
      <c r="M431" s="80"/>
      <c r="N431" s="80"/>
      <c r="O431" s="99"/>
      <c r="P431" s="53"/>
      <c r="Q431" s="53"/>
      <c r="R431" s="53"/>
      <c r="S431" s="53"/>
      <c r="T431" s="53"/>
      <c r="U431" s="53"/>
      <c r="V431" s="53"/>
      <c r="W431" s="53"/>
      <c r="X431" s="53"/>
      <c r="Y431" s="53"/>
    </row>
    <row r="432" spans="8:25">
      <c r="H432" s="80"/>
      <c r="I432" s="80"/>
      <c r="J432" s="80"/>
      <c r="K432" s="99"/>
      <c r="L432" s="80"/>
      <c r="M432" s="80"/>
      <c r="N432" s="80"/>
      <c r="O432" s="99"/>
      <c r="P432" s="53"/>
      <c r="Q432" s="53"/>
      <c r="R432" s="53"/>
      <c r="S432" s="53"/>
      <c r="T432" s="53"/>
      <c r="U432" s="53"/>
      <c r="V432" s="53"/>
      <c r="W432" s="53"/>
      <c r="X432" s="53"/>
      <c r="Y432" s="53"/>
    </row>
    <row r="433" spans="8:25">
      <c r="H433" s="80"/>
      <c r="I433" s="80"/>
      <c r="J433" s="80"/>
      <c r="K433" s="99"/>
      <c r="L433" s="80"/>
      <c r="M433" s="80"/>
      <c r="N433" s="80"/>
      <c r="O433" s="99"/>
      <c r="P433" s="53"/>
      <c r="Q433" s="53"/>
      <c r="R433" s="53"/>
      <c r="S433" s="53"/>
      <c r="T433" s="53"/>
      <c r="U433" s="53"/>
      <c r="V433" s="53"/>
      <c r="W433" s="53"/>
      <c r="X433" s="53"/>
      <c r="Y433" s="53"/>
    </row>
    <row r="434" spans="8:25">
      <c r="H434" s="80"/>
      <c r="I434" s="80"/>
      <c r="J434" s="80"/>
      <c r="K434" s="99"/>
      <c r="L434" s="80"/>
      <c r="M434" s="80"/>
      <c r="N434" s="80"/>
      <c r="O434" s="99"/>
      <c r="P434" s="53"/>
      <c r="Q434" s="53"/>
      <c r="R434" s="53"/>
      <c r="S434" s="53"/>
      <c r="T434" s="53"/>
      <c r="U434" s="53"/>
      <c r="V434" s="53"/>
      <c r="W434" s="53"/>
      <c r="X434" s="53"/>
      <c r="Y434" s="53"/>
    </row>
    <row r="435" spans="8:25">
      <c r="H435" s="80"/>
      <c r="I435" s="80"/>
      <c r="J435" s="80"/>
      <c r="K435" s="99"/>
      <c r="L435" s="80"/>
      <c r="M435" s="80"/>
      <c r="N435" s="80"/>
      <c r="O435" s="99"/>
      <c r="P435" s="53"/>
      <c r="Q435" s="53"/>
      <c r="R435" s="53"/>
      <c r="S435" s="53"/>
      <c r="T435" s="53"/>
      <c r="U435" s="53"/>
      <c r="V435" s="53"/>
      <c r="W435" s="53"/>
      <c r="X435" s="53"/>
      <c r="Y435" s="53"/>
    </row>
    <row r="436" spans="8:25">
      <c r="P436" s="53"/>
      <c r="Q436" s="53"/>
      <c r="R436" s="53"/>
      <c r="S436" s="53"/>
      <c r="T436" s="53"/>
      <c r="U436" s="53"/>
      <c r="V436" s="53"/>
      <c r="W436" s="53"/>
      <c r="X436" s="53"/>
      <c r="Y436" s="53"/>
    </row>
    <row r="437" spans="8:25">
      <c r="P437" s="53"/>
      <c r="Q437" s="53"/>
      <c r="R437" s="53"/>
      <c r="S437" s="53"/>
      <c r="T437" s="53"/>
      <c r="U437" s="53"/>
      <c r="V437" s="53"/>
      <c r="W437" s="53"/>
      <c r="X437" s="53"/>
      <c r="Y437" s="53"/>
    </row>
    <row r="438" spans="8:25">
      <c r="P438" s="53"/>
      <c r="Q438" s="53"/>
      <c r="R438" s="53"/>
      <c r="S438" s="53"/>
      <c r="T438" s="53"/>
      <c r="U438" s="53"/>
      <c r="V438" s="53"/>
      <c r="W438" s="53"/>
      <c r="X438" s="53"/>
      <c r="Y438" s="53"/>
    </row>
    <row r="439" spans="8:25">
      <c r="P439" s="53"/>
      <c r="Q439" s="53"/>
      <c r="R439" s="53"/>
      <c r="S439" s="53"/>
      <c r="T439" s="53"/>
      <c r="U439" s="53"/>
      <c r="V439" s="53"/>
      <c r="W439" s="53"/>
      <c r="X439" s="53"/>
      <c r="Y439" s="53"/>
    </row>
    <row r="440" spans="8:25">
      <c r="P440" s="53"/>
      <c r="Q440" s="53"/>
      <c r="R440" s="53"/>
      <c r="S440" s="53"/>
      <c r="T440" s="53"/>
      <c r="U440" s="53"/>
      <c r="V440" s="53"/>
      <c r="W440" s="53"/>
      <c r="X440" s="53"/>
      <c r="Y440" s="53"/>
    </row>
    <row r="441" spans="8:25">
      <c r="P441" s="53"/>
      <c r="Q441" s="53"/>
      <c r="R441" s="53"/>
      <c r="S441" s="53"/>
      <c r="T441" s="53"/>
      <c r="U441" s="53"/>
      <c r="V441" s="53"/>
      <c r="W441" s="53"/>
      <c r="X441" s="53"/>
      <c r="Y441" s="53"/>
    </row>
    <row r="442" spans="8:25">
      <c r="P442" s="53"/>
      <c r="Q442" s="53"/>
      <c r="R442" s="53"/>
      <c r="S442" s="53"/>
      <c r="T442" s="53"/>
      <c r="U442" s="53"/>
      <c r="V442" s="53"/>
      <c r="W442" s="53"/>
      <c r="X442" s="53"/>
      <c r="Y442" s="53"/>
    </row>
    <row r="443" spans="8:25">
      <c r="P443" s="53"/>
      <c r="Q443" s="53"/>
      <c r="R443" s="53"/>
      <c r="S443" s="53"/>
      <c r="T443" s="53"/>
      <c r="U443" s="53"/>
      <c r="V443" s="53"/>
      <c r="W443" s="53"/>
      <c r="X443" s="53"/>
      <c r="Y443" s="53"/>
    </row>
    <row r="444" spans="8:25">
      <c r="P444" s="53"/>
      <c r="Q444" s="53"/>
      <c r="R444" s="53"/>
      <c r="S444" s="53"/>
      <c r="T444" s="53"/>
      <c r="U444" s="53"/>
      <c r="V444" s="53"/>
      <c r="W444" s="53"/>
      <c r="X444" s="53"/>
      <c r="Y444" s="53"/>
    </row>
    <row r="445" spans="8:25">
      <c r="P445" s="53"/>
      <c r="Q445" s="53"/>
      <c r="R445" s="53"/>
      <c r="S445" s="53"/>
      <c r="T445" s="53"/>
      <c r="U445" s="53"/>
      <c r="V445" s="53"/>
      <c r="W445" s="53"/>
      <c r="X445" s="53"/>
      <c r="Y445" s="53"/>
    </row>
    <row r="446" spans="8:25">
      <c r="P446" s="53"/>
      <c r="Q446" s="53"/>
      <c r="R446" s="53"/>
      <c r="S446" s="53"/>
      <c r="T446" s="53"/>
      <c r="U446" s="53"/>
      <c r="V446" s="53"/>
      <c r="W446" s="53"/>
      <c r="X446" s="53"/>
      <c r="Y446" s="53"/>
    </row>
    <row r="447" spans="8:25">
      <c r="P447" s="53"/>
      <c r="Q447" s="53"/>
      <c r="R447" s="53"/>
      <c r="S447" s="53"/>
      <c r="T447" s="53"/>
      <c r="U447" s="53"/>
      <c r="V447" s="53"/>
      <c r="W447" s="53"/>
      <c r="X447" s="53"/>
      <c r="Y447" s="53"/>
    </row>
    <row r="448" spans="8:25">
      <c r="P448" s="53"/>
      <c r="Q448" s="53"/>
      <c r="R448" s="53"/>
      <c r="S448" s="53"/>
      <c r="T448" s="53"/>
      <c r="U448" s="53"/>
      <c r="V448" s="53"/>
      <c r="W448" s="53"/>
      <c r="X448" s="53"/>
      <c r="Y448" s="53"/>
    </row>
    <row r="449" spans="16:25">
      <c r="P449" s="53"/>
      <c r="Q449" s="53"/>
      <c r="R449" s="53"/>
      <c r="S449" s="53"/>
      <c r="T449" s="53"/>
      <c r="U449" s="53"/>
      <c r="V449" s="53"/>
      <c r="W449" s="53"/>
      <c r="X449" s="53"/>
      <c r="Y449" s="53"/>
    </row>
    <row r="450" spans="16:25">
      <c r="P450" s="53"/>
      <c r="Q450" s="53"/>
      <c r="R450" s="53"/>
      <c r="S450" s="53"/>
      <c r="T450" s="53"/>
      <c r="U450" s="53"/>
      <c r="V450" s="53"/>
      <c r="W450" s="53"/>
      <c r="X450" s="53"/>
      <c r="Y450" s="53"/>
    </row>
    <row r="451" spans="16:25">
      <c r="P451" s="53"/>
      <c r="Q451" s="53"/>
      <c r="R451" s="53"/>
      <c r="S451" s="53"/>
      <c r="T451" s="53"/>
      <c r="U451" s="53"/>
      <c r="V451" s="53"/>
      <c r="W451" s="53"/>
      <c r="X451" s="53"/>
      <c r="Y451" s="53"/>
    </row>
    <row r="452" spans="16:25">
      <c r="P452" s="53"/>
      <c r="Q452" s="53"/>
      <c r="R452" s="53"/>
      <c r="S452" s="53"/>
      <c r="T452" s="53"/>
      <c r="U452" s="53"/>
      <c r="V452" s="53"/>
      <c r="W452" s="53"/>
      <c r="X452" s="53"/>
      <c r="Y452" s="53"/>
    </row>
    <row r="453" spans="16:25">
      <c r="P453" s="53"/>
      <c r="Q453" s="53"/>
      <c r="R453" s="53"/>
      <c r="S453" s="53"/>
      <c r="T453" s="53"/>
      <c r="U453" s="53"/>
      <c r="V453" s="53"/>
      <c r="W453" s="53"/>
      <c r="X453" s="53"/>
      <c r="Y453" s="53"/>
    </row>
    <row r="454" spans="16:25">
      <c r="P454" s="53"/>
      <c r="Q454" s="53"/>
      <c r="R454" s="53"/>
      <c r="S454" s="53"/>
      <c r="T454" s="53"/>
      <c r="U454" s="53"/>
      <c r="V454" s="53"/>
      <c r="W454" s="53"/>
      <c r="X454" s="53"/>
      <c r="Y454" s="53"/>
    </row>
    <row r="455" spans="16:25">
      <c r="P455" s="53"/>
      <c r="Q455" s="53"/>
      <c r="R455" s="53"/>
      <c r="S455" s="53"/>
      <c r="T455" s="53"/>
      <c r="U455" s="53"/>
      <c r="V455" s="53"/>
      <c r="W455" s="53"/>
      <c r="X455" s="53"/>
      <c r="Y455" s="53"/>
    </row>
    <row r="456" spans="16:25">
      <c r="P456" s="53"/>
      <c r="Q456" s="53"/>
      <c r="R456" s="53"/>
      <c r="S456" s="53"/>
      <c r="T456" s="53"/>
      <c r="U456" s="53"/>
      <c r="V456" s="53"/>
      <c r="W456" s="53"/>
      <c r="X456" s="53"/>
      <c r="Y456" s="53"/>
    </row>
    <row r="457" spans="16:25">
      <c r="P457" s="53"/>
      <c r="Q457" s="53"/>
      <c r="R457" s="53"/>
      <c r="S457" s="53"/>
      <c r="T457" s="53"/>
      <c r="U457" s="53"/>
      <c r="V457" s="53"/>
      <c r="W457" s="53"/>
      <c r="X457" s="53"/>
      <c r="Y457" s="53"/>
    </row>
    <row r="458" spans="16:25">
      <c r="P458" s="53"/>
      <c r="Q458" s="53"/>
      <c r="R458" s="53"/>
      <c r="S458" s="53"/>
      <c r="T458" s="53"/>
      <c r="U458" s="53"/>
      <c r="V458" s="53"/>
      <c r="W458" s="53"/>
      <c r="X458" s="53"/>
      <c r="Y458" s="53"/>
    </row>
    <row r="459" spans="16:25">
      <c r="P459" s="53"/>
      <c r="Q459" s="53"/>
      <c r="R459" s="53"/>
      <c r="S459" s="53"/>
      <c r="T459" s="53"/>
      <c r="U459" s="53"/>
      <c r="V459" s="53"/>
      <c r="W459" s="53"/>
      <c r="X459" s="53"/>
      <c r="Y459" s="53"/>
    </row>
    <row r="460" spans="16:25">
      <c r="P460" s="53"/>
      <c r="Q460" s="53"/>
      <c r="R460" s="53"/>
      <c r="S460" s="53"/>
      <c r="T460" s="53"/>
      <c r="U460" s="53"/>
      <c r="V460" s="53"/>
      <c r="W460" s="53"/>
      <c r="X460" s="53"/>
      <c r="Y460" s="53"/>
    </row>
    <row r="461" spans="16:25">
      <c r="P461" s="53"/>
      <c r="Q461" s="53"/>
      <c r="R461" s="53"/>
      <c r="S461" s="53"/>
      <c r="T461" s="53"/>
      <c r="U461" s="53"/>
      <c r="V461" s="53"/>
      <c r="W461" s="53"/>
      <c r="X461" s="53"/>
      <c r="Y461" s="53"/>
    </row>
    <row r="462" spans="16:25">
      <c r="P462" s="53"/>
      <c r="Q462" s="53"/>
      <c r="R462" s="53"/>
      <c r="S462" s="53"/>
      <c r="T462" s="53"/>
      <c r="U462" s="53"/>
      <c r="V462" s="53"/>
      <c r="W462" s="53"/>
      <c r="X462" s="53"/>
      <c r="Y462" s="53"/>
    </row>
    <row r="463" spans="16:25">
      <c r="P463" s="53"/>
      <c r="Q463" s="53"/>
      <c r="R463" s="53"/>
      <c r="S463" s="53"/>
      <c r="T463" s="53"/>
      <c r="U463" s="53"/>
      <c r="V463" s="53"/>
      <c r="W463" s="53"/>
      <c r="X463" s="53"/>
      <c r="Y463" s="53"/>
    </row>
    <row r="464" spans="16:25">
      <c r="P464" s="53"/>
      <c r="Q464" s="53"/>
      <c r="R464" s="53"/>
      <c r="S464" s="53"/>
      <c r="T464" s="53"/>
      <c r="U464" s="53"/>
      <c r="V464" s="53"/>
      <c r="W464" s="53"/>
      <c r="X464" s="53"/>
      <c r="Y464" s="53"/>
    </row>
    <row r="465" spans="16:25">
      <c r="P465" s="53"/>
      <c r="Q465" s="53"/>
      <c r="R465" s="53"/>
      <c r="S465" s="53"/>
      <c r="T465" s="53"/>
      <c r="U465" s="53"/>
      <c r="V465" s="53"/>
      <c r="W465" s="53"/>
      <c r="X465" s="53"/>
      <c r="Y465" s="53"/>
    </row>
    <row r="466" spans="16:25">
      <c r="P466" s="53"/>
      <c r="Q466" s="53"/>
      <c r="R466" s="53"/>
      <c r="S466" s="53"/>
      <c r="T466" s="53"/>
      <c r="U466" s="53"/>
      <c r="V466" s="53"/>
      <c r="W466" s="53"/>
      <c r="X466" s="53"/>
      <c r="Y466" s="53"/>
    </row>
    <row r="467" spans="16:25">
      <c r="P467" s="53"/>
      <c r="Q467" s="53"/>
      <c r="R467" s="53"/>
      <c r="S467" s="53"/>
      <c r="T467" s="53"/>
      <c r="U467" s="53"/>
      <c r="V467" s="53"/>
      <c r="W467" s="53"/>
      <c r="X467" s="53"/>
      <c r="Y467" s="53"/>
    </row>
    <row r="468" spans="16:25">
      <c r="P468" s="53"/>
      <c r="Q468" s="53"/>
      <c r="R468" s="53"/>
      <c r="S468" s="53"/>
      <c r="T468" s="53"/>
      <c r="U468" s="53"/>
      <c r="V468" s="53"/>
      <c r="W468" s="53"/>
      <c r="X468" s="53"/>
      <c r="Y468" s="53"/>
    </row>
    <row r="469" spans="16:25">
      <c r="P469" s="53"/>
      <c r="Q469" s="53"/>
      <c r="R469" s="53"/>
      <c r="S469" s="53"/>
      <c r="T469" s="53"/>
      <c r="U469" s="53"/>
      <c r="V469" s="53"/>
      <c r="W469" s="53"/>
      <c r="X469" s="53"/>
      <c r="Y469" s="53"/>
    </row>
    <row r="470" spans="16:25">
      <c r="P470" s="53"/>
      <c r="Q470" s="53"/>
      <c r="R470" s="53"/>
      <c r="S470" s="53"/>
      <c r="T470" s="53"/>
      <c r="U470" s="53"/>
      <c r="V470" s="53"/>
      <c r="W470" s="53"/>
      <c r="X470" s="53"/>
      <c r="Y470" s="53"/>
    </row>
    <row r="471" spans="16:25">
      <c r="P471" s="53"/>
      <c r="Q471" s="53"/>
      <c r="R471" s="53"/>
      <c r="S471" s="53"/>
      <c r="T471" s="53"/>
      <c r="U471" s="53"/>
      <c r="V471" s="53"/>
      <c r="W471" s="53"/>
      <c r="X471" s="53"/>
      <c r="Y471" s="53"/>
    </row>
    <row r="472" spans="16:25">
      <c r="P472" s="53"/>
      <c r="Q472" s="53"/>
      <c r="R472" s="53"/>
      <c r="S472" s="53"/>
      <c r="T472" s="53"/>
      <c r="U472" s="53"/>
      <c r="V472" s="53"/>
      <c r="W472" s="53"/>
      <c r="X472" s="53"/>
      <c r="Y472" s="53"/>
    </row>
    <row r="473" spans="16:25">
      <c r="P473" s="53"/>
      <c r="Q473" s="53"/>
      <c r="R473" s="53"/>
      <c r="S473" s="53"/>
      <c r="T473" s="53"/>
      <c r="U473" s="53"/>
      <c r="V473" s="53"/>
      <c r="W473" s="53"/>
      <c r="X473" s="53"/>
      <c r="Y473" s="53"/>
    </row>
    <row r="474" spans="16:25">
      <c r="P474" s="53"/>
      <c r="Q474" s="53"/>
      <c r="R474" s="53"/>
      <c r="S474" s="53"/>
      <c r="T474" s="53"/>
      <c r="U474" s="53"/>
      <c r="V474" s="53"/>
      <c r="W474" s="53"/>
      <c r="X474" s="53"/>
      <c r="Y474" s="53"/>
    </row>
    <row r="475" spans="16:25">
      <c r="P475" s="53"/>
      <c r="Q475" s="53"/>
      <c r="R475" s="53"/>
      <c r="S475" s="53"/>
      <c r="T475" s="53"/>
      <c r="U475" s="53"/>
      <c r="V475" s="53"/>
      <c r="W475" s="53"/>
      <c r="X475" s="53"/>
      <c r="Y475" s="53"/>
    </row>
    <row r="476" spans="16:25">
      <c r="P476" s="53"/>
      <c r="Q476" s="53"/>
      <c r="R476" s="53"/>
      <c r="S476" s="53"/>
      <c r="T476" s="53"/>
      <c r="U476" s="53"/>
      <c r="V476" s="53"/>
      <c r="W476" s="53"/>
      <c r="X476" s="53"/>
      <c r="Y476" s="53"/>
    </row>
    <row r="477" spans="16:25">
      <c r="P477" s="53"/>
      <c r="Q477" s="53"/>
      <c r="R477" s="53"/>
      <c r="S477" s="53"/>
      <c r="T477" s="53"/>
      <c r="U477" s="53"/>
      <c r="V477" s="53"/>
      <c r="W477" s="53"/>
      <c r="X477" s="53"/>
      <c r="Y477" s="53"/>
    </row>
    <row r="478" spans="16:25">
      <c r="P478" s="53"/>
      <c r="Q478" s="53"/>
      <c r="R478" s="53"/>
      <c r="S478" s="53"/>
      <c r="T478" s="53"/>
      <c r="U478" s="53"/>
      <c r="V478" s="53"/>
      <c r="W478" s="53"/>
      <c r="X478" s="53"/>
      <c r="Y478" s="53"/>
    </row>
    <row r="479" spans="16:25">
      <c r="P479" s="53"/>
      <c r="Q479" s="53"/>
      <c r="R479" s="53"/>
      <c r="S479" s="53"/>
      <c r="T479" s="53"/>
      <c r="U479" s="53"/>
      <c r="V479" s="53"/>
      <c r="W479" s="53"/>
      <c r="X479" s="53"/>
      <c r="Y479" s="53"/>
    </row>
    <row r="480" spans="16:25">
      <c r="P480" s="53"/>
      <c r="Q480" s="53"/>
      <c r="R480" s="53"/>
      <c r="S480" s="53"/>
      <c r="T480" s="53"/>
      <c r="U480" s="53"/>
      <c r="V480" s="53"/>
      <c r="W480" s="53"/>
      <c r="X480" s="53"/>
      <c r="Y480" s="53"/>
    </row>
    <row r="481" spans="16:25">
      <c r="P481" s="53"/>
      <c r="Q481" s="53"/>
      <c r="R481" s="53"/>
      <c r="S481" s="53"/>
      <c r="T481" s="53"/>
      <c r="U481" s="53"/>
      <c r="V481" s="53"/>
      <c r="W481" s="53"/>
      <c r="X481" s="53"/>
      <c r="Y481" s="53"/>
    </row>
    <row r="482" spans="16:25">
      <c r="P482" s="53"/>
      <c r="Q482" s="53"/>
      <c r="R482" s="53"/>
      <c r="S482" s="53"/>
      <c r="T482" s="53"/>
      <c r="U482" s="53"/>
      <c r="V482" s="53"/>
      <c r="W482" s="53"/>
      <c r="X482" s="53"/>
      <c r="Y482" s="53"/>
    </row>
    <row r="483" spans="16:25">
      <c r="P483" s="53"/>
      <c r="Q483" s="53"/>
      <c r="R483" s="53"/>
      <c r="S483" s="53"/>
      <c r="T483" s="53"/>
      <c r="U483" s="53"/>
      <c r="V483" s="53"/>
      <c r="W483" s="53"/>
      <c r="X483" s="53"/>
      <c r="Y483" s="53"/>
    </row>
    <row r="484" spans="16:25">
      <c r="P484" s="53"/>
      <c r="Q484" s="53"/>
      <c r="R484" s="53"/>
      <c r="S484" s="53"/>
      <c r="T484" s="53"/>
      <c r="U484" s="53"/>
      <c r="V484" s="53"/>
      <c r="W484" s="53"/>
      <c r="X484" s="53"/>
      <c r="Y484" s="53"/>
    </row>
    <row r="485" spans="16:25">
      <c r="P485" s="53"/>
      <c r="Q485" s="53"/>
      <c r="R485" s="53"/>
      <c r="S485" s="53"/>
      <c r="T485" s="53"/>
      <c r="U485" s="53"/>
      <c r="V485" s="53"/>
      <c r="W485" s="53"/>
      <c r="X485" s="53"/>
      <c r="Y485" s="53"/>
    </row>
    <row r="486" spans="16:25">
      <c r="P486" s="53"/>
      <c r="Q486" s="53"/>
      <c r="R486" s="53"/>
      <c r="S486" s="53"/>
      <c r="T486" s="53"/>
      <c r="U486" s="53"/>
      <c r="V486" s="53"/>
      <c r="W486" s="53"/>
      <c r="X486" s="53"/>
      <c r="Y486" s="53"/>
    </row>
    <row r="487" spans="16:25">
      <c r="P487" s="53"/>
      <c r="Q487" s="53"/>
      <c r="R487" s="53"/>
      <c r="S487" s="53"/>
      <c r="T487" s="53"/>
      <c r="U487" s="53"/>
      <c r="V487" s="53"/>
      <c r="W487" s="53"/>
      <c r="X487" s="53"/>
      <c r="Y487" s="53"/>
    </row>
    <row r="488" spans="16:25">
      <c r="P488" s="53"/>
      <c r="Q488" s="53"/>
      <c r="R488" s="53"/>
      <c r="S488" s="53"/>
      <c r="T488" s="53"/>
      <c r="U488" s="53"/>
      <c r="V488" s="53"/>
      <c r="W488" s="53"/>
      <c r="X488" s="53"/>
      <c r="Y488" s="53"/>
    </row>
    <row r="489" spans="16:25">
      <c r="P489" s="53"/>
      <c r="Q489" s="53"/>
      <c r="R489" s="53"/>
      <c r="S489" s="53"/>
      <c r="T489" s="53"/>
      <c r="U489" s="53"/>
      <c r="V489" s="53"/>
      <c r="W489" s="53"/>
      <c r="X489" s="53"/>
      <c r="Y489" s="53"/>
    </row>
    <row r="490" spans="16:25">
      <c r="P490" s="53"/>
      <c r="Q490" s="53"/>
      <c r="R490" s="53"/>
      <c r="S490" s="53"/>
      <c r="T490" s="53"/>
      <c r="U490" s="53"/>
      <c r="V490" s="53"/>
      <c r="W490" s="53"/>
      <c r="X490" s="53"/>
      <c r="Y490" s="53"/>
    </row>
    <row r="491" spans="16:25">
      <c r="P491" s="53"/>
      <c r="Q491" s="53"/>
      <c r="R491" s="53"/>
      <c r="S491" s="53"/>
      <c r="T491" s="53"/>
      <c r="U491" s="53"/>
      <c r="V491" s="53"/>
      <c r="W491" s="53"/>
      <c r="X491" s="53"/>
      <c r="Y491" s="53"/>
    </row>
    <row r="492" spans="16:25">
      <c r="P492" s="53"/>
      <c r="Q492" s="53"/>
      <c r="R492" s="53"/>
      <c r="S492" s="53"/>
      <c r="T492" s="53"/>
      <c r="U492" s="53"/>
      <c r="V492" s="53"/>
      <c r="W492" s="53"/>
      <c r="X492" s="53"/>
      <c r="Y492" s="53"/>
    </row>
    <row r="493" spans="16:25">
      <c r="P493" s="53"/>
      <c r="Q493" s="53"/>
      <c r="R493" s="53"/>
      <c r="S493" s="53"/>
      <c r="T493" s="53"/>
      <c r="U493" s="53"/>
      <c r="V493" s="53"/>
      <c r="W493" s="53"/>
      <c r="X493" s="53"/>
      <c r="Y493" s="53"/>
    </row>
    <row r="494" spans="16:25">
      <c r="P494" s="53"/>
      <c r="Q494" s="53"/>
      <c r="R494" s="53"/>
      <c r="S494" s="53"/>
      <c r="T494" s="53"/>
      <c r="U494" s="53"/>
      <c r="V494" s="53"/>
      <c r="W494" s="53"/>
      <c r="X494" s="53"/>
      <c r="Y494" s="53"/>
    </row>
    <row r="495" spans="16:25">
      <c r="P495" s="53"/>
      <c r="Q495" s="53"/>
      <c r="R495" s="53"/>
      <c r="S495" s="53"/>
      <c r="T495" s="53"/>
      <c r="U495" s="53"/>
      <c r="V495" s="53"/>
      <c r="W495" s="53"/>
      <c r="X495" s="53"/>
      <c r="Y495" s="53"/>
    </row>
    <row r="496" spans="16:25">
      <c r="P496" s="53"/>
      <c r="Q496" s="53"/>
      <c r="R496" s="53"/>
      <c r="S496" s="53"/>
      <c r="T496" s="53"/>
      <c r="U496" s="53"/>
      <c r="V496" s="53"/>
      <c r="W496" s="53"/>
      <c r="X496" s="53"/>
      <c r="Y496" s="53"/>
    </row>
    <row r="497" spans="16:25">
      <c r="P497" s="53"/>
      <c r="Q497" s="53"/>
      <c r="R497" s="53"/>
      <c r="S497" s="53"/>
      <c r="T497" s="53"/>
      <c r="U497" s="53"/>
      <c r="V497" s="53"/>
      <c r="W497" s="53"/>
      <c r="X497" s="53"/>
      <c r="Y497" s="53"/>
    </row>
    <row r="498" spans="16:25">
      <c r="P498" s="53"/>
      <c r="Q498" s="53"/>
      <c r="R498" s="53"/>
      <c r="S498" s="53"/>
      <c r="T498" s="53"/>
      <c r="U498" s="53"/>
      <c r="V498" s="53"/>
      <c r="W498" s="53"/>
      <c r="X498" s="53"/>
      <c r="Y498" s="53"/>
    </row>
    <row r="499" spans="16:25">
      <c r="P499" s="53"/>
      <c r="Q499" s="53"/>
      <c r="R499" s="53"/>
      <c r="S499" s="53"/>
      <c r="T499" s="53"/>
      <c r="U499" s="53"/>
      <c r="V499" s="53"/>
      <c r="W499" s="53"/>
      <c r="X499" s="53"/>
      <c r="Y499" s="53"/>
    </row>
    <row r="500" spans="16:25">
      <c r="P500" s="53"/>
      <c r="Q500" s="53"/>
      <c r="R500" s="53"/>
      <c r="S500" s="53"/>
      <c r="T500" s="53"/>
      <c r="U500" s="53"/>
      <c r="V500" s="53"/>
      <c r="W500" s="53"/>
      <c r="X500" s="53"/>
      <c r="Y500" s="53"/>
    </row>
    <row r="501" spans="16:25">
      <c r="P501" s="53"/>
      <c r="Q501" s="53"/>
      <c r="R501" s="53"/>
      <c r="S501" s="53"/>
      <c r="T501" s="53"/>
      <c r="U501" s="53"/>
      <c r="V501" s="53"/>
      <c r="W501" s="53"/>
      <c r="X501" s="53"/>
      <c r="Y501" s="53"/>
    </row>
    <row r="502" spans="16:25">
      <c r="P502" s="53"/>
      <c r="Q502" s="53"/>
      <c r="R502" s="53"/>
      <c r="S502" s="53"/>
      <c r="T502" s="53"/>
      <c r="U502" s="53"/>
      <c r="V502" s="53"/>
      <c r="W502" s="53"/>
      <c r="X502" s="53"/>
      <c r="Y502" s="53"/>
    </row>
    <row r="503" spans="16:25">
      <c r="P503" s="53"/>
      <c r="Q503" s="53"/>
      <c r="R503" s="53"/>
      <c r="S503" s="53"/>
      <c r="T503" s="53"/>
      <c r="U503" s="53"/>
      <c r="V503" s="53"/>
      <c r="W503" s="53"/>
      <c r="X503" s="53"/>
      <c r="Y503" s="53"/>
    </row>
    <row r="504" spans="16:25">
      <c r="P504" s="53"/>
      <c r="Q504" s="53"/>
      <c r="R504" s="53"/>
      <c r="S504" s="53"/>
      <c r="T504" s="53"/>
      <c r="U504" s="53"/>
      <c r="V504" s="53"/>
      <c r="W504" s="53"/>
      <c r="X504" s="53"/>
      <c r="Y504" s="53"/>
    </row>
    <row r="505" spans="16:25">
      <c r="P505" s="53"/>
      <c r="Q505" s="53"/>
      <c r="R505" s="53"/>
      <c r="S505" s="53"/>
      <c r="T505" s="53"/>
      <c r="U505" s="53"/>
      <c r="V505" s="53"/>
      <c r="W505" s="53"/>
      <c r="X505" s="53"/>
      <c r="Y505" s="53"/>
    </row>
    <row r="506" spans="16:25">
      <c r="P506" s="53"/>
      <c r="Q506" s="53"/>
      <c r="R506" s="53"/>
      <c r="S506" s="53"/>
      <c r="T506" s="53"/>
      <c r="U506" s="53"/>
      <c r="V506" s="53"/>
      <c r="W506" s="53"/>
      <c r="X506" s="53"/>
      <c r="Y506" s="53"/>
    </row>
    <row r="507" spans="16:25">
      <c r="P507" s="53"/>
      <c r="Q507" s="53"/>
      <c r="R507" s="53"/>
      <c r="S507" s="53"/>
      <c r="T507" s="53"/>
      <c r="U507" s="53"/>
      <c r="V507" s="53"/>
      <c r="W507" s="53"/>
      <c r="X507" s="53"/>
      <c r="Y507" s="53"/>
    </row>
    <row r="508" spans="16:25">
      <c r="P508" s="53"/>
      <c r="Q508" s="53"/>
      <c r="R508" s="53"/>
      <c r="S508" s="53"/>
      <c r="T508" s="53"/>
      <c r="U508" s="53"/>
      <c r="V508" s="53"/>
      <c r="W508" s="53"/>
      <c r="X508" s="53"/>
      <c r="Y508" s="53"/>
    </row>
    <row r="509" spans="16:25">
      <c r="P509" s="53"/>
      <c r="Q509" s="53"/>
      <c r="R509" s="53"/>
      <c r="S509" s="53"/>
      <c r="T509" s="53"/>
      <c r="U509" s="53"/>
      <c r="V509" s="53"/>
      <c r="W509" s="53"/>
      <c r="X509" s="53"/>
      <c r="Y509" s="53"/>
    </row>
    <row r="510" spans="16:25">
      <c r="P510" s="53"/>
      <c r="Q510" s="53"/>
      <c r="R510" s="53"/>
      <c r="S510" s="53"/>
      <c r="T510" s="53"/>
      <c r="U510" s="53"/>
      <c r="V510" s="53"/>
      <c r="W510" s="53"/>
      <c r="X510" s="53"/>
      <c r="Y510" s="53"/>
    </row>
    <row r="511" spans="16:25">
      <c r="P511" s="53"/>
      <c r="Q511" s="53"/>
      <c r="R511" s="53"/>
      <c r="S511" s="53"/>
      <c r="T511" s="53"/>
      <c r="U511" s="53"/>
      <c r="V511" s="53"/>
      <c r="W511" s="53"/>
      <c r="X511" s="53"/>
      <c r="Y511" s="53"/>
    </row>
    <row r="512" spans="16:25">
      <c r="P512" s="53"/>
      <c r="Q512" s="53"/>
      <c r="R512" s="53"/>
      <c r="S512" s="53"/>
      <c r="T512" s="53"/>
      <c r="U512" s="53"/>
      <c r="V512" s="53"/>
      <c r="W512" s="53"/>
      <c r="X512" s="53"/>
      <c r="Y512" s="53"/>
    </row>
    <row r="513" spans="16:25">
      <c r="P513" s="53"/>
      <c r="Q513" s="53"/>
      <c r="R513" s="53"/>
      <c r="S513" s="53"/>
      <c r="T513" s="53"/>
      <c r="U513" s="53"/>
      <c r="V513" s="53"/>
      <c r="W513" s="53"/>
      <c r="X513" s="53"/>
      <c r="Y513" s="53"/>
    </row>
    <row r="514" spans="16:25">
      <c r="P514" s="53"/>
      <c r="Q514" s="53"/>
      <c r="R514" s="53"/>
      <c r="S514" s="53"/>
      <c r="T514" s="53"/>
      <c r="U514" s="53"/>
      <c r="V514" s="53"/>
      <c r="W514" s="53"/>
      <c r="X514" s="53"/>
      <c r="Y514" s="53"/>
    </row>
    <row r="515" spans="16:25">
      <c r="P515" s="53"/>
      <c r="Q515" s="53"/>
      <c r="R515" s="53"/>
      <c r="S515" s="53"/>
      <c r="T515" s="53"/>
      <c r="U515" s="53"/>
      <c r="V515" s="53"/>
      <c r="W515" s="53"/>
      <c r="X515" s="53"/>
      <c r="Y515" s="53"/>
    </row>
    <row r="516" spans="16:25">
      <c r="P516" s="53"/>
      <c r="Q516" s="53"/>
      <c r="R516" s="53"/>
      <c r="S516" s="53"/>
      <c r="T516" s="53"/>
      <c r="U516" s="53"/>
      <c r="V516" s="53"/>
      <c r="W516" s="53"/>
      <c r="X516" s="53"/>
      <c r="Y516" s="53"/>
    </row>
    <row r="517" spans="16:25">
      <c r="P517" s="53"/>
      <c r="Q517" s="53"/>
      <c r="R517" s="53"/>
      <c r="S517" s="53"/>
      <c r="T517" s="53"/>
      <c r="U517" s="53"/>
      <c r="V517" s="53"/>
      <c r="W517" s="53"/>
      <c r="X517" s="53"/>
      <c r="Y517" s="53"/>
    </row>
    <row r="518" spans="16:25">
      <c r="P518" s="53"/>
      <c r="Q518" s="53"/>
      <c r="R518" s="53"/>
      <c r="S518" s="53"/>
      <c r="T518" s="53"/>
      <c r="U518" s="53"/>
      <c r="V518" s="53"/>
      <c r="W518" s="53"/>
      <c r="X518" s="53"/>
      <c r="Y518" s="53"/>
    </row>
    <row r="519" spans="16:25">
      <c r="P519" s="53"/>
      <c r="Q519" s="53"/>
      <c r="R519" s="53"/>
      <c r="S519" s="53"/>
      <c r="T519" s="53"/>
      <c r="U519" s="53"/>
      <c r="V519" s="53"/>
      <c r="W519" s="53"/>
      <c r="X519" s="53"/>
      <c r="Y519" s="53"/>
    </row>
    <row r="520" spans="16:25">
      <c r="P520" s="53"/>
      <c r="Q520" s="53"/>
      <c r="R520" s="53"/>
      <c r="S520" s="53"/>
      <c r="T520" s="53"/>
      <c r="U520" s="53"/>
      <c r="V520" s="53"/>
      <c r="W520" s="53"/>
      <c r="X520" s="53"/>
      <c r="Y520" s="53"/>
    </row>
    <row r="521" spans="16:25">
      <c r="P521" s="53"/>
      <c r="Q521" s="53"/>
      <c r="R521" s="53"/>
      <c r="S521" s="53"/>
      <c r="T521" s="53"/>
      <c r="U521" s="53"/>
      <c r="V521" s="53"/>
      <c r="W521" s="53"/>
      <c r="X521" s="53"/>
      <c r="Y521" s="53"/>
    </row>
    <row r="522" spans="16:25">
      <c r="P522" s="53"/>
      <c r="Q522" s="53"/>
      <c r="R522" s="53"/>
      <c r="S522" s="53"/>
      <c r="T522" s="53"/>
      <c r="U522" s="53"/>
      <c r="V522" s="53"/>
      <c r="W522" s="53"/>
      <c r="X522" s="53"/>
      <c r="Y522" s="53"/>
    </row>
    <row r="523" spans="16:25">
      <c r="P523" s="53"/>
      <c r="Q523" s="53"/>
      <c r="R523" s="53"/>
      <c r="S523" s="53"/>
      <c r="T523" s="53"/>
      <c r="U523" s="53"/>
      <c r="V523" s="53"/>
      <c r="W523" s="53"/>
      <c r="X523" s="53"/>
      <c r="Y523" s="53"/>
    </row>
    <row r="524" spans="16:25">
      <c r="P524" s="53"/>
      <c r="Q524" s="53"/>
      <c r="R524" s="53"/>
      <c r="S524" s="53"/>
      <c r="T524" s="53"/>
      <c r="U524" s="53"/>
      <c r="V524" s="53"/>
      <c r="W524" s="53"/>
      <c r="X524" s="53"/>
      <c r="Y524" s="53"/>
    </row>
    <row r="525" spans="16:25">
      <c r="P525" s="53"/>
      <c r="Q525" s="53"/>
      <c r="R525" s="53"/>
      <c r="S525" s="53"/>
      <c r="T525" s="53"/>
      <c r="U525" s="53"/>
      <c r="V525" s="53"/>
      <c r="W525" s="53"/>
      <c r="X525" s="53"/>
      <c r="Y525" s="53"/>
    </row>
    <row r="526" spans="16:25">
      <c r="P526" s="53"/>
      <c r="Q526" s="53"/>
      <c r="R526" s="53"/>
      <c r="S526" s="53"/>
      <c r="T526" s="53"/>
      <c r="U526" s="53"/>
      <c r="V526" s="53"/>
      <c r="W526" s="53"/>
      <c r="X526" s="53"/>
      <c r="Y526" s="53"/>
    </row>
    <row r="527" spans="16:25">
      <c r="P527" s="53"/>
      <c r="Q527" s="53"/>
      <c r="R527" s="53"/>
      <c r="S527" s="53"/>
      <c r="T527" s="53"/>
      <c r="U527" s="53"/>
      <c r="V527" s="53"/>
      <c r="W527" s="53"/>
      <c r="X527" s="53"/>
      <c r="Y527" s="53"/>
    </row>
    <row r="528" spans="16:25">
      <c r="P528" s="53"/>
      <c r="Q528" s="53"/>
      <c r="R528" s="53"/>
      <c r="S528" s="53"/>
      <c r="T528" s="53"/>
      <c r="U528" s="53"/>
      <c r="V528" s="53"/>
      <c r="W528" s="53"/>
      <c r="X528" s="53"/>
      <c r="Y528" s="53"/>
    </row>
    <row r="529" spans="16:25">
      <c r="P529" s="53"/>
      <c r="Q529" s="53"/>
      <c r="R529" s="53"/>
      <c r="S529" s="53"/>
      <c r="T529" s="53"/>
      <c r="U529" s="53"/>
      <c r="V529" s="53"/>
      <c r="W529" s="53"/>
      <c r="X529" s="53"/>
      <c r="Y529" s="53"/>
    </row>
    <row r="530" spans="16:25">
      <c r="P530" s="53"/>
      <c r="Q530" s="53"/>
      <c r="R530" s="53"/>
      <c r="S530" s="53"/>
      <c r="T530" s="53"/>
      <c r="U530" s="53"/>
      <c r="V530" s="53"/>
      <c r="W530" s="53"/>
      <c r="X530" s="53"/>
      <c r="Y530" s="53"/>
    </row>
    <row r="531" spans="16:25">
      <c r="P531" s="53"/>
      <c r="Q531" s="53"/>
      <c r="R531" s="53"/>
      <c r="S531" s="53"/>
      <c r="T531" s="53"/>
      <c r="U531" s="53"/>
      <c r="V531" s="53"/>
      <c r="W531" s="53"/>
      <c r="X531" s="53"/>
      <c r="Y531" s="53"/>
    </row>
    <row r="532" spans="16:25">
      <c r="P532" s="53"/>
      <c r="Q532" s="53"/>
      <c r="R532" s="53"/>
      <c r="S532" s="53"/>
      <c r="T532" s="53"/>
      <c r="U532" s="53"/>
      <c r="V532" s="53"/>
      <c r="W532" s="53"/>
      <c r="X532" s="53"/>
      <c r="Y532" s="53"/>
    </row>
    <row r="533" spans="16:25">
      <c r="P533" s="53"/>
      <c r="Q533" s="53"/>
      <c r="R533" s="53"/>
      <c r="S533" s="53"/>
      <c r="T533" s="53"/>
      <c r="U533" s="53"/>
      <c r="V533" s="53"/>
      <c r="W533" s="53"/>
      <c r="X533" s="53"/>
      <c r="Y533" s="53"/>
    </row>
    <row r="534" spans="16:25">
      <c r="P534" s="53"/>
      <c r="Q534" s="53"/>
      <c r="R534" s="53"/>
      <c r="S534" s="53"/>
      <c r="T534" s="53"/>
      <c r="U534" s="53"/>
      <c r="V534" s="53"/>
      <c r="W534" s="53"/>
      <c r="X534" s="53"/>
      <c r="Y534" s="53"/>
    </row>
    <row r="535" spans="16:25">
      <c r="P535" s="53"/>
      <c r="Q535" s="53"/>
      <c r="R535" s="53"/>
      <c r="S535" s="53"/>
      <c r="T535" s="53"/>
      <c r="U535" s="53"/>
      <c r="V535" s="53"/>
      <c r="W535" s="53"/>
      <c r="X535" s="53"/>
      <c r="Y535" s="53"/>
    </row>
    <row r="536" spans="16:25">
      <c r="P536" s="53"/>
      <c r="Q536" s="53"/>
      <c r="R536" s="53"/>
      <c r="S536" s="53"/>
      <c r="T536" s="53"/>
      <c r="U536" s="53"/>
      <c r="V536" s="53"/>
      <c r="W536" s="53"/>
      <c r="X536" s="53"/>
      <c r="Y536" s="53"/>
    </row>
    <row r="537" spans="16:25">
      <c r="P537" s="53"/>
      <c r="Q537" s="53"/>
      <c r="R537" s="53"/>
      <c r="S537" s="53"/>
      <c r="T537" s="53"/>
      <c r="U537" s="53"/>
      <c r="V537" s="53"/>
      <c r="W537" s="53"/>
      <c r="X537" s="53"/>
      <c r="Y537" s="53"/>
    </row>
    <row r="538" spans="16:25">
      <c r="P538" s="53"/>
      <c r="Q538" s="53"/>
      <c r="R538" s="53"/>
      <c r="S538" s="53"/>
      <c r="T538" s="53"/>
      <c r="U538" s="53"/>
      <c r="V538" s="53"/>
      <c r="W538" s="53"/>
      <c r="X538" s="53"/>
      <c r="Y538" s="53"/>
    </row>
    <row r="539" spans="16:25">
      <c r="P539" s="53"/>
      <c r="Q539" s="53"/>
      <c r="R539" s="53"/>
      <c r="S539" s="53"/>
      <c r="T539" s="53"/>
      <c r="U539" s="53"/>
      <c r="V539" s="53"/>
      <c r="W539" s="53"/>
      <c r="X539" s="53"/>
      <c r="Y539" s="53"/>
    </row>
    <row r="540" spans="16:25">
      <c r="P540" s="53"/>
      <c r="Q540" s="53"/>
      <c r="R540" s="53"/>
      <c r="S540" s="53"/>
      <c r="T540" s="53"/>
      <c r="U540" s="53"/>
      <c r="V540" s="53"/>
      <c r="W540" s="53"/>
      <c r="X540" s="53"/>
      <c r="Y540" s="53"/>
    </row>
    <row r="541" spans="16:25">
      <c r="P541" s="53"/>
      <c r="Q541" s="53"/>
      <c r="R541" s="53"/>
      <c r="S541" s="53"/>
      <c r="T541" s="53"/>
      <c r="U541" s="53"/>
      <c r="V541" s="53"/>
      <c r="W541" s="53"/>
      <c r="X541" s="53"/>
      <c r="Y541" s="53"/>
    </row>
    <row r="542" spans="16:25">
      <c r="P542" s="53"/>
      <c r="Q542" s="53"/>
      <c r="R542" s="53"/>
      <c r="S542" s="53"/>
      <c r="T542" s="53"/>
      <c r="U542" s="53"/>
      <c r="V542" s="53"/>
      <c r="W542" s="53"/>
      <c r="X542" s="53"/>
      <c r="Y542" s="53"/>
    </row>
    <row r="543" spans="16:25">
      <c r="P543" s="53"/>
      <c r="Q543" s="53"/>
      <c r="R543" s="53"/>
      <c r="S543" s="53"/>
      <c r="T543" s="53"/>
      <c r="U543" s="53"/>
      <c r="V543" s="53"/>
      <c r="W543" s="53"/>
      <c r="X543" s="53"/>
      <c r="Y543" s="53"/>
    </row>
    <row r="544" spans="16:25">
      <c r="P544" s="53"/>
      <c r="Q544" s="53"/>
      <c r="R544" s="53"/>
      <c r="S544" s="53"/>
      <c r="T544" s="53"/>
      <c r="U544" s="53"/>
      <c r="V544" s="53"/>
      <c r="W544" s="53"/>
      <c r="X544" s="53"/>
      <c r="Y544" s="53"/>
    </row>
    <row r="545" spans="16:25">
      <c r="P545" s="53"/>
      <c r="Q545" s="53"/>
      <c r="R545" s="53"/>
      <c r="S545" s="53"/>
      <c r="T545" s="53"/>
      <c r="U545" s="53"/>
      <c r="V545" s="53"/>
      <c r="W545" s="53"/>
      <c r="X545" s="53"/>
      <c r="Y545" s="53"/>
    </row>
    <row r="546" spans="16:25">
      <c r="P546" s="53"/>
      <c r="Q546" s="53"/>
      <c r="R546" s="53"/>
      <c r="S546" s="53"/>
      <c r="T546" s="53"/>
      <c r="U546" s="53"/>
      <c r="V546" s="53"/>
      <c r="W546" s="53"/>
      <c r="X546" s="53"/>
      <c r="Y546" s="53"/>
    </row>
    <row r="547" spans="16:25">
      <c r="P547" s="53"/>
      <c r="Q547" s="53"/>
      <c r="R547" s="53"/>
      <c r="S547" s="53"/>
      <c r="T547" s="53"/>
      <c r="U547" s="53"/>
      <c r="V547" s="53"/>
      <c r="W547" s="53"/>
      <c r="X547" s="53"/>
      <c r="Y547" s="53"/>
    </row>
    <row r="548" spans="16:25">
      <c r="P548" s="53"/>
      <c r="Q548" s="53"/>
      <c r="R548" s="53"/>
      <c r="S548" s="53"/>
      <c r="T548" s="53"/>
      <c r="U548" s="53"/>
      <c r="V548" s="53"/>
      <c r="W548" s="53"/>
      <c r="X548" s="53"/>
      <c r="Y548" s="53"/>
    </row>
    <row r="549" spans="16:25">
      <c r="P549" s="53"/>
      <c r="Q549" s="53"/>
      <c r="R549" s="53"/>
      <c r="S549" s="53"/>
      <c r="T549" s="53"/>
      <c r="U549" s="53"/>
      <c r="V549" s="53"/>
      <c r="W549" s="53"/>
      <c r="X549" s="53"/>
      <c r="Y549" s="53"/>
    </row>
    <row r="550" spans="16:25">
      <c r="P550" s="53"/>
      <c r="Q550" s="53"/>
      <c r="R550" s="53"/>
      <c r="S550" s="53"/>
      <c r="T550" s="53"/>
      <c r="U550" s="53"/>
      <c r="V550" s="53"/>
      <c r="W550" s="53"/>
      <c r="X550" s="53"/>
      <c r="Y550" s="53"/>
    </row>
    <row r="551" spans="16:25">
      <c r="P551" s="53"/>
      <c r="Q551" s="53"/>
      <c r="R551" s="53"/>
      <c r="S551" s="53"/>
      <c r="T551" s="53"/>
      <c r="U551" s="53"/>
      <c r="V551" s="53"/>
      <c r="W551" s="53"/>
      <c r="X551" s="53"/>
      <c r="Y551" s="53"/>
    </row>
    <row r="552" spans="16:25">
      <c r="P552" s="53"/>
      <c r="Q552" s="53"/>
      <c r="R552" s="53"/>
      <c r="S552" s="53"/>
      <c r="T552" s="53"/>
      <c r="U552" s="53"/>
      <c r="V552" s="53"/>
      <c r="W552" s="53"/>
      <c r="X552" s="53"/>
      <c r="Y552" s="53"/>
    </row>
    <row r="553" spans="16:25">
      <c r="P553" s="53"/>
      <c r="Q553" s="53"/>
      <c r="R553" s="53"/>
      <c r="S553" s="53"/>
      <c r="T553" s="53"/>
      <c r="U553" s="53"/>
      <c r="V553" s="53"/>
      <c r="W553" s="53"/>
      <c r="X553" s="53"/>
      <c r="Y553" s="53"/>
    </row>
    <row r="554" spans="16:25">
      <c r="P554" s="53"/>
      <c r="Q554" s="53"/>
      <c r="R554" s="53"/>
      <c r="S554" s="53"/>
      <c r="T554" s="53"/>
      <c r="U554" s="53"/>
      <c r="V554" s="53"/>
      <c r="W554" s="53"/>
      <c r="X554" s="53"/>
      <c r="Y554" s="53"/>
    </row>
    <row r="555" spans="16:25">
      <c r="P555" s="53"/>
      <c r="Q555" s="53"/>
      <c r="R555" s="53"/>
      <c r="S555" s="53"/>
      <c r="T555" s="53"/>
      <c r="U555" s="53"/>
      <c r="V555" s="53"/>
      <c r="W555" s="53"/>
      <c r="X555" s="53"/>
      <c r="Y555" s="53"/>
    </row>
    <row r="556" spans="16:25">
      <c r="P556" s="53"/>
      <c r="Q556" s="53"/>
      <c r="R556" s="53"/>
      <c r="S556" s="53"/>
      <c r="T556" s="53"/>
      <c r="U556" s="53"/>
      <c r="V556" s="53"/>
      <c r="W556" s="53"/>
      <c r="X556" s="53"/>
      <c r="Y556" s="53"/>
    </row>
    <row r="557" spans="16:25">
      <c r="P557" s="53"/>
      <c r="Q557" s="53"/>
      <c r="R557" s="53"/>
      <c r="S557" s="53"/>
      <c r="T557" s="53"/>
      <c r="U557" s="53"/>
      <c r="V557" s="53"/>
      <c r="W557" s="53"/>
      <c r="X557" s="53"/>
      <c r="Y557" s="53"/>
    </row>
    <row r="558" spans="16:25">
      <c r="P558" s="53"/>
      <c r="Q558" s="53"/>
      <c r="R558" s="53"/>
      <c r="S558" s="53"/>
      <c r="T558" s="53"/>
      <c r="U558" s="53"/>
      <c r="V558" s="53"/>
      <c r="W558" s="53"/>
      <c r="X558" s="53"/>
      <c r="Y558" s="53"/>
    </row>
    <row r="559" spans="16:25">
      <c r="P559" s="53"/>
      <c r="Q559" s="53"/>
      <c r="R559" s="53"/>
      <c r="S559" s="53"/>
      <c r="T559" s="53"/>
      <c r="U559" s="53"/>
      <c r="V559" s="53"/>
      <c r="W559" s="53"/>
      <c r="X559" s="53"/>
      <c r="Y559" s="53"/>
    </row>
    <row r="560" spans="16:25">
      <c r="P560" s="53"/>
      <c r="Q560" s="53"/>
      <c r="R560" s="53"/>
      <c r="S560" s="53"/>
      <c r="T560" s="53"/>
      <c r="U560" s="53"/>
      <c r="V560" s="53"/>
      <c r="W560" s="53"/>
      <c r="X560" s="53"/>
      <c r="Y560" s="53"/>
    </row>
    <row r="561" spans="16:25">
      <c r="P561" s="53"/>
      <c r="Q561" s="53"/>
      <c r="R561" s="53"/>
      <c r="S561" s="53"/>
      <c r="T561" s="53"/>
      <c r="U561" s="53"/>
      <c r="V561" s="53"/>
      <c r="W561" s="53"/>
      <c r="X561" s="53"/>
      <c r="Y561" s="53"/>
    </row>
    <row r="562" spans="16:25">
      <c r="P562" s="53"/>
      <c r="Q562" s="53"/>
      <c r="R562" s="53"/>
      <c r="S562" s="53"/>
      <c r="T562" s="53"/>
      <c r="U562" s="53"/>
      <c r="V562" s="53"/>
      <c r="W562" s="53"/>
      <c r="X562" s="53"/>
      <c r="Y562" s="53"/>
    </row>
    <row r="563" spans="16:25">
      <c r="P563" s="53"/>
      <c r="Q563" s="53"/>
      <c r="R563" s="53"/>
      <c r="S563" s="53"/>
      <c r="T563" s="53"/>
      <c r="U563" s="53"/>
      <c r="V563" s="53"/>
      <c r="W563" s="53"/>
      <c r="X563" s="53"/>
      <c r="Y563" s="53"/>
    </row>
    <row r="564" spans="16:25">
      <c r="P564" s="53"/>
      <c r="Q564" s="53"/>
      <c r="R564" s="53"/>
      <c r="S564" s="53"/>
      <c r="T564" s="53"/>
      <c r="U564" s="53"/>
      <c r="V564" s="53"/>
      <c r="W564" s="53"/>
      <c r="X564" s="53"/>
      <c r="Y564" s="53"/>
    </row>
    <row r="565" spans="16:25">
      <c r="P565" s="53"/>
      <c r="Q565" s="53"/>
      <c r="R565" s="53"/>
      <c r="S565" s="53"/>
      <c r="T565" s="53"/>
      <c r="U565" s="53"/>
      <c r="V565" s="53"/>
      <c r="W565" s="53"/>
      <c r="X565" s="53"/>
      <c r="Y565" s="53"/>
    </row>
    <row r="566" spans="16:25">
      <c r="P566" s="53"/>
      <c r="Q566" s="53"/>
      <c r="R566" s="53"/>
      <c r="S566" s="53"/>
      <c r="T566" s="53"/>
      <c r="U566" s="53"/>
      <c r="V566" s="53"/>
      <c r="W566" s="53"/>
      <c r="X566" s="53"/>
      <c r="Y566" s="53"/>
    </row>
    <row r="567" spans="16:25">
      <c r="P567" s="53"/>
      <c r="Q567" s="53"/>
      <c r="R567" s="53"/>
      <c r="S567" s="53"/>
      <c r="T567" s="53"/>
      <c r="U567" s="53"/>
      <c r="V567" s="53"/>
      <c r="W567" s="53"/>
      <c r="X567" s="53"/>
      <c r="Y567" s="53"/>
    </row>
    <row r="568" spans="16:25">
      <c r="P568" s="53"/>
      <c r="Q568" s="53"/>
      <c r="R568" s="53"/>
      <c r="S568" s="53"/>
      <c r="T568" s="53"/>
      <c r="U568" s="53"/>
      <c r="V568" s="53"/>
      <c r="W568" s="53"/>
      <c r="X568" s="53"/>
      <c r="Y568" s="53"/>
    </row>
    <row r="569" spans="16:25">
      <c r="P569" s="53"/>
      <c r="Q569" s="53"/>
      <c r="R569" s="53"/>
      <c r="S569" s="53"/>
      <c r="T569" s="53"/>
      <c r="U569" s="53"/>
      <c r="V569" s="53"/>
      <c r="W569" s="53"/>
      <c r="X569" s="53"/>
      <c r="Y569" s="53"/>
    </row>
    <row r="570" spans="16:25">
      <c r="P570" s="53"/>
      <c r="Q570" s="53"/>
      <c r="R570" s="53"/>
      <c r="S570" s="53"/>
      <c r="T570" s="53"/>
      <c r="U570" s="53"/>
      <c r="V570" s="53"/>
      <c r="W570" s="53"/>
      <c r="X570" s="53"/>
      <c r="Y570" s="53"/>
    </row>
    <row r="571" spans="16:25">
      <c r="P571" s="53"/>
      <c r="Q571" s="53"/>
      <c r="R571" s="53"/>
      <c r="S571" s="53"/>
      <c r="T571" s="53"/>
      <c r="U571" s="53"/>
      <c r="V571" s="53"/>
      <c r="W571" s="53"/>
      <c r="X571" s="53"/>
      <c r="Y571" s="53"/>
    </row>
    <row r="572" spans="16:25">
      <c r="P572" s="53"/>
      <c r="Q572" s="53"/>
      <c r="R572" s="53"/>
      <c r="S572" s="53"/>
      <c r="T572" s="53"/>
      <c r="U572" s="53"/>
      <c r="V572" s="53"/>
      <c r="W572" s="53"/>
      <c r="X572" s="53"/>
      <c r="Y572" s="53"/>
    </row>
    <row r="573" spans="16:25">
      <c r="P573" s="53"/>
      <c r="Q573" s="53"/>
      <c r="R573" s="53"/>
      <c r="S573" s="53"/>
      <c r="T573" s="53"/>
      <c r="U573" s="53"/>
      <c r="V573" s="53"/>
      <c r="W573" s="53"/>
      <c r="X573" s="53"/>
      <c r="Y573" s="53"/>
    </row>
    <row r="574" spans="16:25">
      <c r="P574" s="53"/>
      <c r="Q574" s="53"/>
      <c r="R574" s="53"/>
      <c r="S574" s="53"/>
      <c r="T574" s="53"/>
      <c r="U574" s="53"/>
      <c r="V574" s="53"/>
      <c r="W574" s="53"/>
      <c r="X574" s="53"/>
      <c r="Y574" s="53"/>
    </row>
    <row r="575" spans="16:25">
      <c r="P575" s="53"/>
      <c r="Q575" s="53"/>
      <c r="R575" s="53"/>
      <c r="S575" s="53"/>
      <c r="T575" s="53"/>
      <c r="U575" s="53"/>
      <c r="V575" s="53"/>
      <c r="W575" s="53"/>
      <c r="X575" s="53"/>
      <c r="Y575" s="53"/>
    </row>
    <row r="576" spans="16:25">
      <c r="P576" s="53"/>
      <c r="Q576" s="53"/>
      <c r="R576" s="53"/>
      <c r="S576" s="53"/>
      <c r="T576" s="53"/>
      <c r="U576" s="53"/>
      <c r="V576" s="53"/>
      <c r="W576" s="53"/>
      <c r="X576" s="53"/>
      <c r="Y576" s="53"/>
    </row>
    <row r="577" spans="16:25">
      <c r="P577" s="53"/>
      <c r="Q577" s="53"/>
      <c r="R577" s="53"/>
      <c r="S577" s="53"/>
      <c r="T577" s="53"/>
      <c r="U577" s="53"/>
      <c r="V577" s="53"/>
      <c r="W577" s="53"/>
      <c r="X577" s="53"/>
      <c r="Y577" s="53"/>
    </row>
    <row r="578" spans="16:25">
      <c r="P578" s="53"/>
      <c r="Q578" s="53"/>
      <c r="R578" s="53"/>
      <c r="S578" s="53"/>
      <c r="T578" s="53"/>
      <c r="U578" s="53"/>
      <c r="V578" s="53"/>
      <c r="W578" s="53"/>
      <c r="X578" s="53"/>
      <c r="Y578" s="53"/>
    </row>
    <row r="579" spans="16:25">
      <c r="P579" s="53"/>
      <c r="Q579" s="53"/>
      <c r="R579" s="53"/>
      <c r="S579" s="53"/>
      <c r="T579" s="53"/>
      <c r="U579" s="53"/>
      <c r="V579" s="53"/>
      <c r="W579" s="53"/>
      <c r="X579" s="53"/>
      <c r="Y579" s="53"/>
    </row>
    <row r="580" spans="16:25">
      <c r="P580" s="53"/>
      <c r="Q580" s="53"/>
      <c r="R580" s="53"/>
      <c r="S580" s="53"/>
      <c r="T580" s="53"/>
      <c r="U580" s="53"/>
      <c r="V580" s="53"/>
      <c r="W580" s="53"/>
      <c r="X580" s="53"/>
      <c r="Y580" s="53"/>
    </row>
    <row r="581" spans="16:25">
      <c r="P581" s="53"/>
      <c r="Q581" s="53"/>
      <c r="R581" s="53"/>
      <c r="S581" s="53"/>
      <c r="T581" s="53"/>
      <c r="U581" s="53"/>
      <c r="V581" s="53"/>
      <c r="W581" s="53"/>
      <c r="X581" s="53"/>
      <c r="Y581" s="53"/>
    </row>
    <row r="582" spans="16:25">
      <c r="P582" s="53"/>
      <c r="Q582" s="53"/>
      <c r="R582" s="53"/>
      <c r="S582" s="53"/>
      <c r="T582" s="53"/>
      <c r="U582" s="53"/>
      <c r="V582" s="53"/>
      <c r="W582" s="53"/>
      <c r="X582" s="53"/>
      <c r="Y582" s="53"/>
    </row>
    <row r="583" spans="16:25">
      <c r="P583" s="53"/>
      <c r="Q583" s="53"/>
      <c r="R583" s="53"/>
      <c r="S583" s="53"/>
      <c r="T583" s="53"/>
      <c r="U583" s="53"/>
      <c r="V583" s="53"/>
      <c r="W583" s="53"/>
      <c r="X583" s="53"/>
      <c r="Y583" s="53"/>
    </row>
    <row r="584" spans="16:25">
      <c r="P584" s="53"/>
      <c r="Q584" s="53"/>
      <c r="R584" s="53"/>
      <c r="S584" s="53"/>
      <c r="T584" s="53"/>
      <c r="U584" s="53"/>
      <c r="V584" s="53"/>
      <c r="W584" s="53"/>
      <c r="X584" s="53"/>
      <c r="Y584" s="53"/>
    </row>
    <row r="585" spans="16:25">
      <c r="P585" s="53"/>
      <c r="Q585" s="53"/>
      <c r="R585" s="53"/>
      <c r="S585" s="53"/>
      <c r="T585" s="53"/>
      <c r="U585" s="53"/>
      <c r="V585" s="53"/>
      <c r="W585" s="53"/>
      <c r="X585" s="53"/>
      <c r="Y585" s="53"/>
    </row>
    <row r="586" spans="16:25">
      <c r="P586" s="53"/>
      <c r="Q586" s="53"/>
      <c r="R586" s="53"/>
      <c r="S586" s="53"/>
      <c r="T586" s="53"/>
      <c r="U586" s="53"/>
      <c r="V586" s="53"/>
      <c r="W586" s="53"/>
      <c r="X586" s="53"/>
      <c r="Y586" s="53"/>
    </row>
    <row r="587" spans="16:25">
      <c r="P587" s="53"/>
      <c r="Q587" s="53"/>
      <c r="R587" s="53"/>
      <c r="S587" s="53"/>
      <c r="T587" s="53"/>
      <c r="U587" s="53"/>
      <c r="V587" s="53"/>
      <c r="W587" s="53"/>
      <c r="X587" s="53"/>
      <c r="Y587" s="53"/>
    </row>
    <row r="588" spans="16:25">
      <c r="P588" s="53"/>
      <c r="Q588" s="53"/>
      <c r="R588" s="53"/>
      <c r="S588" s="53"/>
      <c r="T588" s="53"/>
      <c r="U588" s="53"/>
      <c r="V588" s="53"/>
      <c r="W588" s="53"/>
      <c r="X588" s="53"/>
      <c r="Y588" s="53"/>
    </row>
    <row r="589" spans="16:25">
      <c r="P589" s="53"/>
      <c r="Q589" s="53"/>
      <c r="R589" s="53"/>
      <c r="S589" s="53"/>
      <c r="T589" s="53"/>
      <c r="U589" s="53"/>
      <c r="V589" s="53"/>
      <c r="W589" s="53"/>
      <c r="X589" s="53"/>
      <c r="Y589" s="53"/>
    </row>
    <row r="590" spans="16:25">
      <c r="P590" s="53"/>
      <c r="Q590" s="53"/>
      <c r="R590" s="53"/>
      <c r="S590" s="53"/>
      <c r="T590" s="53"/>
      <c r="U590" s="53"/>
      <c r="V590" s="53"/>
      <c r="W590" s="53"/>
      <c r="X590" s="53"/>
      <c r="Y590" s="53"/>
    </row>
    <row r="591" spans="16:25">
      <c r="P591" s="53"/>
      <c r="Q591" s="53"/>
      <c r="R591" s="53"/>
      <c r="S591" s="53"/>
      <c r="T591" s="53"/>
      <c r="U591" s="53"/>
      <c r="V591" s="53"/>
      <c r="W591" s="53"/>
      <c r="X591" s="53"/>
      <c r="Y591" s="53"/>
    </row>
    <row r="592" spans="16:25">
      <c r="P592" s="53"/>
      <c r="Q592" s="53"/>
      <c r="R592" s="53"/>
      <c r="S592" s="53"/>
      <c r="T592" s="53"/>
      <c r="U592" s="53"/>
      <c r="V592" s="53"/>
      <c r="W592" s="53"/>
      <c r="X592" s="53"/>
      <c r="Y592" s="53"/>
    </row>
    <row r="593" spans="16:25">
      <c r="P593" s="53"/>
      <c r="Q593" s="53"/>
      <c r="R593" s="53"/>
      <c r="S593" s="53"/>
      <c r="T593" s="53"/>
      <c r="U593" s="53"/>
      <c r="V593" s="53"/>
      <c r="W593" s="53"/>
      <c r="X593" s="53"/>
      <c r="Y593" s="53"/>
    </row>
    <row r="594" spans="16:25">
      <c r="P594" s="53"/>
      <c r="Q594" s="53"/>
      <c r="R594" s="53"/>
      <c r="S594" s="53"/>
      <c r="T594" s="53"/>
      <c r="U594" s="53"/>
      <c r="V594" s="53"/>
      <c r="W594" s="53"/>
      <c r="X594" s="53"/>
      <c r="Y594" s="53"/>
    </row>
    <row r="595" spans="16:25">
      <c r="P595" s="53"/>
      <c r="Q595" s="53"/>
      <c r="R595" s="53"/>
      <c r="S595" s="53"/>
      <c r="T595" s="53"/>
      <c r="U595" s="53"/>
      <c r="V595" s="53"/>
      <c r="W595" s="53"/>
      <c r="X595" s="53"/>
      <c r="Y595" s="53"/>
    </row>
    <row r="596" spans="16:25">
      <c r="P596" s="53"/>
      <c r="Q596" s="53"/>
      <c r="R596" s="53"/>
      <c r="S596" s="53"/>
      <c r="T596" s="53"/>
      <c r="U596" s="53"/>
      <c r="V596" s="53"/>
      <c r="W596" s="53"/>
      <c r="X596" s="53"/>
      <c r="Y596" s="53"/>
    </row>
    <row r="597" spans="16:25">
      <c r="P597" s="53"/>
      <c r="Q597" s="53"/>
      <c r="R597" s="53"/>
      <c r="S597" s="53"/>
      <c r="T597" s="53"/>
      <c r="U597" s="53"/>
      <c r="V597" s="53"/>
      <c r="W597" s="53"/>
      <c r="X597" s="53"/>
      <c r="Y597" s="53"/>
    </row>
    <row r="598" spans="16:25">
      <c r="P598" s="53"/>
      <c r="Q598" s="53"/>
      <c r="R598" s="53"/>
      <c r="S598" s="53"/>
      <c r="T598" s="53"/>
      <c r="U598" s="53"/>
      <c r="V598" s="53"/>
      <c r="W598" s="53"/>
      <c r="X598" s="53"/>
      <c r="Y598" s="53"/>
    </row>
    <row r="599" spans="16:25">
      <c r="P599" s="53"/>
      <c r="Q599" s="53"/>
      <c r="R599" s="53"/>
      <c r="S599" s="53"/>
      <c r="T599" s="53"/>
      <c r="U599" s="53"/>
      <c r="V599" s="53"/>
      <c r="W599" s="53"/>
      <c r="X599" s="53"/>
      <c r="Y599" s="53"/>
    </row>
    <row r="600" spans="16:25">
      <c r="P600" s="53"/>
      <c r="Q600" s="53"/>
      <c r="R600" s="53"/>
      <c r="S600" s="53"/>
      <c r="T600" s="53"/>
      <c r="U600" s="53"/>
      <c r="V600" s="53"/>
      <c r="W600" s="53"/>
      <c r="X600" s="53"/>
      <c r="Y600" s="53"/>
    </row>
    <row r="601" spans="16:25">
      <c r="P601" s="53"/>
      <c r="Q601" s="53"/>
      <c r="R601" s="53"/>
      <c r="S601" s="53"/>
      <c r="T601" s="53"/>
      <c r="U601" s="53"/>
      <c r="V601" s="53"/>
      <c r="W601" s="53"/>
      <c r="X601" s="53"/>
      <c r="Y601" s="53"/>
    </row>
    <row r="602" spans="16:25">
      <c r="P602" s="53"/>
      <c r="Q602" s="53"/>
      <c r="R602" s="53"/>
      <c r="S602" s="53"/>
      <c r="T602" s="53"/>
      <c r="U602" s="53"/>
      <c r="V602" s="53"/>
      <c r="W602" s="53"/>
      <c r="X602" s="53"/>
      <c r="Y602" s="53"/>
    </row>
    <row r="603" spans="16:25">
      <c r="P603" s="53"/>
      <c r="Q603" s="53"/>
      <c r="R603" s="53"/>
      <c r="S603" s="53"/>
      <c r="T603" s="53"/>
      <c r="U603" s="53"/>
      <c r="V603" s="53"/>
      <c r="W603" s="53"/>
      <c r="X603" s="53"/>
      <c r="Y603" s="53"/>
    </row>
    <row r="604" spans="16:25">
      <c r="P604" s="53"/>
      <c r="Q604" s="53"/>
      <c r="R604" s="53"/>
      <c r="S604" s="53"/>
      <c r="T604" s="53"/>
      <c r="U604" s="53"/>
      <c r="V604" s="53"/>
      <c r="W604" s="53"/>
      <c r="X604" s="53"/>
      <c r="Y604" s="53"/>
    </row>
    <row r="605" spans="16:25">
      <c r="P605" s="53"/>
      <c r="Q605" s="53"/>
      <c r="R605" s="53"/>
      <c r="S605" s="53"/>
      <c r="T605" s="53"/>
      <c r="U605" s="53"/>
      <c r="V605" s="53"/>
      <c r="W605" s="53"/>
      <c r="X605" s="53"/>
      <c r="Y605" s="53"/>
    </row>
    <row r="606" spans="16:25">
      <c r="P606" s="53"/>
      <c r="Q606" s="53"/>
      <c r="R606" s="53"/>
      <c r="S606" s="53"/>
      <c r="T606" s="53"/>
      <c r="U606" s="53"/>
      <c r="V606" s="53"/>
      <c r="W606" s="53"/>
      <c r="X606" s="53"/>
      <c r="Y606" s="53"/>
    </row>
    <row r="607" spans="16:25">
      <c r="P607" s="53"/>
      <c r="Q607" s="53"/>
      <c r="R607" s="53"/>
      <c r="S607" s="53"/>
      <c r="T607" s="53"/>
      <c r="U607" s="53"/>
      <c r="V607" s="53"/>
      <c r="W607" s="53"/>
      <c r="X607" s="53"/>
      <c r="Y607" s="53"/>
    </row>
    <row r="608" spans="16:25">
      <c r="P608" s="53"/>
      <c r="Q608" s="53"/>
      <c r="R608" s="53"/>
      <c r="S608" s="53"/>
      <c r="T608" s="53"/>
      <c r="U608" s="53"/>
      <c r="V608" s="53"/>
      <c r="W608" s="53"/>
      <c r="X608" s="53"/>
      <c r="Y608" s="53"/>
    </row>
    <row r="609" spans="16:25">
      <c r="P609" s="53"/>
      <c r="Q609" s="53"/>
      <c r="R609" s="53"/>
      <c r="S609" s="53"/>
      <c r="T609" s="53"/>
      <c r="U609" s="53"/>
      <c r="V609" s="53"/>
      <c r="W609" s="53"/>
      <c r="X609" s="53"/>
      <c r="Y609" s="53"/>
    </row>
    <row r="610" spans="16:25">
      <c r="P610" s="53"/>
      <c r="Q610" s="53"/>
      <c r="R610" s="53"/>
      <c r="S610" s="53"/>
      <c r="T610" s="53"/>
      <c r="U610" s="53"/>
      <c r="V610" s="53"/>
      <c r="W610" s="53"/>
      <c r="X610" s="53"/>
      <c r="Y610" s="53"/>
    </row>
    <row r="611" spans="16:25">
      <c r="P611" s="53"/>
      <c r="Q611" s="53"/>
      <c r="R611" s="53"/>
      <c r="S611" s="53"/>
      <c r="T611" s="53"/>
      <c r="U611" s="53"/>
      <c r="V611" s="53"/>
      <c r="W611" s="53"/>
      <c r="X611" s="53"/>
      <c r="Y611" s="53"/>
    </row>
    <row r="612" spans="16:25">
      <c r="P612" s="53"/>
      <c r="Q612" s="53"/>
      <c r="R612" s="53"/>
      <c r="S612" s="53"/>
      <c r="T612" s="53"/>
      <c r="U612" s="53"/>
      <c r="V612" s="53"/>
      <c r="W612" s="53"/>
      <c r="X612" s="53"/>
      <c r="Y612" s="53"/>
    </row>
    <row r="613" spans="16:25">
      <c r="P613" s="53"/>
      <c r="Q613" s="53"/>
      <c r="R613" s="53"/>
      <c r="S613" s="53"/>
      <c r="T613" s="53"/>
      <c r="U613" s="53"/>
      <c r="V613" s="53"/>
      <c r="W613" s="53"/>
      <c r="X613" s="53"/>
      <c r="Y613" s="53"/>
    </row>
    <row r="614" spans="16:25">
      <c r="P614" s="53"/>
      <c r="Q614" s="53"/>
      <c r="R614" s="53"/>
      <c r="S614" s="53"/>
      <c r="T614" s="53"/>
      <c r="U614" s="53"/>
      <c r="V614" s="53"/>
      <c r="W614" s="53"/>
      <c r="X614" s="53"/>
      <c r="Y614" s="53"/>
    </row>
    <row r="615" spans="16:25">
      <c r="P615" s="53"/>
      <c r="Q615" s="53"/>
      <c r="R615" s="53"/>
      <c r="S615" s="53"/>
      <c r="T615" s="53"/>
      <c r="U615" s="53"/>
      <c r="V615" s="53"/>
      <c r="W615" s="53"/>
      <c r="X615" s="53"/>
      <c r="Y615" s="53"/>
    </row>
    <row r="616" spans="16:25">
      <c r="P616" s="53"/>
      <c r="Q616" s="53"/>
      <c r="R616" s="53"/>
      <c r="S616" s="53"/>
      <c r="T616" s="53"/>
      <c r="U616" s="53"/>
      <c r="V616" s="53"/>
      <c r="W616" s="53"/>
      <c r="X616" s="53"/>
      <c r="Y616" s="53"/>
    </row>
    <row r="617" spans="16:25">
      <c r="P617" s="53"/>
      <c r="Q617" s="53"/>
      <c r="R617" s="53"/>
      <c r="S617" s="53"/>
      <c r="T617" s="53"/>
      <c r="U617" s="53"/>
      <c r="V617" s="53"/>
      <c r="W617" s="53"/>
      <c r="X617" s="53"/>
      <c r="Y617" s="53"/>
    </row>
    <row r="618" spans="16:25">
      <c r="P618" s="53"/>
      <c r="Q618" s="53"/>
      <c r="R618" s="53"/>
      <c r="S618" s="53"/>
      <c r="T618" s="53"/>
      <c r="U618" s="53"/>
      <c r="V618" s="53"/>
      <c r="W618" s="53"/>
      <c r="X618" s="53"/>
      <c r="Y618" s="53"/>
    </row>
    <row r="619" spans="16:25">
      <c r="P619" s="53"/>
      <c r="Q619" s="53"/>
      <c r="R619" s="53"/>
      <c r="S619" s="53"/>
      <c r="T619" s="53"/>
      <c r="U619" s="53"/>
      <c r="V619" s="53"/>
      <c r="W619" s="53"/>
      <c r="X619" s="53"/>
      <c r="Y619" s="53"/>
    </row>
    <row r="620" spans="16:25">
      <c r="P620" s="53"/>
      <c r="Q620" s="53"/>
      <c r="R620" s="53"/>
      <c r="S620" s="53"/>
      <c r="T620" s="53"/>
      <c r="U620" s="53"/>
      <c r="V620" s="53"/>
      <c r="W620" s="53"/>
      <c r="X620" s="53"/>
      <c r="Y620" s="53"/>
    </row>
    <row r="621" spans="16:25">
      <c r="P621" s="53"/>
      <c r="Q621" s="53"/>
      <c r="R621" s="53"/>
      <c r="S621" s="53"/>
      <c r="T621" s="53"/>
      <c r="U621" s="53"/>
      <c r="V621" s="53"/>
      <c r="W621" s="53"/>
      <c r="X621" s="53"/>
      <c r="Y621" s="53"/>
    </row>
    <row r="622" spans="16:25">
      <c r="P622" s="53"/>
      <c r="Q622" s="53"/>
      <c r="R622" s="53"/>
      <c r="S622" s="53"/>
      <c r="T622" s="53"/>
      <c r="U622" s="53"/>
      <c r="V622" s="53"/>
      <c r="W622" s="53"/>
      <c r="X622" s="53"/>
      <c r="Y622" s="53"/>
    </row>
    <row r="623" spans="16:25">
      <c r="P623" s="53"/>
      <c r="Q623" s="53"/>
      <c r="R623" s="53"/>
      <c r="S623" s="53"/>
      <c r="T623" s="53"/>
      <c r="U623" s="53"/>
      <c r="V623" s="53"/>
      <c r="W623" s="53"/>
      <c r="X623" s="53"/>
      <c r="Y623" s="53"/>
    </row>
    <row r="624" spans="16:25">
      <c r="P624" s="53"/>
      <c r="Q624" s="53"/>
      <c r="R624" s="53"/>
      <c r="S624" s="53"/>
      <c r="T624" s="53"/>
      <c r="U624" s="53"/>
      <c r="V624" s="53"/>
      <c r="W624" s="53"/>
      <c r="X624" s="53"/>
      <c r="Y624" s="53"/>
    </row>
    <row r="625" spans="16:25">
      <c r="P625" s="53"/>
      <c r="Q625" s="53"/>
      <c r="R625" s="53"/>
      <c r="S625" s="53"/>
      <c r="T625" s="53"/>
      <c r="U625" s="53"/>
      <c r="V625" s="53"/>
      <c r="W625" s="53"/>
      <c r="X625" s="53"/>
      <c r="Y625" s="53"/>
    </row>
    <row r="626" spans="16:25">
      <c r="P626" s="53"/>
      <c r="Q626" s="53"/>
      <c r="R626" s="53"/>
      <c r="S626" s="53"/>
      <c r="T626" s="53"/>
      <c r="U626" s="53"/>
      <c r="V626" s="53"/>
      <c r="W626" s="53"/>
      <c r="X626" s="53"/>
      <c r="Y626" s="53"/>
    </row>
    <row r="627" spans="16:25">
      <c r="P627" s="53"/>
      <c r="Q627" s="53"/>
      <c r="R627" s="53"/>
      <c r="S627" s="53"/>
      <c r="T627" s="53"/>
      <c r="U627" s="53"/>
      <c r="V627" s="53"/>
      <c r="W627" s="53"/>
      <c r="X627" s="53"/>
      <c r="Y627" s="53"/>
    </row>
    <row r="628" spans="16:25">
      <c r="P628" s="53"/>
      <c r="Q628" s="53"/>
      <c r="R628" s="53"/>
      <c r="S628" s="53"/>
      <c r="T628" s="53"/>
      <c r="U628" s="53"/>
      <c r="V628" s="53"/>
      <c r="W628" s="53"/>
      <c r="X628" s="53"/>
      <c r="Y628" s="53"/>
    </row>
    <row r="629" spans="16:25">
      <c r="P629" s="53"/>
      <c r="Q629" s="53"/>
      <c r="R629" s="53"/>
      <c r="S629" s="53"/>
      <c r="T629" s="53"/>
      <c r="U629" s="53"/>
      <c r="V629" s="53"/>
      <c r="W629" s="53"/>
      <c r="X629" s="53"/>
      <c r="Y629" s="53"/>
    </row>
    <row r="630" spans="16:25">
      <c r="P630" s="53"/>
      <c r="Q630" s="53"/>
      <c r="R630" s="53"/>
      <c r="S630" s="53"/>
      <c r="T630" s="53"/>
      <c r="U630" s="53"/>
      <c r="V630" s="53"/>
      <c r="W630" s="53"/>
      <c r="X630" s="53"/>
      <c r="Y630" s="53"/>
    </row>
    <row r="631" spans="16:25">
      <c r="P631" s="53"/>
      <c r="Q631" s="53"/>
      <c r="R631" s="53"/>
      <c r="S631" s="53"/>
      <c r="T631" s="53"/>
      <c r="U631" s="53"/>
      <c r="V631" s="53"/>
      <c r="W631" s="53"/>
      <c r="X631" s="53"/>
      <c r="Y631" s="53"/>
    </row>
    <row r="632" spans="16:25">
      <c r="P632" s="53"/>
      <c r="Q632" s="53"/>
      <c r="R632" s="53"/>
      <c r="S632" s="53"/>
      <c r="T632" s="53"/>
      <c r="U632" s="53"/>
      <c r="V632" s="53"/>
      <c r="W632" s="53"/>
      <c r="X632" s="53"/>
      <c r="Y632" s="53"/>
    </row>
    <row r="633" spans="16:25">
      <c r="P633" s="53"/>
      <c r="Q633" s="53"/>
      <c r="R633" s="53"/>
      <c r="S633" s="53"/>
      <c r="T633" s="53"/>
      <c r="U633" s="53"/>
      <c r="V633" s="53"/>
      <c r="W633" s="53"/>
      <c r="X633" s="53"/>
      <c r="Y633" s="53"/>
    </row>
    <row r="634" spans="16:25">
      <c r="P634" s="53"/>
      <c r="Q634" s="53"/>
      <c r="R634" s="53"/>
      <c r="S634" s="53"/>
      <c r="T634" s="53"/>
      <c r="U634" s="53"/>
      <c r="V634" s="53"/>
      <c r="W634" s="53"/>
      <c r="X634" s="53"/>
      <c r="Y634" s="53"/>
    </row>
    <row r="635" spans="16:25">
      <c r="P635" s="53"/>
      <c r="Q635" s="53"/>
      <c r="R635" s="53"/>
      <c r="S635" s="53"/>
      <c r="T635" s="53"/>
      <c r="U635" s="53"/>
      <c r="V635" s="53"/>
      <c r="W635" s="53"/>
      <c r="X635" s="53"/>
      <c r="Y635" s="53"/>
    </row>
    <row r="636" spans="16:25">
      <c r="P636" s="53"/>
      <c r="Q636" s="53"/>
      <c r="R636" s="53"/>
      <c r="S636" s="53"/>
      <c r="T636" s="53"/>
      <c r="U636" s="53"/>
      <c r="V636" s="53"/>
      <c r="W636" s="53"/>
      <c r="X636" s="53"/>
      <c r="Y636" s="53"/>
    </row>
    <row r="637" spans="16:25">
      <c r="P637" s="53"/>
      <c r="Q637" s="53"/>
      <c r="R637" s="53"/>
      <c r="S637" s="53"/>
      <c r="T637" s="53"/>
      <c r="U637" s="53"/>
      <c r="V637" s="53"/>
      <c r="W637" s="53"/>
      <c r="X637" s="53"/>
      <c r="Y637" s="53"/>
    </row>
    <row r="638" spans="16:25">
      <c r="P638" s="53"/>
      <c r="Q638" s="53"/>
      <c r="R638" s="53"/>
      <c r="S638" s="53"/>
      <c r="T638" s="53"/>
      <c r="U638" s="53"/>
      <c r="V638" s="53"/>
      <c r="W638" s="53"/>
      <c r="X638" s="53"/>
      <c r="Y638" s="53"/>
    </row>
    <row r="639" spans="16:25">
      <c r="P639" s="53"/>
      <c r="Q639" s="53"/>
      <c r="R639" s="53"/>
      <c r="S639" s="53"/>
      <c r="T639" s="53"/>
      <c r="U639" s="53"/>
      <c r="V639" s="53"/>
      <c r="W639" s="53"/>
      <c r="X639" s="53"/>
      <c r="Y639" s="53"/>
    </row>
    <row r="640" spans="16:25">
      <c r="P640" s="53"/>
      <c r="Q640" s="53"/>
      <c r="R640" s="53"/>
      <c r="S640" s="53"/>
      <c r="T640" s="53"/>
      <c r="U640" s="53"/>
      <c r="V640" s="53"/>
      <c r="W640" s="53"/>
      <c r="X640" s="53"/>
      <c r="Y640" s="53"/>
    </row>
    <row r="641" spans="16:25">
      <c r="P641" s="53"/>
      <c r="Q641" s="53"/>
      <c r="R641" s="53"/>
      <c r="S641" s="53"/>
      <c r="T641" s="53"/>
      <c r="U641" s="53"/>
      <c r="V641" s="53"/>
      <c r="W641" s="53"/>
      <c r="X641" s="53"/>
      <c r="Y641" s="53"/>
    </row>
    <row r="642" spans="16:25">
      <c r="P642" s="53"/>
      <c r="Q642" s="53"/>
      <c r="R642" s="53"/>
      <c r="S642" s="53"/>
      <c r="T642" s="53"/>
      <c r="U642" s="53"/>
      <c r="V642" s="53"/>
      <c r="W642" s="53"/>
      <c r="X642" s="53"/>
      <c r="Y642" s="53"/>
    </row>
    <row r="643" spans="16:25">
      <c r="P643" s="53"/>
      <c r="Q643" s="53"/>
      <c r="R643" s="53"/>
      <c r="S643" s="53"/>
      <c r="T643" s="53"/>
      <c r="U643" s="53"/>
      <c r="V643" s="53"/>
      <c r="W643" s="53"/>
      <c r="X643" s="53"/>
      <c r="Y643" s="53"/>
    </row>
    <row r="644" spans="16:25">
      <c r="P644" s="53"/>
      <c r="Q644" s="53"/>
      <c r="R644" s="53"/>
      <c r="S644" s="53"/>
      <c r="T644" s="53"/>
      <c r="U644" s="53"/>
      <c r="V644" s="53"/>
      <c r="W644" s="53"/>
      <c r="X644" s="53"/>
      <c r="Y644" s="53"/>
    </row>
    <row r="645" spans="16:25">
      <c r="P645" s="53"/>
      <c r="Q645" s="53"/>
      <c r="R645" s="53"/>
      <c r="S645" s="53"/>
      <c r="T645" s="53"/>
      <c r="U645" s="53"/>
      <c r="V645" s="53"/>
      <c r="W645" s="53"/>
      <c r="X645" s="53"/>
      <c r="Y645" s="53"/>
    </row>
    <row r="646" spans="16:25">
      <c r="P646" s="53"/>
      <c r="Q646" s="53"/>
      <c r="R646" s="53"/>
      <c r="S646" s="53"/>
      <c r="T646" s="53"/>
      <c r="U646" s="53"/>
      <c r="V646" s="53"/>
      <c r="W646" s="53"/>
      <c r="X646" s="53"/>
      <c r="Y646" s="53"/>
    </row>
    <row r="647" spans="16:25">
      <c r="P647" s="53"/>
      <c r="Q647" s="53"/>
      <c r="R647" s="53"/>
      <c r="S647" s="53"/>
      <c r="T647" s="53"/>
      <c r="U647" s="53"/>
      <c r="V647" s="53"/>
      <c r="W647" s="53"/>
      <c r="X647" s="53"/>
      <c r="Y647" s="53"/>
    </row>
    <row r="648" spans="16:25">
      <c r="P648" s="53"/>
      <c r="Q648" s="53"/>
      <c r="R648" s="53"/>
      <c r="S648" s="53"/>
      <c r="T648" s="53"/>
      <c r="U648" s="53"/>
      <c r="V648" s="53"/>
      <c r="W648" s="53"/>
      <c r="X648" s="53"/>
      <c r="Y648" s="53"/>
    </row>
    <row r="649" spans="16:25">
      <c r="P649" s="53"/>
      <c r="Q649" s="53"/>
      <c r="R649" s="53"/>
      <c r="S649" s="53"/>
      <c r="T649" s="53"/>
      <c r="U649" s="53"/>
      <c r="V649" s="53"/>
      <c r="W649" s="53"/>
      <c r="X649" s="53"/>
      <c r="Y649" s="53"/>
    </row>
    <row r="650" spans="16:25">
      <c r="P650" s="53"/>
      <c r="Q650" s="53"/>
      <c r="R650" s="53"/>
      <c r="S650" s="53"/>
      <c r="T650" s="53"/>
      <c r="U650" s="53"/>
      <c r="V650" s="53"/>
      <c r="W650" s="53"/>
      <c r="X650" s="53"/>
      <c r="Y650" s="53"/>
    </row>
    <row r="651" spans="16:25">
      <c r="P651" s="53"/>
      <c r="Q651" s="53"/>
      <c r="R651" s="53"/>
      <c r="S651" s="53"/>
      <c r="T651" s="53"/>
      <c r="U651" s="53"/>
      <c r="V651" s="53"/>
      <c r="W651" s="53"/>
      <c r="X651" s="53"/>
      <c r="Y651" s="53"/>
    </row>
    <row r="652" spans="16:25">
      <c r="P652" s="53"/>
      <c r="Q652" s="53"/>
      <c r="R652" s="53"/>
      <c r="S652" s="53"/>
      <c r="T652" s="53"/>
      <c r="U652" s="53"/>
      <c r="V652" s="53"/>
      <c r="W652" s="53"/>
      <c r="X652" s="53"/>
      <c r="Y652" s="53"/>
    </row>
    <row r="653" spans="16:25">
      <c r="P653" s="53"/>
      <c r="Q653" s="53"/>
      <c r="R653" s="53"/>
      <c r="S653" s="53"/>
      <c r="T653" s="53"/>
      <c r="U653" s="53"/>
      <c r="V653" s="53"/>
      <c r="W653" s="53"/>
      <c r="X653" s="53"/>
      <c r="Y653" s="53"/>
    </row>
    <row r="654" spans="16:25">
      <c r="P654" s="53"/>
      <c r="Q654" s="53"/>
      <c r="R654" s="53"/>
      <c r="S654" s="53"/>
      <c r="T654" s="53"/>
      <c r="U654" s="53"/>
      <c r="V654" s="53"/>
      <c r="W654" s="53"/>
      <c r="X654" s="53"/>
      <c r="Y654" s="53"/>
    </row>
    <row r="655" spans="16:25">
      <c r="P655" s="53"/>
      <c r="Q655" s="53"/>
      <c r="R655" s="53"/>
      <c r="S655" s="53"/>
      <c r="T655" s="53"/>
      <c r="U655" s="53"/>
      <c r="V655" s="53"/>
      <c r="W655" s="53"/>
      <c r="X655" s="53"/>
      <c r="Y655" s="53"/>
    </row>
    <row r="656" spans="16:25">
      <c r="P656" s="53"/>
      <c r="Q656" s="53"/>
      <c r="R656" s="53"/>
      <c r="S656" s="53"/>
      <c r="T656" s="53"/>
      <c r="U656" s="53"/>
      <c r="V656" s="53"/>
      <c r="W656" s="53"/>
      <c r="X656" s="53"/>
      <c r="Y656" s="53"/>
    </row>
    <row r="657" spans="16:25">
      <c r="P657" s="53"/>
      <c r="Q657" s="53"/>
      <c r="R657" s="53"/>
      <c r="S657" s="53"/>
      <c r="T657" s="53"/>
      <c r="U657" s="53"/>
      <c r="V657" s="53"/>
      <c r="W657" s="53"/>
      <c r="X657" s="53"/>
      <c r="Y657" s="53"/>
    </row>
    <row r="658" spans="16:25">
      <c r="P658" s="53"/>
      <c r="Q658" s="53"/>
      <c r="R658" s="53"/>
      <c r="S658" s="53"/>
      <c r="T658" s="53"/>
      <c r="U658" s="53"/>
      <c r="V658" s="53"/>
      <c r="W658" s="53"/>
      <c r="X658" s="53"/>
      <c r="Y658" s="53"/>
    </row>
    <row r="659" spans="16:25">
      <c r="P659" s="53"/>
      <c r="Q659" s="53"/>
      <c r="R659" s="53"/>
      <c r="S659" s="53"/>
      <c r="T659" s="53"/>
      <c r="U659" s="53"/>
      <c r="V659" s="53"/>
      <c r="W659" s="53"/>
      <c r="X659" s="53"/>
      <c r="Y659" s="53"/>
    </row>
    <row r="660" spans="16:25">
      <c r="P660" s="53"/>
      <c r="Q660" s="53"/>
      <c r="R660" s="53"/>
      <c r="S660" s="53"/>
      <c r="T660" s="53"/>
      <c r="U660" s="53"/>
      <c r="V660" s="53"/>
      <c r="W660" s="53"/>
      <c r="X660" s="53"/>
      <c r="Y660" s="53"/>
    </row>
    <row r="661" spans="16:25">
      <c r="P661" s="53"/>
      <c r="Q661" s="53"/>
      <c r="R661" s="53"/>
      <c r="S661" s="53"/>
      <c r="T661" s="53"/>
      <c r="U661" s="53"/>
      <c r="V661" s="53"/>
      <c r="W661" s="53"/>
      <c r="X661" s="53"/>
      <c r="Y661" s="53"/>
    </row>
    <row r="662" spans="16:25">
      <c r="P662" s="53"/>
      <c r="Q662" s="53"/>
      <c r="R662" s="53"/>
      <c r="S662" s="53"/>
      <c r="T662" s="53"/>
      <c r="U662" s="53"/>
      <c r="V662" s="53"/>
      <c r="W662" s="53"/>
      <c r="X662" s="53"/>
      <c r="Y662" s="53"/>
    </row>
    <row r="663" spans="16:25">
      <c r="P663" s="53"/>
      <c r="Q663" s="53"/>
      <c r="R663" s="53"/>
      <c r="S663" s="53"/>
      <c r="T663" s="53"/>
      <c r="U663" s="53"/>
      <c r="V663" s="53"/>
      <c r="W663" s="53"/>
      <c r="X663" s="53"/>
      <c r="Y663" s="53"/>
    </row>
    <row r="664" spans="16:25">
      <c r="P664" s="53"/>
      <c r="Q664" s="53"/>
      <c r="R664" s="53"/>
      <c r="S664" s="53"/>
      <c r="T664" s="53"/>
      <c r="U664" s="53"/>
      <c r="V664" s="53"/>
      <c r="W664" s="53"/>
      <c r="X664" s="53"/>
      <c r="Y664" s="53"/>
    </row>
    <row r="665" spans="16:25">
      <c r="P665" s="53"/>
      <c r="Q665" s="53"/>
      <c r="R665" s="53"/>
      <c r="S665" s="53"/>
      <c r="T665" s="53"/>
      <c r="U665" s="53"/>
      <c r="V665" s="53"/>
      <c r="W665" s="53"/>
      <c r="X665" s="53"/>
      <c r="Y665" s="53"/>
    </row>
    <row r="666" spans="16:25">
      <c r="P666" s="53"/>
      <c r="Q666" s="53"/>
      <c r="R666" s="53"/>
      <c r="S666" s="53"/>
      <c r="T666" s="53"/>
      <c r="U666" s="53"/>
      <c r="V666" s="53"/>
      <c r="W666" s="53"/>
      <c r="X666" s="53"/>
      <c r="Y666" s="53"/>
    </row>
    <row r="667" spans="16:25">
      <c r="P667" s="53"/>
      <c r="Q667" s="53"/>
      <c r="R667" s="53"/>
      <c r="S667" s="53"/>
      <c r="T667" s="53"/>
      <c r="U667" s="53"/>
      <c r="V667" s="53"/>
      <c r="W667" s="53"/>
      <c r="X667" s="53"/>
      <c r="Y667" s="53"/>
    </row>
    <row r="668" spans="16:25">
      <c r="P668" s="53"/>
      <c r="Q668" s="53"/>
      <c r="R668" s="53"/>
      <c r="S668" s="53"/>
      <c r="T668" s="53"/>
      <c r="U668" s="53"/>
      <c r="V668" s="53"/>
      <c r="W668" s="53"/>
      <c r="X668" s="53"/>
      <c r="Y668" s="53"/>
    </row>
    <row r="669" spans="16:25">
      <c r="P669" s="53"/>
      <c r="Q669" s="53"/>
      <c r="R669" s="53"/>
      <c r="S669" s="53"/>
      <c r="T669" s="53"/>
      <c r="U669" s="53"/>
      <c r="V669" s="53"/>
      <c r="W669" s="53"/>
      <c r="X669" s="53"/>
      <c r="Y669" s="53"/>
    </row>
    <row r="670" spans="16:25">
      <c r="P670" s="53"/>
      <c r="Q670" s="53"/>
      <c r="R670" s="53"/>
      <c r="S670" s="53"/>
      <c r="T670" s="53"/>
      <c r="U670" s="53"/>
      <c r="V670" s="53"/>
      <c r="W670" s="53"/>
      <c r="X670" s="53"/>
      <c r="Y670" s="53"/>
    </row>
    <row r="671" spans="16:25">
      <c r="P671" s="53"/>
      <c r="Q671" s="53"/>
      <c r="R671" s="53"/>
      <c r="S671" s="53"/>
      <c r="T671" s="53"/>
      <c r="U671" s="53"/>
      <c r="V671" s="53"/>
      <c r="W671" s="53"/>
      <c r="X671" s="53"/>
      <c r="Y671" s="53"/>
    </row>
    <row r="672" spans="16:25">
      <c r="P672" s="53"/>
      <c r="Q672" s="53"/>
      <c r="R672" s="53"/>
      <c r="S672" s="53"/>
      <c r="T672" s="53"/>
      <c r="U672" s="53"/>
      <c r="V672" s="53"/>
      <c r="W672" s="53"/>
      <c r="X672" s="53"/>
      <c r="Y672" s="53"/>
    </row>
    <row r="673" spans="16:25">
      <c r="P673" s="53"/>
      <c r="Q673" s="53"/>
      <c r="R673" s="53"/>
      <c r="S673" s="53"/>
      <c r="T673" s="53"/>
      <c r="U673" s="53"/>
      <c r="V673" s="53"/>
      <c r="W673" s="53"/>
      <c r="X673" s="53"/>
      <c r="Y673" s="53"/>
    </row>
    <row r="674" spans="16:25">
      <c r="P674" s="53"/>
      <c r="Q674" s="53"/>
      <c r="R674" s="53"/>
      <c r="S674" s="53"/>
      <c r="T674" s="53"/>
      <c r="U674" s="53"/>
      <c r="V674" s="53"/>
      <c r="W674" s="53"/>
      <c r="X674" s="53"/>
      <c r="Y674" s="53"/>
    </row>
    <row r="675" spans="16:25">
      <c r="P675" s="53"/>
      <c r="Q675" s="53"/>
      <c r="R675" s="53"/>
      <c r="S675" s="53"/>
      <c r="T675" s="53"/>
      <c r="U675" s="53"/>
      <c r="V675" s="53"/>
      <c r="W675" s="53"/>
      <c r="X675" s="53"/>
      <c r="Y675" s="53"/>
    </row>
    <row r="676" spans="16:25">
      <c r="P676" s="53"/>
      <c r="Q676" s="53"/>
      <c r="R676" s="53"/>
      <c r="S676" s="53"/>
      <c r="T676" s="53"/>
      <c r="U676" s="53"/>
      <c r="V676" s="53"/>
      <c r="W676" s="53"/>
      <c r="X676" s="53"/>
      <c r="Y676" s="53"/>
    </row>
    <row r="677" spans="16:25">
      <c r="P677" s="53"/>
      <c r="Q677" s="53"/>
      <c r="R677" s="53"/>
      <c r="S677" s="53"/>
      <c r="T677" s="53"/>
      <c r="U677" s="53"/>
      <c r="V677" s="53"/>
      <c r="W677" s="53"/>
      <c r="X677" s="53"/>
      <c r="Y677" s="53"/>
    </row>
    <row r="678" spans="16:25">
      <c r="P678" s="53"/>
      <c r="Q678" s="53"/>
      <c r="R678" s="53"/>
      <c r="S678" s="53"/>
      <c r="T678" s="53"/>
      <c r="U678" s="53"/>
      <c r="V678" s="53"/>
      <c r="W678" s="53"/>
      <c r="X678" s="53"/>
      <c r="Y678" s="53"/>
    </row>
    <row r="679" spans="16:25">
      <c r="P679" s="53"/>
      <c r="Q679" s="53"/>
      <c r="R679" s="53"/>
      <c r="S679" s="53"/>
      <c r="T679" s="53"/>
      <c r="U679" s="53"/>
      <c r="V679" s="53"/>
      <c r="W679" s="53"/>
      <c r="X679" s="53"/>
      <c r="Y679" s="53"/>
    </row>
    <row r="680" spans="16:25">
      <c r="P680" s="53"/>
      <c r="Q680" s="53"/>
      <c r="R680" s="53"/>
      <c r="S680" s="53"/>
      <c r="T680" s="53"/>
      <c r="U680" s="53"/>
      <c r="V680" s="53"/>
      <c r="W680" s="53"/>
      <c r="X680" s="53"/>
      <c r="Y680" s="53"/>
    </row>
    <row r="681" spans="16:25">
      <c r="P681" s="53"/>
      <c r="Q681" s="53"/>
      <c r="R681" s="53"/>
      <c r="S681" s="53"/>
      <c r="T681" s="53"/>
      <c r="U681" s="53"/>
      <c r="V681" s="53"/>
      <c r="W681" s="53"/>
      <c r="X681" s="53"/>
      <c r="Y681" s="53"/>
    </row>
    <row r="682" spans="16:25">
      <c r="P682" s="53"/>
      <c r="Q682" s="53"/>
      <c r="R682" s="53"/>
      <c r="S682" s="53"/>
      <c r="T682" s="53"/>
      <c r="U682" s="53"/>
      <c r="V682" s="53"/>
      <c r="W682" s="53"/>
      <c r="X682" s="53"/>
      <c r="Y682" s="53"/>
    </row>
    <row r="683" spans="16:25">
      <c r="P683" s="53"/>
      <c r="Q683" s="53"/>
      <c r="R683" s="53"/>
      <c r="S683" s="53"/>
      <c r="T683" s="53"/>
      <c r="U683" s="53"/>
      <c r="V683" s="53"/>
      <c r="W683" s="53"/>
      <c r="X683" s="53"/>
      <c r="Y683" s="53"/>
    </row>
    <row r="684" spans="16:25">
      <c r="P684" s="53"/>
      <c r="Q684" s="53"/>
      <c r="R684" s="53"/>
      <c r="S684" s="53"/>
      <c r="T684" s="53"/>
      <c r="U684" s="53"/>
      <c r="V684" s="53"/>
      <c r="W684" s="53"/>
      <c r="X684" s="53"/>
      <c r="Y684" s="53"/>
    </row>
    <row r="685" spans="16:25">
      <c r="P685" s="53"/>
      <c r="Q685" s="53"/>
      <c r="R685" s="53"/>
      <c r="S685" s="53"/>
      <c r="T685" s="53"/>
      <c r="U685" s="53"/>
      <c r="V685" s="53"/>
      <c r="W685" s="53"/>
      <c r="X685" s="53"/>
      <c r="Y685" s="53"/>
    </row>
    <row r="686" spans="16:25">
      <c r="P686" s="53"/>
      <c r="Q686" s="53"/>
      <c r="R686" s="53"/>
      <c r="S686" s="53"/>
      <c r="T686" s="53"/>
      <c r="U686" s="53"/>
      <c r="V686" s="53"/>
      <c r="W686" s="53"/>
      <c r="X686" s="53"/>
      <c r="Y686" s="53"/>
    </row>
    <row r="687" spans="16:25">
      <c r="P687" s="53"/>
      <c r="Q687" s="53"/>
      <c r="R687" s="53"/>
      <c r="S687" s="53"/>
      <c r="T687" s="53"/>
      <c r="U687" s="53"/>
      <c r="V687" s="53"/>
      <c r="W687" s="53"/>
      <c r="X687" s="53"/>
      <c r="Y687" s="53"/>
    </row>
    <row r="688" spans="16:25">
      <c r="P688" s="53"/>
      <c r="Q688" s="53"/>
      <c r="R688" s="53"/>
      <c r="S688" s="53"/>
      <c r="T688" s="53"/>
      <c r="U688" s="53"/>
      <c r="V688" s="53"/>
      <c r="W688" s="53"/>
      <c r="X688" s="53"/>
      <c r="Y688" s="53"/>
    </row>
    <row r="689" spans="16:25">
      <c r="P689" s="53"/>
      <c r="Q689" s="53"/>
      <c r="R689" s="53"/>
      <c r="S689" s="53"/>
      <c r="T689" s="53"/>
      <c r="U689" s="53"/>
      <c r="V689" s="53"/>
      <c r="W689" s="53"/>
      <c r="X689" s="53"/>
      <c r="Y689" s="53"/>
    </row>
    <row r="690" spans="16:25">
      <c r="P690" s="53"/>
      <c r="Q690" s="53"/>
      <c r="R690" s="53"/>
      <c r="S690" s="53"/>
      <c r="T690" s="53"/>
      <c r="U690" s="53"/>
      <c r="V690" s="53"/>
      <c r="W690" s="53"/>
      <c r="X690" s="53"/>
      <c r="Y690" s="53"/>
    </row>
    <row r="691" spans="16:25">
      <c r="P691" s="53"/>
      <c r="Q691" s="53"/>
      <c r="R691" s="53"/>
      <c r="S691" s="53"/>
      <c r="T691" s="53"/>
      <c r="U691" s="53"/>
      <c r="V691" s="53"/>
      <c r="W691" s="53"/>
      <c r="X691" s="53"/>
      <c r="Y691" s="53"/>
    </row>
    <row r="692" spans="16:25">
      <c r="P692" s="53"/>
      <c r="Q692" s="53"/>
      <c r="R692" s="53"/>
      <c r="S692" s="53"/>
      <c r="T692" s="53"/>
      <c r="U692" s="53"/>
      <c r="V692" s="53"/>
      <c r="W692" s="53"/>
      <c r="X692" s="53"/>
      <c r="Y692" s="53"/>
    </row>
    <row r="693" spans="16:25">
      <c r="P693" s="53"/>
      <c r="Q693" s="53"/>
      <c r="R693" s="53"/>
      <c r="S693" s="53"/>
      <c r="T693" s="53"/>
      <c r="U693" s="53"/>
      <c r="V693" s="53"/>
      <c r="W693" s="53"/>
      <c r="X693" s="53"/>
      <c r="Y693" s="53"/>
    </row>
    <row r="694" spans="16:25">
      <c r="P694" s="53"/>
      <c r="Q694" s="53"/>
      <c r="R694" s="53"/>
      <c r="S694" s="53"/>
      <c r="T694" s="53"/>
      <c r="U694" s="53"/>
      <c r="V694" s="53"/>
      <c r="W694" s="53"/>
      <c r="X694" s="53"/>
      <c r="Y694" s="53"/>
    </row>
    <row r="695" spans="16:25">
      <c r="P695" s="53"/>
      <c r="Q695" s="53"/>
      <c r="R695" s="53"/>
      <c r="S695" s="53"/>
      <c r="T695" s="53"/>
      <c r="U695" s="53"/>
      <c r="V695" s="53"/>
      <c r="W695" s="53"/>
      <c r="X695" s="53"/>
      <c r="Y695" s="53"/>
    </row>
    <row r="696" spans="16:25">
      <c r="P696" s="53"/>
      <c r="Q696" s="53"/>
      <c r="R696" s="53"/>
      <c r="S696" s="53"/>
      <c r="T696" s="53"/>
      <c r="U696" s="53"/>
      <c r="V696" s="53"/>
      <c r="W696" s="53"/>
      <c r="X696" s="53"/>
      <c r="Y696" s="53"/>
    </row>
    <row r="697" spans="16:25">
      <c r="P697" s="53"/>
      <c r="Q697" s="53"/>
      <c r="R697" s="53"/>
      <c r="S697" s="53"/>
      <c r="T697" s="53"/>
      <c r="U697" s="53"/>
      <c r="V697" s="53"/>
      <c r="W697" s="53"/>
      <c r="X697" s="53"/>
      <c r="Y697" s="53"/>
    </row>
    <row r="698" spans="16:25">
      <c r="P698" s="53"/>
      <c r="Q698" s="53"/>
      <c r="R698" s="53"/>
      <c r="S698" s="53"/>
      <c r="T698" s="53"/>
      <c r="U698" s="53"/>
      <c r="V698" s="53"/>
      <c r="W698" s="53"/>
      <c r="X698" s="53"/>
      <c r="Y698" s="53"/>
    </row>
    <row r="699" spans="16:25">
      <c r="P699" s="53"/>
      <c r="Q699" s="53"/>
      <c r="R699" s="53"/>
      <c r="S699" s="53"/>
      <c r="T699" s="53"/>
      <c r="U699" s="53"/>
      <c r="V699" s="53"/>
      <c r="W699" s="53"/>
      <c r="X699" s="53"/>
      <c r="Y699" s="53"/>
    </row>
    <row r="700" spans="16:25">
      <c r="P700" s="53"/>
      <c r="Q700" s="53"/>
      <c r="R700" s="53"/>
      <c r="S700" s="53"/>
      <c r="T700" s="53"/>
      <c r="U700" s="53"/>
      <c r="V700" s="53"/>
      <c r="W700" s="53"/>
      <c r="X700" s="53"/>
      <c r="Y700" s="53"/>
    </row>
    <row r="701" spans="16:25">
      <c r="P701" s="53"/>
      <c r="Q701" s="53"/>
      <c r="R701" s="53"/>
      <c r="S701" s="53"/>
      <c r="T701" s="53"/>
      <c r="U701" s="53"/>
      <c r="V701" s="53"/>
      <c r="W701" s="53"/>
      <c r="X701" s="53"/>
      <c r="Y701" s="53"/>
    </row>
    <row r="702" spans="16:25">
      <c r="P702" s="53"/>
      <c r="Q702" s="53"/>
      <c r="R702" s="53"/>
      <c r="S702" s="53"/>
      <c r="T702" s="53"/>
      <c r="U702" s="53"/>
      <c r="V702" s="53"/>
      <c r="W702" s="53"/>
      <c r="X702" s="53"/>
      <c r="Y702" s="53"/>
    </row>
    <row r="703" spans="16:25">
      <c r="P703" s="53"/>
      <c r="Q703" s="53"/>
      <c r="R703" s="53"/>
      <c r="S703" s="53"/>
      <c r="T703" s="53"/>
      <c r="U703" s="53"/>
      <c r="V703" s="53"/>
      <c r="W703" s="53"/>
      <c r="X703" s="53"/>
      <c r="Y703" s="53"/>
    </row>
    <row r="704" spans="16:25">
      <c r="P704" s="53"/>
      <c r="Q704" s="53"/>
      <c r="R704" s="53"/>
      <c r="S704" s="53"/>
      <c r="T704" s="53"/>
      <c r="U704" s="53"/>
      <c r="V704" s="53"/>
      <c r="W704" s="53"/>
      <c r="X704" s="53"/>
      <c r="Y704" s="53"/>
    </row>
    <row r="705" spans="16:25">
      <c r="P705" s="53"/>
      <c r="Q705" s="53"/>
      <c r="R705" s="53"/>
      <c r="S705" s="53"/>
      <c r="T705" s="53"/>
      <c r="U705" s="53"/>
      <c r="V705" s="53"/>
      <c r="W705" s="53"/>
      <c r="X705" s="53"/>
      <c r="Y705" s="53"/>
    </row>
    <row r="706" spans="16:25">
      <c r="P706" s="53"/>
      <c r="Q706" s="53"/>
      <c r="R706" s="53"/>
      <c r="S706" s="53"/>
      <c r="T706" s="53"/>
      <c r="U706" s="53"/>
      <c r="V706" s="53"/>
      <c r="W706" s="53"/>
      <c r="X706" s="53"/>
      <c r="Y706" s="53"/>
    </row>
    <row r="707" spans="16:25">
      <c r="P707" s="53"/>
      <c r="Q707" s="53"/>
      <c r="R707" s="53"/>
      <c r="S707" s="53"/>
      <c r="T707" s="53"/>
      <c r="U707" s="53"/>
      <c r="V707" s="53"/>
      <c r="W707" s="53"/>
      <c r="X707" s="53"/>
      <c r="Y707" s="53"/>
    </row>
    <row r="708" spans="16:25">
      <c r="P708" s="53"/>
      <c r="Q708" s="53"/>
      <c r="R708" s="53"/>
      <c r="S708" s="53"/>
      <c r="T708" s="53"/>
      <c r="U708" s="53"/>
      <c r="V708" s="53"/>
      <c r="W708" s="53"/>
      <c r="X708" s="53"/>
      <c r="Y708" s="53"/>
    </row>
    <row r="709" spans="16:25">
      <c r="P709" s="53"/>
      <c r="Q709" s="53"/>
      <c r="R709" s="53"/>
      <c r="S709" s="53"/>
      <c r="T709" s="53"/>
      <c r="U709" s="53"/>
      <c r="V709" s="53"/>
      <c r="W709" s="53"/>
      <c r="X709" s="53"/>
      <c r="Y709" s="53"/>
    </row>
    <row r="710" spans="16:25">
      <c r="P710" s="53"/>
      <c r="Q710" s="53"/>
      <c r="R710" s="53"/>
      <c r="S710" s="53"/>
      <c r="T710" s="53"/>
      <c r="U710" s="53"/>
      <c r="V710" s="53"/>
      <c r="W710" s="53"/>
      <c r="X710" s="53"/>
      <c r="Y710" s="53"/>
    </row>
    <row r="711" spans="16:25">
      <c r="P711" s="53"/>
      <c r="Q711" s="53"/>
      <c r="R711" s="53"/>
      <c r="S711" s="53"/>
      <c r="T711" s="53"/>
      <c r="U711" s="53"/>
      <c r="V711" s="53"/>
      <c r="W711" s="53"/>
      <c r="X711" s="53"/>
      <c r="Y711" s="53"/>
    </row>
    <row r="712" spans="16:25">
      <c r="P712" s="53"/>
      <c r="Q712" s="53"/>
      <c r="R712" s="53"/>
      <c r="S712" s="53"/>
      <c r="T712" s="53"/>
      <c r="U712" s="53"/>
      <c r="V712" s="53"/>
      <c r="W712" s="53"/>
      <c r="X712" s="53"/>
      <c r="Y712" s="53"/>
    </row>
    <row r="713" spans="16:25">
      <c r="P713" s="53"/>
      <c r="Q713" s="53"/>
      <c r="R713" s="53"/>
      <c r="S713" s="53"/>
      <c r="T713" s="53"/>
      <c r="U713" s="53"/>
      <c r="V713" s="53"/>
      <c r="W713" s="53"/>
      <c r="X713" s="53"/>
      <c r="Y713" s="53"/>
    </row>
    <row r="714" spans="16:25">
      <c r="P714" s="53"/>
      <c r="Q714" s="53"/>
      <c r="R714" s="53"/>
      <c r="S714" s="53"/>
      <c r="T714" s="53"/>
      <c r="U714" s="53"/>
      <c r="V714" s="53"/>
      <c r="W714" s="53"/>
      <c r="X714" s="53"/>
      <c r="Y714" s="53"/>
    </row>
    <row r="715" spans="16:25">
      <c r="P715" s="53"/>
      <c r="Q715" s="53"/>
      <c r="R715" s="53"/>
      <c r="S715" s="53"/>
      <c r="T715" s="53"/>
      <c r="U715" s="53"/>
      <c r="V715" s="53"/>
      <c r="W715" s="53"/>
      <c r="X715" s="53"/>
      <c r="Y715" s="53"/>
    </row>
    <row r="716" spans="16:25">
      <c r="P716" s="53"/>
      <c r="Q716" s="53"/>
      <c r="R716" s="53"/>
      <c r="S716" s="53"/>
      <c r="T716" s="53"/>
      <c r="U716" s="53"/>
      <c r="V716" s="53"/>
      <c r="W716" s="53"/>
      <c r="X716" s="53"/>
      <c r="Y716" s="53"/>
    </row>
    <row r="717" spans="16:25">
      <c r="P717" s="53"/>
      <c r="Q717" s="53"/>
      <c r="R717" s="53"/>
      <c r="S717" s="53"/>
      <c r="T717" s="53"/>
      <c r="U717" s="53"/>
      <c r="V717" s="53"/>
      <c r="W717" s="53"/>
      <c r="X717" s="53"/>
      <c r="Y717" s="53"/>
    </row>
    <row r="718" spans="16:25">
      <c r="P718" s="53"/>
      <c r="Q718" s="53"/>
      <c r="R718" s="53"/>
      <c r="S718" s="53"/>
      <c r="T718" s="53"/>
      <c r="U718" s="53"/>
      <c r="V718" s="53"/>
      <c r="W718" s="53"/>
      <c r="X718" s="53"/>
      <c r="Y718" s="53"/>
    </row>
    <row r="719" spans="16:25">
      <c r="P719" s="53"/>
      <c r="Q719" s="53"/>
      <c r="R719" s="53"/>
      <c r="S719" s="53"/>
      <c r="T719" s="53"/>
      <c r="U719" s="53"/>
      <c r="V719" s="53"/>
      <c r="W719" s="53"/>
      <c r="X719" s="53"/>
      <c r="Y719" s="53"/>
    </row>
    <row r="720" spans="16:25">
      <c r="P720" s="53"/>
      <c r="Q720" s="53"/>
      <c r="R720" s="53"/>
      <c r="S720" s="53"/>
      <c r="T720" s="53"/>
      <c r="U720" s="53"/>
      <c r="V720" s="53"/>
      <c r="W720" s="53"/>
      <c r="X720" s="53"/>
      <c r="Y720" s="53"/>
    </row>
    <row r="721" spans="16:25">
      <c r="P721" s="53"/>
      <c r="Q721" s="53"/>
      <c r="R721" s="53"/>
      <c r="S721" s="53"/>
      <c r="T721" s="53"/>
      <c r="U721" s="53"/>
      <c r="V721" s="53"/>
      <c r="W721" s="53"/>
      <c r="X721" s="53"/>
      <c r="Y721" s="53"/>
    </row>
    <row r="722" spans="16:25">
      <c r="P722" s="53"/>
      <c r="Q722" s="53"/>
      <c r="R722" s="53"/>
      <c r="S722" s="53"/>
      <c r="T722" s="53"/>
      <c r="U722" s="53"/>
      <c r="V722" s="53"/>
      <c r="W722" s="53"/>
      <c r="X722" s="53"/>
      <c r="Y722" s="53"/>
    </row>
    <row r="723" spans="16:25">
      <c r="P723" s="53"/>
      <c r="Q723" s="53"/>
      <c r="R723" s="53"/>
      <c r="S723" s="53"/>
      <c r="T723" s="53"/>
      <c r="U723" s="53"/>
      <c r="V723" s="53"/>
      <c r="W723" s="53"/>
      <c r="X723" s="53"/>
      <c r="Y723" s="53"/>
    </row>
    <row r="724" spans="16:25">
      <c r="P724" s="53"/>
      <c r="Q724" s="53"/>
      <c r="R724" s="53"/>
      <c r="S724" s="53"/>
      <c r="T724" s="53"/>
      <c r="U724" s="53"/>
      <c r="V724" s="53"/>
      <c r="W724" s="53"/>
      <c r="X724" s="53"/>
      <c r="Y724" s="53"/>
    </row>
    <row r="725" spans="16:25">
      <c r="P725" s="53"/>
      <c r="Q725" s="53"/>
      <c r="R725" s="53"/>
      <c r="S725" s="53"/>
      <c r="T725" s="53"/>
      <c r="U725" s="53"/>
      <c r="V725" s="53"/>
      <c r="W725" s="53"/>
      <c r="X725" s="53"/>
      <c r="Y725" s="53"/>
    </row>
    <row r="726" spans="16:25">
      <c r="P726" s="53"/>
      <c r="Q726" s="53"/>
      <c r="R726" s="53"/>
      <c r="S726" s="53"/>
      <c r="T726" s="53"/>
      <c r="U726" s="53"/>
      <c r="V726" s="53"/>
      <c r="W726" s="53"/>
      <c r="X726" s="53"/>
      <c r="Y726" s="53"/>
    </row>
    <row r="727" spans="16:25">
      <c r="P727" s="53"/>
      <c r="Q727" s="53"/>
      <c r="R727" s="53"/>
      <c r="S727" s="53"/>
      <c r="T727" s="53"/>
      <c r="U727" s="53"/>
      <c r="V727" s="53"/>
      <c r="W727" s="53"/>
      <c r="X727" s="53"/>
      <c r="Y727" s="53"/>
    </row>
    <row r="728" spans="16:25">
      <c r="P728" s="53"/>
      <c r="Q728" s="53"/>
      <c r="R728" s="53"/>
      <c r="S728" s="53"/>
      <c r="T728" s="53"/>
      <c r="U728" s="53"/>
      <c r="V728" s="53"/>
      <c r="W728" s="53"/>
      <c r="X728" s="53"/>
      <c r="Y728" s="53"/>
    </row>
    <row r="729" spans="16:25">
      <c r="P729" s="53"/>
      <c r="Q729" s="53"/>
      <c r="R729" s="53"/>
      <c r="S729" s="53"/>
      <c r="T729" s="53"/>
      <c r="U729" s="53"/>
      <c r="V729" s="53"/>
      <c r="W729" s="53"/>
      <c r="X729" s="53"/>
      <c r="Y729" s="53"/>
    </row>
    <row r="730" spans="16:25">
      <c r="P730" s="53"/>
      <c r="Q730" s="53"/>
      <c r="R730" s="53"/>
      <c r="S730" s="53"/>
      <c r="T730" s="53"/>
      <c r="U730" s="53"/>
      <c r="V730" s="53"/>
      <c r="W730" s="53"/>
      <c r="X730" s="53"/>
      <c r="Y730" s="53"/>
    </row>
    <row r="731" spans="16:25">
      <c r="P731" s="53"/>
      <c r="Q731" s="53"/>
      <c r="R731" s="53"/>
      <c r="S731" s="53"/>
      <c r="T731" s="53"/>
      <c r="U731" s="53"/>
      <c r="V731" s="53"/>
      <c r="W731" s="53"/>
      <c r="X731" s="53"/>
      <c r="Y731" s="53"/>
    </row>
    <row r="732" spans="16:25">
      <c r="P732" s="53"/>
      <c r="Q732" s="53"/>
      <c r="R732" s="53"/>
      <c r="S732" s="53"/>
      <c r="T732" s="53"/>
      <c r="U732" s="53"/>
      <c r="V732" s="53"/>
      <c r="W732" s="53"/>
      <c r="X732" s="53"/>
      <c r="Y732" s="53"/>
    </row>
    <row r="733" spans="16:25">
      <c r="P733" s="53"/>
      <c r="Q733" s="53"/>
      <c r="R733" s="53"/>
      <c r="S733" s="53"/>
      <c r="T733" s="53"/>
      <c r="U733" s="53"/>
      <c r="V733" s="53"/>
      <c r="W733" s="53"/>
      <c r="X733" s="53"/>
      <c r="Y733" s="53"/>
    </row>
    <row r="734" spans="16:25">
      <c r="P734" s="53"/>
      <c r="Q734" s="53"/>
      <c r="R734" s="53"/>
      <c r="S734" s="53"/>
      <c r="T734" s="53"/>
      <c r="U734" s="53"/>
      <c r="V734" s="53"/>
      <c r="W734" s="53"/>
      <c r="X734" s="53"/>
      <c r="Y734" s="53"/>
    </row>
    <row r="735" spans="16:25">
      <c r="P735" s="53"/>
      <c r="Q735" s="53"/>
      <c r="R735" s="53"/>
      <c r="S735" s="53"/>
      <c r="T735" s="53"/>
      <c r="U735" s="53"/>
      <c r="V735" s="53"/>
      <c r="W735" s="53"/>
      <c r="X735" s="53"/>
      <c r="Y735" s="53"/>
    </row>
    <row r="736" spans="16:25">
      <c r="P736" s="53"/>
      <c r="Q736" s="53"/>
      <c r="R736" s="53"/>
      <c r="S736" s="53"/>
      <c r="T736" s="53"/>
      <c r="U736" s="53"/>
      <c r="V736" s="53"/>
      <c r="W736" s="53"/>
      <c r="X736" s="53"/>
      <c r="Y736" s="53"/>
    </row>
    <row r="737" spans="16:25">
      <c r="P737" s="53"/>
      <c r="Q737" s="53"/>
      <c r="R737" s="53"/>
      <c r="S737" s="53"/>
      <c r="T737" s="53"/>
      <c r="U737" s="53"/>
      <c r="V737" s="53"/>
      <c r="W737" s="53"/>
      <c r="X737" s="53"/>
      <c r="Y737" s="53"/>
    </row>
    <row r="738" spans="16:25">
      <c r="P738" s="53"/>
      <c r="Q738" s="53"/>
      <c r="R738" s="53"/>
      <c r="S738" s="53"/>
      <c r="T738" s="53"/>
      <c r="U738" s="53"/>
      <c r="V738" s="53"/>
      <c r="W738" s="53"/>
      <c r="X738" s="53"/>
      <c r="Y738" s="53"/>
    </row>
    <row r="739" spans="16:25">
      <c r="P739" s="53"/>
      <c r="Q739" s="53"/>
      <c r="R739" s="53"/>
      <c r="S739" s="53"/>
      <c r="T739" s="53"/>
      <c r="U739" s="53"/>
      <c r="V739" s="53"/>
      <c r="W739" s="53"/>
      <c r="X739" s="53"/>
      <c r="Y739" s="53"/>
    </row>
    <row r="740" spans="16:25">
      <c r="P740" s="53"/>
      <c r="Q740" s="53"/>
      <c r="R740" s="53"/>
      <c r="S740" s="53"/>
      <c r="T740" s="53"/>
      <c r="U740" s="53"/>
      <c r="V740" s="53"/>
      <c r="W740" s="53"/>
      <c r="X740" s="53"/>
      <c r="Y740" s="53"/>
    </row>
    <row r="741" spans="16:25">
      <c r="P741" s="53"/>
      <c r="Q741" s="53"/>
      <c r="R741" s="53"/>
      <c r="S741" s="53"/>
      <c r="T741" s="53"/>
      <c r="U741" s="53"/>
      <c r="V741" s="53"/>
      <c r="W741" s="53"/>
      <c r="X741" s="53"/>
      <c r="Y741" s="53"/>
    </row>
    <row r="742" spans="16:25">
      <c r="P742" s="53"/>
      <c r="Q742" s="53"/>
      <c r="R742" s="53"/>
      <c r="S742" s="53"/>
      <c r="T742" s="53"/>
      <c r="U742" s="53"/>
      <c r="V742" s="53"/>
      <c r="W742" s="53"/>
      <c r="X742" s="53"/>
      <c r="Y742" s="53"/>
    </row>
    <row r="743" spans="16:25">
      <c r="P743" s="53"/>
      <c r="Q743" s="53"/>
      <c r="R743" s="53"/>
      <c r="S743" s="53"/>
      <c r="T743" s="53"/>
      <c r="U743" s="53"/>
      <c r="V743" s="53"/>
      <c r="W743" s="53"/>
      <c r="X743" s="53"/>
      <c r="Y743" s="53"/>
    </row>
    <row r="744" spans="16:25">
      <c r="P744" s="53"/>
      <c r="Q744" s="53"/>
      <c r="R744" s="53"/>
      <c r="S744" s="53"/>
      <c r="T744" s="53"/>
      <c r="U744" s="53"/>
      <c r="V744" s="53"/>
      <c r="W744" s="53"/>
      <c r="X744" s="53"/>
      <c r="Y744" s="53"/>
    </row>
    <row r="745" spans="16:25">
      <c r="P745" s="53"/>
      <c r="Q745" s="53"/>
      <c r="R745" s="53"/>
      <c r="S745" s="53"/>
      <c r="T745" s="53"/>
      <c r="U745" s="53"/>
      <c r="V745" s="53"/>
      <c r="W745" s="53"/>
      <c r="X745" s="53"/>
      <c r="Y745" s="53"/>
    </row>
    <row r="746" spans="16:25">
      <c r="P746" s="53"/>
      <c r="Q746" s="53"/>
      <c r="R746" s="53"/>
      <c r="S746" s="53"/>
      <c r="T746" s="53"/>
      <c r="U746" s="53"/>
      <c r="V746" s="53"/>
      <c r="W746" s="53"/>
      <c r="X746" s="53"/>
      <c r="Y746" s="53"/>
    </row>
    <row r="747" spans="16:25">
      <c r="P747" s="53"/>
      <c r="Q747" s="53"/>
      <c r="R747" s="53"/>
      <c r="S747" s="53"/>
      <c r="T747" s="53"/>
      <c r="U747" s="53"/>
      <c r="V747" s="53"/>
      <c r="W747" s="53"/>
      <c r="X747" s="53"/>
      <c r="Y747" s="53"/>
    </row>
    <row r="748" spans="16:25">
      <c r="P748" s="53"/>
      <c r="Q748" s="53"/>
      <c r="R748" s="53"/>
      <c r="S748" s="53"/>
      <c r="T748" s="53"/>
      <c r="U748" s="53"/>
      <c r="V748" s="53"/>
      <c r="W748" s="53"/>
      <c r="X748" s="53"/>
      <c r="Y748" s="53"/>
    </row>
    <row r="749" spans="16:25">
      <c r="P749" s="53"/>
      <c r="Q749" s="53"/>
      <c r="R749" s="53"/>
      <c r="S749" s="53"/>
      <c r="T749" s="53"/>
      <c r="U749" s="53"/>
      <c r="V749" s="53"/>
      <c r="W749" s="53"/>
      <c r="X749" s="53"/>
      <c r="Y749" s="53"/>
    </row>
    <row r="750" spans="16:25">
      <c r="P750" s="53"/>
      <c r="Q750" s="53"/>
      <c r="R750" s="53"/>
      <c r="S750" s="53"/>
      <c r="T750" s="53"/>
      <c r="U750" s="53"/>
      <c r="V750" s="53"/>
      <c r="W750" s="53"/>
      <c r="X750" s="53"/>
      <c r="Y750" s="53"/>
    </row>
    <row r="751" spans="16:25">
      <c r="P751" s="53"/>
      <c r="Q751" s="53"/>
      <c r="R751" s="53"/>
      <c r="S751" s="53"/>
      <c r="T751" s="53"/>
      <c r="U751" s="53"/>
      <c r="V751" s="53"/>
      <c r="W751" s="53"/>
      <c r="X751" s="53"/>
      <c r="Y751" s="53"/>
    </row>
    <row r="752" spans="16:25">
      <c r="P752" s="53"/>
      <c r="Q752" s="53"/>
      <c r="R752" s="53"/>
      <c r="S752" s="53"/>
      <c r="T752" s="53"/>
      <c r="U752" s="53"/>
      <c r="V752" s="53"/>
      <c r="W752" s="53"/>
      <c r="X752" s="53"/>
      <c r="Y752" s="53"/>
    </row>
    <row r="753" spans="16:25">
      <c r="P753" s="53"/>
      <c r="Q753" s="53"/>
      <c r="R753" s="53"/>
      <c r="S753" s="53"/>
      <c r="T753" s="53"/>
      <c r="U753" s="53"/>
      <c r="V753" s="53"/>
      <c r="W753" s="53"/>
      <c r="X753" s="53"/>
      <c r="Y753" s="53"/>
    </row>
    <row r="754" spans="16:25">
      <c r="P754" s="53"/>
      <c r="Q754" s="53"/>
      <c r="R754" s="53"/>
      <c r="S754" s="53"/>
      <c r="T754" s="53"/>
      <c r="U754" s="53"/>
      <c r="V754" s="53"/>
      <c r="W754" s="53"/>
      <c r="X754" s="53"/>
      <c r="Y754" s="53"/>
    </row>
    <row r="755" spans="16:25">
      <c r="P755" s="53"/>
      <c r="Q755" s="53"/>
      <c r="R755" s="53"/>
      <c r="S755" s="53"/>
      <c r="T755" s="53"/>
      <c r="U755" s="53"/>
      <c r="V755" s="53"/>
      <c r="W755" s="53"/>
      <c r="X755" s="53"/>
      <c r="Y755" s="53"/>
    </row>
    <row r="756" spans="16:25">
      <c r="P756" s="53"/>
      <c r="Q756" s="53"/>
      <c r="R756" s="53"/>
      <c r="S756" s="53"/>
      <c r="T756" s="53"/>
      <c r="U756" s="53"/>
      <c r="V756" s="53"/>
      <c r="W756" s="53"/>
      <c r="X756" s="53"/>
      <c r="Y756" s="53"/>
    </row>
    <row r="757" spans="16:25">
      <c r="P757" s="53"/>
      <c r="Q757" s="53"/>
      <c r="R757" s="53"/>
      <c r="S757" s="53"/>
      <c r="T757" s="53"/>
      <c r="U757" s="53"/>
      <c r="V757" s="53"/>
      <c r="W757" s="53"/>
      <c r="X757" s="53"/>
      <c r="Y757" s="53"/>
    </row>
    <row r="758" spans="16:25">
      <c r="P758" s="53"/>
      <c r="Q758" s="53"/>
      <c r="R758" s="53"/>
      <c r="S758" s="53"/>
      <c r="T758" s="53"/>
      <c r="U758" s="53"/>
      <c r="V758" s="53"/>
      <c r="W758" s="53"/>
      <c r="X758" s="53"/>
      <c r="Y758" s="53"/>
    </row>
    <row r="759" spans="16:25">
      <c r="P759" s="53"/>
      <c r="Q759" s="53"/>
      <c r="R759" s="53"/>
      <c r="S759" s="53"/>
      <c r="T759" s="53"/>
      <c r="U759" s="53"/>
      <c r="V759" s="53"/>
      <c r="W759" s="53"/>
      <c r="X759" s="53"/>
      <c r="Y759" s="53"/>
    </row>
    <row r="760" spans="16:25">
      <c r="P760" s="53"/>
      <c r="Q760" s="53"/>
      <c r="R760" s="53"/>
      <c r="S760" s="53"/>
      <c r="T760" s="53"/>
      <c r="U760" s="53"/>
      <c r="V760" s="53"/>
      <c r="W760" s="53"/>
      <c r="X760" s="53"/>
      <c r="Y760" s="53"/>
    </row>
    <row r="761" spans="16:25">
      <c r="P761" s="53"/>
      <c r="Q761" s="53"/>
      <c r="R761" s="53"/>
      <c r="S761" s="53"/>
      <c r="T761" s="53"/>
      <c r="U761" s="53"/>
      <c r="V761" s="53"/>
      <c r="W761" s="53"/>
      <c r="X761" s="53"/>
      <c r="Y761" s="53"/>
    </row>
    <row r="762" spans="16:25">
      <c r="P762" s="53"/>
      <c r="Q762" s="53"/>
      <c r="R762" s="53"/>
      <c r="S762" s="53"/>
      <c r="T762" s="53"/>
      <c r="U762" s="53"/>
      <c r="V762" s="53"/>
      <c r="W762" s="53"/>
      <c r="X762" s="53"/>
      <c r="Y762" s="53"/>
    </row>
    <row r="763" spans="16:25">
      <c r="P763" s="53"/>
      <c r="Q763" s="53"/>
      <c r="R763" s="53"/>
      <c r="S763" s="53"/>
      <c r="T763" s="53"/>
      <c r="U763" s="53"/>
      <c r="V763" s="53"/>
      <c r="W763" s="53"/>
      <c r="X763" s="53"/>
      <c r="Y763" s="53"/>
    </row>
    <row r="764" spans="16:25">
      <c r="P764" s="53"/>
      <c r="Q764" s="53"/>
      <c r="R764" s="53"/>
      <c r="S764" s="53"/>
      <c r="T764" s="53"/>
      <c r="U764" s="53"/>
      <c r="V764" s="53"/>
      <c r="W764" s="53"/>
      <c r="X764" s="53"/>
      <c r="Y764" s="53"/>
    </row>
    <row r="765" spans="16:25">
      <c r="P765" s="53"/>
      <c r="Q765" s="53"/>
      <c r="R765" s="53"/>
      <c r="S765" s="53"/>
      <c r="T765" s="53"/>
      <c r="U765" s="53"/>
      <c r="V765" s="53"/>
      <c r="W765" s="53"/>
      <c r="X765" s="53"/>
      <c r="Y765" s="53"/>
    </row>
    <row r="766" spans="16:25">
      <c r="P766" s="53"/>
      <c r="Q766" s="53"/>
      <c r="R766" s="53"/>
      <c r="S766" s="53"/>
      <c r="T766" s="53"/>
      <c r="U766" s="53"/>
      <c r="V766" s="53"/>
      <c r="W766" s="53"/>
      <c r="X766" s="53"/>
      <c r="Y766" s="53"/>
    </row>
    <row r="767" spans="16:25">
      <c r="P767" s="53"/>
      <c r="Q767" s="53"/>
      <c r="R767" s="53"/>
      <c r="S767" s="53"/>
      <c r="T767" s="53"/>
      <c r="U767" s="53"/>
      <c r="V767" s="53"/>
      <c r="W767" s="53"/>
      <c r="X767" s="53"/>
      <c r="Y767" s="53"/>
    </row>
    <row r="768" spans="16:25">
      <c r="P768" s="53"/>
      <c r="Q768" s="53"/>
      <c r="R768" s="53"/>
      <c r="S768" s="53"/>
      <c r="T768" s="53"/>
      <c r="U768" s="53"/>
      <c r="V768" s="53"/>
      <c r="W768" s="53"/>
      <c r="X768" s="53"/>
      <c r="Y768" s="53"/>
    </row>
    <row r="769" spans="16:25">
      <c r="P769" s="53"/>
      <c r="Q769" s="53"/>
      <c r="R769" s="53"/>
      <c r="S769" s="53"/>
      <c r="T769" s="53"/>
      <c r="U769" s="53"/>
      <c r="V769" s="53"/>
      <c r="W769" s="53"/>
      <c r="X769" s="53"/>
      <c r="Y769" s="53"/>
    </row>
    <row r="770" spans="16:25">
      <c r="P770" s="53"/>
      <c r="Q770" s="53"/>
      <c r="R770" s="53"/>
      <c r="S770" s="53"/>
      <c r="T770" s="53"/>
      <c r="U770" s="53"/>
      <c r="V770" s="53"/>
      <c r="W770" s="53"/>
      <c r="X770" s="53"/>
      <c r="Y770" s="53"/>
    </row>
    <row r="771" spans="16:25">
      <c r="P771" s="53"/>
      <c r="Q771" s="53"/>
      <c r="R771" s="53"/>
      <c r="S771" s="53"/>
      <c r="T771" s="53"/>
      <c r="U771" s="53"/>
      <c r="V771" s="53"/>
      <c r="W771" s="53"/>
      <c r="X771" s="53"/>
      <c r="Y771" s="53"/>
    </row>
    <row r="772" spans="16:25">
      <c r="P772" s="53"/>
      <c r="Q772" s="53"/>
      <c r="R772" s="53"/>
      <c r="S772" s="53"/>
      <c r="T772" s="53"/>
      <c r="U772" s="53"/>
      <c r="V772" s="53"/>
      <c r="W772" s="53"/>
      <c r="X772" s="53"/>
      <c r="Y772" s="53"/>
    </row>
    <row r="773" spans="16:25">
      <c r="P773" s="53"/>
      <c r="Q773" s="53"/>
      <c r="R773" s="53"/>
      <c r="S773" s="53"/>
      <c r="T773" s="53"/>
      <c r="U773" s="53"/>
      <c r="V773" s="53"/>
      <c r="W773" s="53"/>
      <c r="X773" s="53"/>
      <c r="Y773" s="53"/>
    </row>
    <row r="774" spans="16:25">
      <c r="P774" s="53"/>
      <c r="Q774" s="53"/>
      <c r="R774" s="53"/>
      <c r="S774" s="53"/>
      <c r="T774" s="53"/>
      <c r="U774" s="53"/>
      <c r="V774" s="53"/>
      <c r="W774" s="53"/>
      <c r="X774" s="53"/>
      <c r="Y774" s="53"/>
    </row>
    <row r="775" spans="16:25">
      <c r="P775" s="53"/>
      <c r="Q775" s="53"/>
      <c r="R775" s="53"/>
      <c r="S775" s="53"/>
      <c r="T775" s="53"/>
      <c r="U775" s="53"/>
      <c r="V775" s="53"/>
      <c r="W775" s="53"/>
      <c r="X775" s="53"/>
      <c r="Y775" s="53"/>
    </row>
    <row r="776" spans="16:25">
      <c r="P776" s="53"/>
      <c r="Q776" s="53"/>
      <c r="R776" s="53"/>
      <c r="S776" s="53"/>
      <c r="T776" s="53"/>
      <c r="U776" s="53"/>
      <c r="V776" s="53"/>
      <c r="W776" s="53"/>
      <c r="X776" s="53"/>
      <c r="Y776" s="53"/>
    </row>
    <row r="777" spans="16:25">
      <c r="P777" s="53"/>
      <c r="Q777" s="53"/>
      <c r="R777" s="53"/>
      <c r="S777" s="53"/>
      <c r="T777" s="53"/>
      <c r="U777" s="53"/>
      <c r="V777" s="53"/>
      <c r="W777" s="53"/>
      <c r="X777" s="53"/>
      <c r="Y777" s="53"/>
    </row>
    <row r="778" spans="16:25">
      <c r="P778" s="53"/>
      <c r="Q778" s="53"/>
      <c r="R778" s="53"/>
      <c r="S778" s="53"/>
      <c r="T778" s="53"/>
      <c r="U778" s="53"/>
      <c r="V778" s="53"/>
      <c r="W778" s="53"/>
      <c r="X778" s="53"/>
      <c r="Y778" s="53"/>
    </row>
    <row r="779" spans="16:25">
      <c r="P779" s="53"/>
      <c r="Q779" s="53"/>
      <c r="R779" s="53"/>
      <c r="S779" s="53"/>
      <c r="T779" s="53"/>
      <c r="U779" s="53"/>
      <c r="V779" s="53"/>
      <c r="W779" s="53"/>
      <c r="X779" s="53"/>
      <c r="Y779" s="53"/>
    </row>
    <row r="780" spans="16:25">
      <c r="P780" s="53"/>
      <c r="Q780" s="53"/>
      <c r="R780" s="53"/>
      <c r="S780" s="53"/>
      <c r="T780" s="53"/>
      <c r="U780" s="53"/>
      <c r="V780" s="53"/>
      <c r="W780" s="53"/>
      <c r="X780" s="53"/>
      <c r="Y780" s="53"/>
    </row>
    <row r="781" spans="16:25">
      <c r="P781" s="53"/>
      <c r="Q781" s="53"/>
      <c r="R781" s="53"/>
      <c r="S781" s="53"/>
      <c r="T781" s="53"/>
      <c r="U781" s="53"/>
      <c r="V781" s="53"/>
      <c r="W781" s="53"/>
      <c r="X781" s="53"/>
      <c r="Y781" s="53"/>
    </row>
    <row r="782" spans="16:25">
      <c r="P782" s="53"/>
      <c r="Q782" s="53"/>
      <c r="R782" s="53"/>
      <c r="S782" s="53"/>
      <c r="T782" s="53"/>
      <c r="U782" s="53"/>
      <c r="V782" s="53"/>
      <c r="W782" s="53"/>
      <c r="X782" s="53"/>
      <c r="Y782" s="53"/>
    </row>
    <row r="783" spans="16:25">
      <c r="P783" s="53"/>
      <c r="Q783" s="53"/>
      <c r="R783" s="53"/>
      <c r="S783" s="53"/>
      <c r="T783" s="53"/>
      <c r="U783" s="53"/>
      <c r="V783" s="53"/>
      <c r="W783" s="53"/>
      <c r="X783" s="53"/>
      <c r="Y783" s="53"/>
    </row>
    <row r="784" spans="16:25">
      <c r="P784" s="53"/>
      <c r="Q784" s="53"/>
      <c r="R784" s="53"/>
      <c r="S784" s="53"/>
      <c r="T784" s="53"/>
      <c r="U784" s="53"/>
      <c r="V784" s="53"/>
      <c r="W784" s="53"/>
      <c r="X784" s="53"/>
      <c r="Y784" s="53"/>
    </row>
    <row r="785" spans="16:25">
      <c r="P785" s="53"/>
      <c r="Q785" s="53"/>
      <c r="R785" s="53"/>
      <c r="S785" s="53"/>
      <c r="T785" s="53"/>
      <c r="U785" s="53"/>
      <c r="V785" s="53"/>
      <c r="W785" s="53"/>
      <c r="X785" s="53"/>
      <c r="Y785" s="53"/>
    </row>
    <row r="786" spans="16:25">
      <c r="P786" s="53"/>
      <c r="Q786" s="53"/>
      <c r="R786" s="53"/>
      <c r="S786" s="53"/>
      <c r="T786" s="53"/>
      <c r="U786" s="53"/>
      <c r="V786" s="53"/>
      <c r="W786" s="53"/>
      <c r="X786" s="53"/>
      <c r="Y786" s="53"/>
    </row>
    <row r="787" spans="16:25">
      <c r="P787" s="53"/>
      <c r="Q787" s="53"/>
      <c r="R787" s="53"/>
      <c r="S787" s="53"/>
      <c r="T787" s="53"/>
      <c r="U787" s="53"/>
      <c r="V787" s="53"/>
      <c r="W787" s="53"/>
      <c r="X787" s="53"/>
      <c r="Y787" s="53"/>
    </row>
    <row r="788" spans="16:25">
      <c r="P788" s="53"/>
      <c r="Q788" s="53"/>
      <c r="R788" s="53"/>
      <c r="S788" s="53"/>
      <c r="T788" s="53"/>
      <c r="U788" s="53"/>
      <c r="V788" s="53"/>
      <c r="W788" s="53"/>
      <c r="X788" s="53"/>
      <c r="Y788" s="53"/>
    </row>
    <row r="789" spans="16:25">
      <c r="P789" s="53"/>
      <c r="Q789" s="53"/>
      <c r="R789" s="53"/>
      <c r="S789" s="53"/>
      <c r="T789" s="53"/>
      <c r="U789" s="53"/>
      <c r="V789" s="53"/>
      <c r="W789" s="53"/>
      <c r="X789" s="53"/>
      <c r="Y789" s="53"/>
    </row>
    <row r="790" spans="16:25">
      <c r="P790" s="53"/>
      <c r="Q790" s="53"/>
      <c r="R790" s="53"/>
      <c r="S790" s="53"/>
      <c r="T790" s="53"/>
      <c r="U790" s="53"/>
      <c r="V790" s="53"/>
      <c r="W790" s="53"/>
      <c r="X790" s="53"/>
      <c r="Y790" s="53"/>
    </row>
    <row r="791" spans="16:25">
      <c r="P791" s="53"/>
      <c r="Q791" s="53"/>
      <c r="R791" s="53"/>
      <c r="S791" s="53"/>
      <c r="T791" s="53"/>
      <c r="U791" s="53"/>
      <c r="V791" s="53"/>
      <c r="W791" s="53"/>
      <c r="X791" s="53"/>
      <c r="Y791" s="53"/>
    </row>
    <row r="792" spans="16:25">
      <c r="P792" s="53"/>
      <c r="Q792" s="53"/>
      <c r="R792" s="53"/>
      <c r="S792" s="53"/>
      <c r="T792" s="53"/>
      <c r="U792" s="53"/>
      <c r="V792" s="53"/>
      <c r="W792" s="53"/>
      <c r="X792" s="53"/>
      <c r="Y792" s="53"/>
    </row>
    <row r="793" spans="16:25">
      <c r="P793" s="53"/>
      <c r="Q793" s="53"/>
      <c r="R793" s="53"/>
      <c r="S793" s="53"/>
      <c r="T793" s="53"/>
      <c r="U793" s="53"/>
      <c r="V793" s="53"/>
      <c r="W793" s="53"/>
      <c r="X793" s="53"/>
      <c r="Y793" s="53"/>
    </row>
    <row r="794" spans="16:25">
      <c r="P794" s="53"/>
      <c r="Q794" s="53"/>
      <c r="R794" s="53"/>
      <c r="S794" s="53"/>
      <c r="T794" s="53"/>
      <c r="U794" s="53"/>
      <c r="V794" s="53"/>
      <c r="W794" s="53"/>
      <c r="X794" s="53"/>
      <c r="Y794" s="53"/>
    </row>
    <row r="795" spans="16:25">
      <c r="P795" s="53"/>
      <c r="Q795" s="53"/>
      <c r="R795" s="53"/>
      <c r="S795" s="53"/>
      <c r="T795" s="53"/>
      <c r="U795" s="53"/>
      <c r="V795" s="53"/>
      <c r="W795" s="53"/>
      <c r="X795" s="53"/>
      <c r="Y795" s="53"/>
    </row>
    <row r="796" spans="16:25">
      <c r="P796" s="53"/>
      <c r="Q796" s="53"/>
      <c r="R796" s="53"/>
      <c r="S796" s="53"/>
      <c r="T796" s="53"/>
      <c r="U796" s="53"/>
      <c r="V796" s="53"/>
      <c r="W796" s="53"/>
      <c r="X796" s="53"/>
      <c r="Y796" s="53"/>
    </row>
    <row r="797" spans="16:25">
      <c r="P797" s="53"/>
      <c r="Q797" s="53"/>
      <c r="R797" s="53"/>
      <c r="S797" s="53"/>
      <c r="T797" s="53"/>
      <c r="U797" s="53"/>
      <c r="V797" s="53"/>
      <c r="W797" s="53"/>
      <c r="X797" s="53"/>
      <c r="Y797" s="53"/>
    </row>
    <row r="798" spans="16:25">
      <c r="P798" s="53"/>
      <c r="Q798" s="53"/>
      <c r="R798" s="53"/>
      <c r="S798" s="53"/>
      <c r="T798" s="53"/>
      <c r="U798" s="53"/>
      <c r="V798" s="53"/>
      <c r="W798" s="53"/>
      <c r="X798" s="53"/>
      <c r="Y798" s="53"/>
    </row>
    <row r="799" spans="16:25">
      <c r="P799" s="53"/>
      <c r="Q799" s="53"/>
      <c r="R799" s="53"/>
      <c r="S799" s="53"/>
      <c r="T799" s="53"/>
      <c r="U799" s="53"/>
      <c r="V799" s="53"/>
      <c r="W799" s="53"/>
      <c r="X799" s="53"/>
      <c r="Y799" s="53"/>
    </row>
    <row r="800" spans="16:25">
      <c r="P800" s="53"/>
      <c r="Q800" s="53"/>
      <c r="R800" s="53"/>
      <c r="S800" s="53"/>
      <c r="T800" s="53"/>
      <c r="U800" s="53"/>
      <c r="V800" s="53"/>
      <c r="W800" s="53"/>
      <c r="X800" s="53"/>
      <c r="Y800" s="53"/>
    </row>
    <row r="801" spans="16:25">
      <c r="P801" s="53"/>
      <c r="Q801" s="53"/>
      <c r="R801" s="53"/>
      <c r="S801" s="53"/>
      <c r="T801" s="53"/>
      <c r="U801" s="53"/>
      <c r="V801" s="53"/>
      <c r="W801" s="53"/>
      <c r="X801" s="53"/>
      <c r="Y801" s="53"/>
    </row>
    <row r="802" spans="16:25">
      <c r="P802" s="53"/>
      <c r="Q802" s="53"/>
      <c r="R802" s="53"/>
      <c r="S802" s="53"/>
      <c r="T802" s="53"/>
      <c r="U802" s="53"/>
      <c r="V802" s="53"/>
      <c r="W802" s="53"/>
      <c r="X802" s="53"/>
      <c r="Y802" s="53"/>
    </row>
    <row r="803" spans="16:25">
      <c r="P803" s="53"/>
      <c r="Q803" s="53"/>
      <c r="R803" s="53"/>
      <c r="S803" s="53"/>
      <c r="T803" s="53"/>
      <c r="U803" s="53"/>
      <c r="V803" s="53"/>
      <c r="W803" s="53"/>
      <c r="X803" s="53"/>
      <c r="Y803" s="53"/>
    </row>
    <row r="804" spans="16:25">
      <c r="P804" s="53"/>
      <c r="Q804" s="53"/>
      <c r="R804" s="53"/>
      <c r="S804" s="53"/>
      <c r="T804" s="53"/>
      <c r="U804" s="53"/>
      <c r="V804" s="53"/>
      <c r="W804" s="53"/>
      <c r="X804" s="53"/>
      <c r="Y804" s="53"/>
    </row>
    <row r="805" spans="16:25">
      <c r="P805" s="53"/>
      <c r="Q805" s="53"/>
      <c r="R805" s="53"/>
      <c r="S805" s="53"/>
      <c r="T805" s="53"/>
      <c r="U805" s="53"/>
      <c r="V805" s="53"/>
      <c r="W805" s="53"/>
      <c r="X805" s="53"/>
      <c r="Y805" s="53"/>
    </row>
    <row r="806" spans="16:25">
      <c r="P806" s="53"/>
      <c r="Q806" s="53"/>
      <c r="R806" s="53"/>
      <c r="S806" s="53"/>
      <c r="T806" s="53"/>
      <c r="U806" s="53"/>
      <c r="V806" s="53"/>
      <c r="W806" s="53"/>
      <c r="X806" s="53"/>
      <c r="Y806" s="53"/>
    </row>
    <row r="807" spans="16:25">
      <c r="P807" s="53"/>
      <c r="Q807" s="53"/>
      <c r="R807" s="53"/>
      <c r="S807" s="53"/>
      <c r="T807" s="53"/>
      <c r="U807" s="53"/>
      <c r="V807" s="53"/>
      <c r="W807" s="53"/>
      <c r="X807" s="53"/>
      <c r="Y807" s="53"/>
    </row>
    <row r="808" spans="16:25">
      <c r="P808" s="53"/>
      <c r="Q808" s="53"/>
      <c r="R808" s="53"/>
      <c r="S808" s="53"/>
      <c r="T808" s="53"/>
      <c r="U808" s="53"/>
      <c r="V808" s="53"/>
      <c r="W808" s="53"/>
      <c r="X808" s="53"/>
      <c r="Y808" s="53"/>
    </row>
    <row r="809" spans="16:25">
      <c r="P809" s="53"/>
      <c r="Q809" s="53"/>
      <c r="R809" s="53"/>
      <c r="S809" s="53"/>
      <c r="T809" s="53"/>
      <c r="U809" s="53"/>
      <c r="V809" s="53"/>
      <c r="W809" s="53"/>
      <c r="X809" s="53"/>
      <c r="Y809" s="53"/>
    </row>
    <row r="810" spans="16:25">
      <c r="P810" s="53"/>
      <c r="Q810" s="53"/>
      <c r="R810" s="53"/>
      <c r="S810" s="53"/>
      <c r="T810" s="53"/>
      <c r="U810" s="53"/>
      <c r="V810" s="53"/>
      <c r="W810" s="53"/>
      <c r="X810" s="53"/>
      <c r="Y810" s="53"/>
    </row>
    <row r="811" spans="16:25">
      <c r="P811" s="53"/>
      <c r="Q811" s="53"/>
      <c r="R811" s="53"/>
      <c r="S811" s="53"/>
      <c r="T811" s="53"/>
      <c r="U811" s="53"/>
      <c r="V811" s="53"/>
      <c r="W811" s="53"/>
      <c r="X811" s="53"/>
      <c r="Y811" s="53"/>
    </row>
    <row r="812" spans="16:25">
      <c r="P812" s="53"/>
      <c r="Q812" s="53"/>
      <c r="R812" s="53"/>
      <c r="S812" s="53"/>
      <c r="T812" s="53"/>
      <c r="U812" s="53"/>
      <c r="V812" s="53"/>
      <c r="W812" s="53"/>
      <c r="X812" s="53"/>
      <c r="Y812" s="53"/>
    </row>
    <row r="813" spans="16:25">
      <c r="P813" s="53"/>
      <c r="Q813" s="53"/>
      <c r="R813" s="53"/>
      <c r="S813" s="53"/>
      <c r="T813" s="53"/>
      <c r="U813" s="53"/>
      <c r="V813" s="53"/>
      <c r="W813" s="53"/>
      <c r="X813" s="53"/>
      <c r="Y813" s="53"/>
    </row>
    <row r="814" spans="16:25">
      <c r="P814" s="53"/>
      <c r="Q814" s="53"/>
      <c r="R814" s="53"/>
      <c r="S814" s="53"/>
      <c r="T814" s="53"/>
      <c r="U814" s="53"/>
      <c r="V814" s="53"/>
      <c r="W814" s="53"/>
      <c r="X814" s="53"/>
      <c r="Y814" s="53"/>
    </row>
    <row r="815" spans="16:25">
      <c r="P815" s="53"/>
      <c r="Q815" s="53"/>
      <c r="R815" s="53"/>
      <c r="S815" s="53"/>
      <c r="T815" s="53"/>
      <c r="U815" s="53"/>
      <c r="V815" s="53"/>
      <c r="W815" s="53"/>
      <c r="X815" s="53"/>
      <c r="Y815" s="53"/>
    </row>
    <row r="816" spans="16:25">
      <c r="P816" s="53"/>
      <c r="Q816" s="53"/>
      <c r="R816" s="53"/>
      <c r="S816" s="53"/>
      <c r="T816" s="53"/>
      <c r="U816" s="53"/>
      <c r="V816" s="53"/>
      <c r="W816" s="53"/>
      <c r="X816" s="53"/>
      <c r="Y816" s="53"/>
    </row>
    <row r="817" spans="16:25">
      <c r="P817" s="53"/>
      <c r="Q817" s="53"/>
      <c r="R817" s="53"/>
      <c r="S817" s="53"/>
      <c r="T817" s="53"/>
      <c r="U817" s="53"/>
      <c r="V817" s="53"/>
      <c r="W817" s="53"/>
      <c r="X817" s="53"/>
      <c r="Y817" s="53"/>
    </row>
    <row r="818" spans="16:25">
      <c r="P818" s="53"/>
      <c r="Q818" s="53"/>
      <c r="R818" s="53"/>
      <c r="S818" s="53"/>
      <c r="T818" s="53"/>
      <c r="U818" s="53"/>
      <c r="V818" s="53"/>
      <c r="W818" s="53"/>
      <c r="X818" s="53"/>
      <c r="Y818" s="53"/>
    </row>
    <row r="819" spans="16:25">
      <c r="P819" s="53"/>
      <c r="Q819" s="53"/>
      <c r="R819" s="53"/>
      <c r="S819" s="53"/>
      <c r="T819" s="53"/>
      <c r="U819" s="53"/>
      <c r="V819" s="53"/>
      <c r="W819" s="53"/>
      <c r="X819" s="53"/>
      <c r="Y819" s="53"/>
    </row>
    <row r="820" spans="16:25">
      <c r="P820" s="53"/>
      <c r="Q820" s="53"/>
      <c r="R820" s="53"/>
      <c r="S820" s="53"/>
      <c r="T820" s="53"/>
      <c r="U820" s="53"/>
      <c r="V820" s="53"/>
      <c r="W820" s="53"/>
      <c r="X820" s="53"/>
      <c r="Y820" s="53"/>
    </row>
    <row r="821" spans="16:25">
      <c r="P821" s="53"/>
      <c r="Q821" s="53"/>
      <c r="R821" s="53"/>
      <c r="S821" s="53"/>
      <c r="T821" s="53"/>
      <c r="U821" s="53"/>
      <c r="V821" s="53"/>
      <c r="W821" s="53"/>
      <c r="X821" s="53"/>
      <c r="Y821" s="53"/>
    </row>
    <row r="822" spans="16:25">
      <c r="P822" s="53"/>
      <c r="Q822" s="53"/>
      <c r="R822" s="53"/>
      <c r="S822" s="53"/>
      <c r="T822" s="53"/>
      <c r="U822" s="53"/>
      <c r="V822" s="53"/>
      <c r="W822" s="53"/>
      <c r="X822" s="53"/>
      <c r="Y822" s="53"/>
    </row>
    <row r="823" spans="16:25">
      <c r="P823" s="53"/>
      <c r="Q823" s="53"/>
      <c r="R823" s="53"/>
      <c r="S823" s="53"/>
      <c r="T823" s="53"/>
      <c r="U823" s="53"/>
      <c r="V823" s="53"/>
      <c r="W823" s="53"/>
      <c r="X823" s="53"/>
      <c r="Y823" s="53"/>
    </row>
    <row r="824" spans="16:25">
      <c r="P824" s="53"/>
      <c r="Q824" s="53"/>
      <c r="R824" s="53"/>
      <c r="S824" s="53"/>
      <c r="T824" s="53"/>
      <c r="U824" s="53"/>
      <c r="V824" s="53"/>
      <c r="W824" s="53"/>
      <c r="X824" s="53"/>
      <c r="Y824" s="53"/>
    </row>
    <row r="825" spans="16:25">
      <c r="P825" s="53"/>
      <c r="Q825" s="53"/>
      <c r="R825" s="53"/>
      <c r="S825" s="53"/>
      <c r="T825" s="53"/>
      <c r="U825" s="53"/>
      <c r="V825" s="53"/>
      <c r="W825" s="53"/>
      <c r="X825" s="53"/>
      <c r="Y825" s="53"/>
    </row>
    <row r="826" spans="16:25">
      <c r="P826" s="53"/>
      <c r="Q826" s="53"/>
      <c r="R826" s="53"/>
      <c r="S826" s="53"/>
      <c r="T826" s="53"/>
      <c r="U826" s="53"/>
      <c r="V826" s="53"/>
      <c r="W826" s="53"/>
      <c r="X826" s="53"/>
      <c r="Y826" s="53"/>
    </row>
    <row r="827" spans="16:25">
      <c r="P827" s="53"/>
      <c r="Q827" s="53"/>
      <c r="R827" s="53"/>
      <c r="S827" s="53"/>
      <c r="T827" s="53"/>
      <c r="U827" s="53"/>
      <c r="V827" s="53"/>
      <c r="W827" s="53"/>
      <c r="X827" s="53"/>
      <c r="Y827" s="53"/>
    </row>
    <row r="828" spans="16:25">
      <c r="P828" s="53"/>
      <c r="Q828" s="53"/>
      <c r="R828" s="53"/>
      <c r="S828" s="53"/>
      <c r="T828" s="53"/>
      <c r="U828" s="53"/>
      <c r="V828" s="53"/>
      <c r="W828" s="53"/>
      <c r="X828" s="53"/>
      <c r="Y828" s="53"/>
    </row>
    <row r="829" spans="16:25">
      <c r="P829" s="53"/>
      <c r="Q829" s="53"/>
      <c r="R829" s="53"/>
      <c r="S829" s="53"/>
      <c r="T829" s="53"/>
      <c r="U829" s="53"/>
      <c r="V829" s="53"/>
      <c r="W829" s="53"/>
      <c r="X829" s="53"/>
      <c r="Y829" s="53"/>
    </row>
    <row r="830" spans="16:25">
      <c r="P830" s="53"/>
      <c r="Q830" s="53"/>
      <c r="R830" s="53"/>
      <c r="S830" s="53"/>
      <c r="T830" s="53"/>
      <c r="U830" s="53"/>
      <c r="V830" s="53"/>
      <c r="W830" s="53"/>
      <c r="X830" s="53"/>
      <c r="Y830" s="53"/>
    </row>
    <row r="831" spans="16:25">
      <c r="P831" s="53"/>
      <c r="Q831" s="53"/>
      <c r="R831" s="53"/>
      <c r="S831" s="53"/>
      <c r="T831" s="53"/>
      <c r="U831" s="53"/>
      <c r="V831" s="53"/>
      <c r="W831" s="53"/>
      <c r="X831" s="53"/>
      <c r="Y831" s="53"/>
    </row>
    <row r="832" spans="16:25">
      <c r="P832" s="53"/>
      <c r="Q832" s="53"/>
      <c r="R832" s="53"/>
      <c r="S832" s="53"/>
      <c r="T832" s="53"/>
      <c r="U832" s="53"/>
      <c r="V832" s="53"/>
      <c r="W832" s="53"/>
      <c r="X832" s="53"/>
      <c r="Y832" s="53"/>
    </row>
    <row r="833" spans="16:25">
      <c r="P833" s="53"/>
      <c r="Q833" s="53"/>
      <c r="R833" s="53"/>
      <c r="S833" s="53"/>
      <c r="T833" s="53"/>
      <c r="U833" s="53"/>
      <c r="V833" s="53"/>
      <c r="W833" s="53"/>
      <c r="X833" s="53"/>
      <c r="Y833" s="53"/>
    </row>
    <row r="834" spans="16:25">
      <c r="P834" s="53"/>
      <c r="Q834" s="53"/>
      <c r="R834" s="53"/>
      <c r="S834" s="53"/>
      <c r="T834" s="53"/>
      <c r="U834" s="53"/>
      <c r="V834" s="53"/>
      <c r="W834" s="53"/>
      <c r="X834" s="53"/>
      <c r="Y834" s="53"/>
    </row>
    <row r="835" spans="16:25">
      <c r="P835" s="53"/>
      <c r="Q835" s="53"/>
      <c r="R835" s="53"/>
      <c r="S835" s="53"/>
      <c r="T835" s="53"/>
      <c r="U835" s="53"/>
      <c r="V835" s="53"/>
      <c r="W835" s="53"/>
      <c r="X835" s="53"/>
      <c r="Y835" s="53"/>
    </row>
    <row r="836" spans="16:25">
      <c r="P836" s="53"/>
      <c r="Q836" s="53"/>
      <c r="R836" s="53"/>
      <c r="S836" s="53"/>
      <c r="T836" s="53"/>
      <c r="U836" s="53"/>
      <c r="V836" s="53"/>
      <c r="W836" s="53"/>
      <c r="X836" s="53"/>
      <c r="Y836" s="53"/>
    </row>
    <row r="837" spans="16:25">
      <c r="P837" s="53"/>
      <c r="Q837" s="53"/>
      <c r="R837" s="53"/>
      <c r="S837" s="53"/>
      <c r="T837" s="53"/>
      <c r="U837" s="53"/>
      <c r="V837" s="53"/>
      <c r="W837" s="53"/>
      <c r="X837" s="53"/>
      <c r="Y837" s="53"/>
    </row>
    <row r="838" spans="16:25">
      <c r="P838" s="53"/>
      <c r="Q838" s="53"/>
      <c r="R838" s="53"/>
      <c r="S838" s="53"/>
      <c r="T838" s="53"/>
      <c r="U838" s="53"/>
      <c r="V838" s="53"/>
      <c r="W838" s="53"/>
      <c r="X838" s="53"/>
      <c r="Y838" s="53"/>
    </row>
    <row r="839" spans="16:25">
      <c r="P839" s="53"/>
      <c r="Q839" s="53"/>
      <c r="R839" s="53"/>
      <c r="S839" s="53"/>
      <c r="T839" s="53"/>
      <c r="U839" s="53"/>
      <c r="V839" s="53"/>
      <c r="W839" s="53"/>
      <c r="X839" s="53"/>
      <c r="Y839" s="53"/>
    </row>
    <row r="840" spans="16:25">
      <c r="P840" s="53"/>
      <c r="Q840" s="53"/>
      <c r="R840" s="53"/>
      <c r="S840" s="53"/>
      <c r="T840" s="53"/>
      <c r="U840" s="53"/>
      <c r="V840" s="53"/>
      <c r="W840" s="53"/>
      <c r="X840" s="53"/>
      <c r="Y840" s="53"/>
    </row>
    <row r="841" spans="16:25">
      <c r="P841" s="53"/>
      <c r="Q841" s="53"/>
      <c r="R841" s="53"/>
      <c r="S841" s="53"/>
      <c r="T841" s="53"/>
      <c r="U841" s="53"/>
      <c r="V841" s="53"/>
      <c r="W841" s="53"/>
      <c r="X841" s="53"/>
      <c r="Y841" s="53"/>
    </row>
    <row r="842" spans="16:25">
      <c r="P842" s="53"/>
      <c r="Q842" s="53"/>
      <c r="R842" s="53"/>
      <c r="S842" s="53"/>
      <c r="T842" s="53"/>
      <c r="U842" s="53"/>
      <c r="V842" s="53"/>
      <c r="W842" s="53"/>
      <c r="X842" s="53"/>
      <c r="Y842" s="53"/>
    </row>
    <row r="843" spans="16:25">
      <c r="P843" s="53"/>
      <c r="Q843" s="53"/>
      <c r="R843" s="53"/>
      <c r="S843" s="53"/>
      <c r="T843" s="53"/>
      <c r="U843" s="53"/>
      <c r="V843" s="53"/>
      <c r="W843" s="53"/>
      <c r="X843" s="53"/>
      <c r="Y843" s="53"/>
    </row>
    <row r="844" spans="16:25">
      <c r="P844" s="53"/>
      <c r="Q844" s="53"/>
      <c r="R844" s="53"/>
      <c r="S844" s="53"/>
      <c r="T844" s="53"/>
      <c r="U844" s="53"/>
      <c r="V844" s="53"/>
      <c r="W844" s="53"/>
      <c r="X844" s="53"/>
      <c r="Y844" s="53"/>
    </row>
    <row r="845" spans="16:25">
      <c r="P845" s="53"/>
      <c r="Q845" s="53"/>
      <c r="R845" s="53"/>
      <c r="S845" s="53"/>
      <c r="T845" s="53"/>
      <c r="U845" s="53"/>
      <c r="V845" s="53"/>
      <c r="W845" s="53"/>
      <c r="X845" s="53"/>
      <c r="Y845" s="53"/>
    </row>
    <row r="846" spans="16:25">
      <c r="P846" s="53"/>
      <c r="Q846" s="53"/>
      <c r="R846" s="53"/>
      <c r="S846" s="53"/>
      <c r="T846" s="53"/>
      <c r="U846" s="53"/>
      <c r="V846" s="53"/>
      <c r="W846" s="53"/>
      <c r="X846" s="53"/>
      <c r="Y846" s="53"/>
    </row>
    <row r="847" spans="16:25">
      <c r="P847" s="53"/>
      <c r="Q847" s="53"/>
      <c r="R847" s="53"/>
      <c r="S847" s="53"/>
      <c r="T847" s="53"/>
      <c r="U847" s="53"/>
      <c r="V847" s="53"/>
      <c r="W847" s="53"/>
      <c r="X847" s="53"/>
      <c r="Y847" s="53"/>
    </row>
    <row r="848" spans="16:25">
      <c r="P848" s="53"/>
      <c r="Q848" s="53"/>
      <c r="R848" s="53"/>
      <c r="S848" s="53"/>
      <c r="T848" s="53"/>
      <c r="U848" s="53"/>
      <c r="V848" s="53"/>
      <c r="W848" s="53"/>
      <c r="X848" s="53"/>
      <c r="Y848" s="53"/>
    </row>
    <row r="849" spans="16:25">
      <c r="P849" s="53"/>
      <c r="Q849" s="53"/>
      <c r="R849" s="53"/>
      <c r="S849" s="53"/>
      <c r="T849" s="53"/>
      <c r="U849" s="53"/>
      <c r="V849" s="53"/>
      <c r="W849" s="53"/>
      <c r="X849" s="53"/>
      <c r="Y849" s="53"/>
    </row>
    <row r="850" spans="16:25">
      <c r="P850" s="53"/>
      <c r="Q850" s="53"/>
      <c r="R850" s="53"/>
      <c r="S850" s="53"/>
      <c r="T850" s="53"/>
      <c r="U850" s="53"/>
      <c r="V850" s="53"/>
      <c r="W850" s="53"/>
      <c r="X850" s="53"/>
      <c r="Y850" s="53"/>
    </row>
    <row r="851" spans="16:25">
      <c r="P851" s="53"/>
      <c r="Q851" s="53"/>
      <c r="R851" s="53"/>
      <c r="S851" s="53"/>
      <c r="T851" s="53"/>
      <c r="U851" s="53"/>
      <c r="V851" s="53"/>
      <c r="W851" s="53"/>
      <c r="X851" s="53"/>
      <c r="Y851" s="53"/>
    </row>
    <row r="852" spans="16:25">
      <c r="P852" s="53"/>
      <c r="Q852" s="53"/>
      <c r="R852" s="53"/>
      <c r="S852" s="53"/>
      <c r="T852" s="53"/>
      <c r="U852" s="53"/>
      <c r="V852" s="53"/>
      <c r="W852" s="53"/>
      <c r="X852" s="53"/>
      <c r="Y852" s="53"/>
    </row>
    <row r="853" spans="16:25">
      <c r="P853" s="53"/>
      <c r="Q853" s="53"/>
      <c r="R853" s="53"/>
      <c r="S853" s="53"/>
      <c r="T853" s="53"/>
      <c r="U853" s="53"/>
      <c r="V853" s="53"/>
      <c r="W853" s="53"/>
      <c r="X853" s="53"/>
      <c r="Y853" s="53"/>
    </row>
    <row r="854" spans="16:25">
      <c r="P854" s="53"/>
      <c r="Q854" s="53"/>
      <c r="R854" s="53"/>
      <c r="S854" s="53"/>
      <c r="T854" s="53"/>
      <c r="U854" s="53"/>
      <c r="V854" s="53"/>
      <c r="W854" s="53"/>
      <c r="X854" s="53"/>
      <c r="Y854" s="53"/>
    </row>
    <row r="855" spans="16:25">
      <c r="P855" s="53"/>
      <c r="Q855" s="53"/>
      <c r="R855" s="53"/>
      <c r="S855" s="53"/>
      <c r="T855" s="53"/>
      <c r="U855" s="53"/>
      <c r="V855" s="53"/>
      <c r="W855" s="53"/>
      <c r="X855" s="53"/>
      <c r="Y855" s="53"/>
    </row>
    <row r="856" spans="16:25">
      <c r="P856" s="53"/>
      <c r="Q856" s="53"/>
      <c r="R856" s="53"/>
      <c r="S856" s="53"/>
      <c r="T856" s="53"/>
      <c r="U856" s="53"/>
      <c r="V856" s="53"/>
      <c r="W856" s="53"/>
      <c r="X856" s="53"/>
      <c r="Y856" s="53"/>
    </row>
    <row r="857" spans="16:25">
      <c r="P857" s="53"/>
      <c r="Q857" s="53"/>
      <c r="R857" s="53"/>
      <c r="S857" s="53"/>
      <c r="T857" s="53"/>
      <c r="U857" s="53"/>
      <c r="V857" s="53"/>
      <c r="W857" s="53"/>
      <c r="X857" s="53"/>
      <c r="Y857" s="53"/>
    </row>
    <row r="858" spans="16:25">
      <c r="P858" s="53"/>
      <c r="Q858" s="53"/>
      <c r="R858" s="53"/>
      <c r="S858" s="53"/>
      <c r="T858" s="53"/>
      <c r="U858" s="53"/>
      <c r="V858" s="53"/>
      <c r="W858" s="53"/>
      <c r="X858" s="53"/>
      <c r="Y858" s="53"/>
    </row>
    <row r="859" spans="16:25">
      <c r="P859" s="53"/>
      <c r="Q859" s="53"/>
      <c r="R859" s="53"/>
      <c r="S859" s="53"/>
      <c r="T859" s="53"/>
      <c r="U859" s="53"/>
      <c r="V859" s="53"/>
      <c r="W859" s="53"/>
      <c r="X859" s="53"/>
      <c r="Y859" s="53"/>
    </row>
    <row r="860" spans="16:25">
      <c r="P860" s="53"/>
      <c r="Q860" s="53"/>
      <c r="R860" s="53"/>
      <c r="S860" s="53"/>
      <c r="T860" s="53"/>
      <c r="U860" s="53"/>
      <c r="V860" s="53"/>
      <c r="W860" s="53"/>
      <c r="X860" s="53"/>
      <c r="Y860" s="53"/>
    </row>
    <row r="861" spans="16:25">
      <c r="P861" s="53"/>
      <c r="Q861" s="53"/>
      <c r="R861" s="53"/>
      <c r="S861" s="53"/>
      <c r="T861" s="53"/>
      <c r="U861" s="53"/>
      <c r="V861" s="53"/>
      <c r="W861" s="53"/>
      <c r="X861" s="53"/>
      <c r="Y861" s="53"/>
    </row>
    <row r="862" spans="16:25">
      <c r="P862" s="53"/>
      <c r="Q862" s="53"/>
      <c r="R862" s="53"/>
      <c r="S862" s="53"/>
      <c r="T862" s="53"/>
      <c r="U862" s="53"/>
      <c r="V862" s="53"/>
      <c r="W862" s="53"/>
      <c r="X862" s="53"/>
      <c r="Y862" s="53"/>
    </row>
    <row r="863" spans="16:25">
      <c r="P863" s="53"/>
      <c r="Q863" s="53"/>
      <c r="R863" s="53"/>
      <c r="S863" s="53"/>
      <c r="T863" s="53"/>
      <c r="U863" s="53"/>
      <c r="V863" s="53"/>
      <c r="W863" s="53"/>
      <c r="X863" s="53"/>
      <c r="Y863" s="53"/>
    </row>
    <row r="864" spans="16:25">
      <c r="P864" s="53"/>
      <c r="Q864" s="53"/>
      <c r="R864" s="53"/>
      <c r="S864" s="53"/>
      <c r="T864" s="53"/>
      <c r="U864" s="53"/>
      <c r="V864" s="53"/>
      <c r="W864" s="53"/>
      <c r="X864" s="53"/>
      <c r="Y864" s="53"/>
    </row>
    <row r="865" spans="16:25">
      <c r="P865" s="53"/>
      <c r="Q865" s="53"/>
      <c r="R865" s="53"/>
      <c r="S865" s="53"/>
      <c r="T865" s="53"/>
      <c r="U865" s="53"/>
      <c r="V865" s="53"/>
      <c r="W865" s="53"/>
      <c r="X865" s="53"/>
      <c r="Y865" s="53"/>
    </row>
    <row r="866" spans="16:25">
      <c r="P866" s="53"/>
      <c r="Q866" s="53"/>
      <c r="R866" s="53"/>
      <c r="S866" s="53"/>
      <c r="T866" s="53"/>
      <c r="U866" s="53"/>
      <c r="V866" s="53"/>
      <c r="W866" s="53"/>
      <c r="X866" s="53"/>
      <c r="Y866" s="53"/>
    </row>
    <row r="867" spans="16:25">
      <c r="P867" s="53"/>
      <c r="Q867" s="53"/>
      <c r="R867" s="53"/>
      <c r="S867" s="53"/>
      <c r="T867" s="53"/>
      <c r="U867" s="53"/>
      <c r="V867" s="53"/>
      <c r="W867" s="53"/>
      <c r="X867" s="53"/>
      <c r="Y867" s="53"/>
    </row>
    <row r="868" spans="16:25">
      <c r="P868" s="53"/>
      <c r="Q868" s="53"/>
      <c r="R868" s="53"/>
      <c r="S868" s="53"/>
      <c r="T868" s="53"/>
      <c r="U868" s="53"/>
      <c r="V868" s="53"/>
      <c r="W868" s="53"/>
      <c r="X868" s="53"/>
      <c r="Y868" s="53"/>
    </row>
    <row r="869" spans="16:25">
      <c r="P869" s="53"/>
      <c r="Q869" s="53"/>
      <c r="R869" s="53"/>
      <c r="S869" s="53"/>
      <c r="T869" s="53"/>
      <c r="U869" s="53"/>
      <c r="V869" s="53"/>
      <c r="W869" s="53"/>
      <c r="X869" s="53"/>
      <c r="Y869" s="53"/>
    </row>
    <row r="870" spans="16:25">
      <c r="P870" s="53"/>
      <c r="Q870" s="53"/>
      <c r="R870" s="53"/>
      <c r="S870" s="53"/>
      <c r="T870" s="53"/>
      <c r="U870" s="53"/>
      <c r="V870" s="53"/>
      <c r="W870" s="53"/>
      <c r="X870" s="53"/>
      <c r="Y870" s="53"/>
    </row>
    <row r="871" spans="16:25">
      <c r="P871" s="53"/>
      <c r="Q871" s="53"/>
      <c r="R871" s="53"/>
      <c r="S871" s="53"/>
      <c r="T871" s="53"/>
      <c r="U871" s="53"/>
      <c r="V871" s="53"/>
      <c r="W871" s="53"/>
      <c r="X871" s="53"/>
      <c r="Y871" s="53"/>
    </row>
    <row r="872" spans="16:25">
      <c r="P872" s="53"/>
      <c r="Q872" s="53"/>
      <c r="R872" s="53"/>
      <c r="S872" s="53"/>
      <c r="T872" s="53"/>
      <c r="U872" s="53"/>
      <c r="V872" s="53"/>
      <c r="W872" s="53"/>
      <c r="X872" s="53"/>
      <c r="Y872" s="53"/>
    </row>
    <row r="873" spans="16:25">
      <c r="P873" s="53"/>
      <c r="Q873" s="53"/>
      <c r="R873" s="53"/>
      <c r="S873" s="53"/>
      <c r="T873" s="53"/>
      <c r="U873" s="53"/>
      <c r="V873" s="53"/>
      <c r="W873" s="53"/>
      <c r="X873" s="53"/>
      <c r="Y873" s="53"/>
    </row>
    <row r="874" spans="16:25">
      <c r="P874" s="53"/>
      <c r="Q874" s="53"/>
      <c r="R874" s="53"/>
      <c r="S874" s="53"/>
      <c r="T874" s="53"/>
      <c r="U874" s="53"/>
      <c r="V874" s="53"/>
      <c r="W874" s="53"/>
      <c r="X874" s="53"/>
      <c r="Y874" s="53"/>
    </row>
    <row r="875" spans="16:25">
      <c r="P875" s="53"/>
      <c r="Q875" s="53"/>
      <c r="R875" s="53"/>
      <c r="S875" s="53"/>
      <c r="T875" s="53"/>
      <c r="U875" s="53"/>
      <c r="V875" s="53"/>
      <c r="W875" s="53"/>
      <c r="X875" s="53"/>
      <c r="Y875" s="53"/>
    </row>
    <row r="876" spans="16:25">
      <c r="P876" s="53"/>
      <c r="Q876" s="53"/>
      <c r="R876" s="53"/>
      <c r="S876" s="53"/>
      <c r="T876" s="53"/>
      <c r="U876" s="53"/>
      <c r="V876" s="53"/>
      <c r="W876" s="53"/>
      <c r="X876" s="53"/>
      <c r="Y876" s="53"/>
    </row>
    <row r="877" spans="16:25">
      <c r="P877" s="53"/>
      <c r="Q877" s="53"/>
      <c r="R877" s="53"/>
      <c r="S877" s="53"/>
      <c r="T877" s="53"/>
      <c r="U877" s="53"/>
      <c r="V877" s="53"/>
      <c r="W877" s="53"/>
      <c r="X877" s="53"/>
      <c r="Y877" s="53"/>
    </row>
    <row r="878" spans="16:25">
      <c r="P878" s="53"/>
      <c r="Q878" s="53"/>
      <c r="R878" s="53"/>
      <c r="S878" s="53"/>
      <c r="T878" s="53"/>
      <c r="U878" s="53"/>
      <c r="V878" s="53"/>
      <c r="W878" s="53"/>
      <c r="X878" s="53"/>
      <c r="Y878" s="53"/>
    </row>
    <row r="879" spans="16:25">
      <c r="P879" s="53"/>
      <c r="Q879" s="53"/>
      <c r="R879" s="53"/>
      <c r="S879" s="53"/>
      <c r="T879" s="53"/>
      <c r="U879" s="53"/>
      <c r="V879" s="53"/>
      <c r="W879" s="53"/>
      <c r="X879" s="53"/>
      <c r="Y879" s="53"/>
    </row>
    <row r="880" spans="16:25">
      <c r="P880" s="53"/>
      <c r="Q880" s="53"/>
      <c r="R880" s="53"/>
      <c r="S880" s="53"/>
      <c r="T880" s="53"/>
      <c r="U880" s="53"/>
      <c r="V880" s="53"/>
      <c r="W880" s="53"/>
      <c r="X880" s="53"/>
      <c r="Y880" s="53"/>
    </row>
    <row r="881" spans="16:25">
      <c r="P881" s="53"/>
      <c r="Q881" s="53"/>
      <c r="R881" s="53"/>
      <c r="S881" s="53"/>
      <c r="T881" s="53"/>
      <c r="U881" s="53"/>
      <c r="V881" s="53"/>
      <c r="W881" s="53"/>
      <c r="X881" s="53"/>
      <c r="Y881" s="53"/>
    </row>
    <row r="882" spans="16:25">
      <c r="P882" s="53"/>
      <c r="Q882" s="53"/>
      <c r="R882" s="53"/>
      <c r="S882" s="53"/>
      <c r="T882" s="53"/>
      <c r="U882" s="53"/>
      <c r="V882" s="53"/>
      <c r="W882" s="53"/>
      <c r="X882" s="53"/>
      <c r="Y882" s="53"/>
    </row>
    <row r="883" spans="16:25">
      <c r="P883" s="53"/>
      <c r="Q883" s="53"/>
      <c r="R883" s="53"/>
      <c r="S883" s="53"/>
      <c r="T883" s="53"/>
      <c r="U883" s="53"/>
      <c r="V883" s="53"/>
      <c r="W883" s="53"/>
      <c r="X883" s="53"/>
      <c r="Y883" s="53"/>
    </row>
    <row r="884" spans="16:25">
      <c r="P884" s="53"/>
      <c r="Q884" s="53"/>
      <c r="R884" s="53"/>
      <c r="S884" s="53"/>
      <c r="T884" s="53"/>
      <c r="U884" s="53"/>
      <c r="V884" s="53"/>
      <c r="W884" s="53"/>
      <c r="X884" s="53"/>
      <c r="Y884" s="53"/>
    </row>
    <row r="885" spans="16:25">
      <c r="P885" s="53"/>
      <c r="Q885" s="53"/>
      <c r="R885" s="53"/>
      <c r="S885" s="53"/>
      <c r="T885" s="53"/>
      <c r="U885" s="53"/>
      <c r="V885" s="53"/>
      <c r="W885" s="53"/>
      <c r="X885" s="53"/>
      <c r="Y885" s="53"/>
    </row>
    <row r="886" spans="16:25">
      <c r="P886" s="53"/>
      <c r="Q886" s="53"/>
      <c r="R886" s="53"/>
      <c r="S886" s="53"/>
      <c r="T886" s="53"/>
      <c r="U886" s="53"/>
      <c r="V886" s="53"/>
      <c r="W886" s="53"/>
      <c r="X886" s="53"/>
      <c r="Y886" s="53"/>
    </row>
    <row r="887" spans="16:25">
      <c r="P887" s="53"/>
      <c r="Q887" s="53"/>
      <c r="R887" s="53"/>
      <c r="S887" s="53"/>
      <c r="T887" s="53"/>
      <c r="U887" s="53"/>
      <c r="V887" s="53"/>
      <c r="W887" s="53"/>
      <c r="X887" s="53"/>
      <c r="Y887" s="53"/>
    </row>
    <row r="888" spans="16:25">
      <c r="P888" s="53"/>
      <c r="Q888" s="53"/>
      <c r="R888" s="53"/>
      <c r="S888" s="53"/>
      <c r="T888" s="53"/>
      <c r="U888" s="53"/>
      <c r="V888" s="53"/>
      <c r="W888" s="53"/>
      <c r="X888" s="53"/>
      <c r="Y888" s="53"/>
    </row>
    <row r="889" spans="16:25">
      <c r="P889" s="53"/>
      <c r="Q889" s="53"/>
      <c r="R889" s="53"/>
      <c r="S889" s="53"/>
      <c r="T889" s="53"/>
      <c r="U889" s="53"/>
      <c r="V889" s="53"/>
      <c r="W889" s="53"/>
      <c r="X889" s="53"/>
      <c r="Y889" s="53"/>
    </row>
    <row r="890" spans="16:25">
      <c r="P890" s="53"/>
      <c r="Q890" s="53"/>
      <c r="R890" s="53"/>
      <c r="S890" s="53"/>
      <c r="T890" s="53"/>
      <c r="U890" s="53"/>
      <c r="V890" s="53"/>
      <c r="W890" s="53"/>
      <c r="X890" s="53"/>
      <c r="Y890" s="53"/>
    </row>
    <row r="891" spans="16:25">
      <c r="P891" s="53"/>
      <c r="Q891" s="53"/>
      <c r="R891" s="53"/>
      <c r="S891" s="53"/>
      <c r="T891" s="53"/>
      <c r="U891" s="53"/>
      <c r="V891" s="53"/>
      <c r="W891" s="53"/>
      <c r="X891" s="53"/>
      <c r="Y891" s="53"/>
    </row>
    <row r="892" spans="16:25">
      <c r="P892" s="53"/>
      <c r="Q892" s="53"/>
      <c r="R892" s="53"/>
      <c r="S892" s="53"/>
      <c r="T892" s="53"/>
      <c r="U892" s="53"/>
      <c r="V892" s="53"/>
      <c r="W892" s="53"/>
      <c r="X892" s="53"/>
      <c r="Y892" s="53"/>
    </row>
    <row r="893" spans="16:25">
      <c r="P893" s="53"/>
      <c r="Q893" s="53"/>
      <c r="R893" s="53"/>
      <c r="S893" s="53"/>
      <c r="T893" s="53"/>
      <c r="U893" s="53"/>
      <c r="V893" s="53"/>
      <c r="W893" s="53"/>
      <c r="X893" s="53"/>
      <c r="Y893" s="53"/>
    </row>
    <row r="894" spans="16:25">
      <c r="P894" s="53"/>
      <c r="Q894" s="53"/>
      <c r="R894" s="53"/>
      <c r="S894" s="53"/>
      <c r="T894" s="53"/>
      <c r="U894" s="53"/>
      <c r="V894" s="53"/>
      <c r="W894" s="53"/>
      <c r="X894" s="53"/>
      <c r="Y894" s="53"/>
    </row>
    <row r="895" spans="16:25">
      <c r="P895" s="53"/>
      <c r="Q895" s="53"/>
      <c r="R895" s="53"/>
      <c r="S895" s="53"/>
      <c r="T895" s="53"/>
      <c r="U895" s="53"/>
      <c r="V895" s="53"/>
      <c r="W895" s="53"/>
      <c r="X895" s="53"/>
      <c r="Y895" s="53"/>
    </row>
    <row r="896" spans="16:25">
      <c r="P896" s="53"/>
      <c r="Q896" s="53"/>
      <c r="R896" s="53"/>
      <c r="S896" s="53"/>
      <c r="T896" s="53"/>
      <c r="U896" s="53"/>
      <c r="V896" s="53"/>
      <c r="W896" s="53"/>
      <c r="X896" s="53"/>
      <c r="Y896" s="53"/>
    </row>
    <row r="897" spans="16:25">
      <c r="P897" s="53"/>
      <c r="Q897" s="53"/>
      <c r="R897" s="53"/>
      <c r="S897" s="53"/>
      <c r="T897" s="53"/>
      <c r="U897" s="53"/>
      <c r="V897" s="53"/>
      <c r="W897" s="53"/>
      <c r="X897" s="53"/>
      <c r="Y897" s="53"/>
    </row>
    <row r="898" spans="16:25">
      <c r="P898" s="53"/>
      <c r="Q898" s="53"/>
      <c r="R898" s="53"/>
      <c r="S898" s="53"/>
      <c r="T898" s="53"/>
      <c r="U898" s="53"/>
      <c r="V898" s="53"/>
      <c r="W898" s="53"/>
      <c r="X898" s="53"/>
      <c r="Y898" s="53"/>
    </row>
    <row r="899" spans="16:25">
      <c r="P899" s="53"/>
      <c r="Q899" s="53"/>
      <c r="R899" s="53"/>
      <c r="S899" s="53"/>
      <c r="T899" s="53"/>
      <c r="U899" s="53"/>
      <c r="V899" s="53"/>
      <c r="W899" s="53"/>
      <c r="X899" s="53"/>
      <c r="Y899" s="53"/>
    </row>
    <row r="900" spans="16:25">
      <c r="P900" s="53"/>
      <c r="Q900" s="53"/>
      <c r="R900" s="53"/>
      <c r="S900" s="53"/>
      <c r="T900" s="53"/>
      <c r="U900" s="53"/>
      <c r="V900" s="53"/>
      <c r="W900" s="53"/>
      <c r="X900" s="53"/>
      <c r="Y900" s="53"/>
    </row>
    <row r="901" spans="16:25">
      <c r="P901" s="53"/>
      <c r="Q901" s="53"/>
      <c r="R901" s="53"/>
      <c r="S901" s="53"/>
      <c r="T901" s="53"/>
      <c r="U901" s="53"/>
      <c r="V901" s="53"/>
      <c r="W901" s="53"/>
      <c r="X901" s="53"/>
      <c r="Y901" s="53"/>
    </row>
    <row r="902" spans="16:25">
      <c r="P902" s="53"/>
      <c r="Q902" s="53"/>
      <c r="R902" s="53"/>
      <c r="S902" s="53"/>
      <c r="T902" s="53"/>
      <c r="U902" s="53"/>
      <c r="V902" s="53"/>
      <c r="W902" s="53"/>
      <c r="X902" s="53"/>
      <c r="Y902" s="53"/>
    </row>
    <row r="903" spans="16:25">
      <c r="P903" s="53"/>
      <c r="Q903" s="53"/>
      <c r="R903" s="53"/>
      <c r="S903" s="53"/>
      <c r="T903" s="53"/>
      <c r="U903" s="53"/>
      <c r="V903" s="53"/>
      <c r="W903" s="53"/>
      <c r="X903" s="53"/>
      <c r="Y903" s="53"/>
    </row>
    <row r="904" spans="16:25">
      <c r="P904" s="53"/>
      <c r="Q904" s="53"/>
      <c r="R904" s="53"/>
      <c r="S904" s="53"/>
      <c r="T904" s="53"/>
      <c r="U904" s="53"/>
      <c r="V904" s="53"/>
      <c r="W904" s="53"/>
      <c r="X904" s="53"/>
      <c r="Y904" s="53"/>
    </row>
    <row r="905" spans="16:25">
      <c r="P905" s="53"/>
      <c r="Q905" s="53"/>
      <c r="R905" s="53"/>
      <c r="S905" s="53"/>
      <c r="T905" s="53"/>
      <c r="U905" s="53"/>
      <c r="V905" s="53"/>
      <c r="W905" s="53"/>
      <c r="X905" s="53"/>
      <c r="Y905" s="53"/>
    </row>
    <row r="906" spans="16:25">
      <c r="P906" s="53"/>
      <c r="Q906" s="53"/>
      <c r="R906" s="53"/>
      <c r="S906" s="53"/>
      <c r="T906" s="53"/>
      <c r="U906" s="53"/>
      <c r="V906" s="53"/>
      <c r="W906" s="53"/>
      <c r="X906" s="53"/>
      <c r="Y906" s="53"/>
    </row>
    <row r="907" spans="16:25">
      <c r="P907" s="53"/>
      <c r="Q907" s="53"/>
      <c r="R907" s="53"/>
      <c r="S907" s="53"/>
      <c r="T907" s="53"/>
      <c r="U907" s="53"/>
      <c r="V907" s="53"/>
      <c r="W907" s="53"/>
      <c r="X907" s="53"/>
      <c r="Y907" s="53"/>
    </row>
    <row r="908" spans="16:25">
      <c r="P908" s="53"/>
      <c r="Q908" s="53"/>
      <c r="R908" s="53"/>
      <c r="S908" s="53"/>
      <c r="T908" s="53"/>
      <c r="U908" s="53"/>
      <c r="V908" s="53"/>
      <c r="W908" s="53"/>
      <c r="X908" s="53"/>
      <c r="Y908" s="53"/>
    </row>
    <row r="909" spans="16:25">
      <c r="P909" s="53"/>
      <c r="Q909" s="53"/>
      <c r="R909" s="53"/>
      <c r="S909" s="53"/>
      <c r="T909" s="53"/>
      <c r="U909" s="53"/>
      <c r="V909" s="53"/>
      <c r="W909" s="53"/>
      <c r="X909" s="53"/>
      <c r="Y909" s="53"/>
    </row>
    <row r="910" spans="16:25">
      <c r="P910" s="53"/>
      <c r="Q910" s="53"/>
      <c r="R910" s="53"/>
      <c r="S910" s="53"/>
      <c r="T910" s="53"/>
      <c r="U910" s="53"/>
      <c r="V910" s="53"/>
      <c r="W910" s="53"/>
      <c r="X910" s="53"/>
      <c r="Y910" s="53"/>
    </row>
    <row r="911" spans="16:25">
      <c r="P911" s="53"/>
      <c r="Q911" s="53"/>
      <c r="R911" s="53"/>
      <c r="S911" s="53"/>
      <c r="T911" s="53"/>
      <c r="U911" s="53"/>
      <c r="V911" s="53"/>
      <c r="W911" s="53"/>
      <c r="X911" s="53"/>
      <c r="Y911" s="53"/>
    </row>
    <row r="912" spans="16:25">
      <c r="P912" s="53"/>
      <c r="Q912" s="53"/>
      <c r="R912" s="53"/>
      <c r="S912" s="53"/>
      <c r="T912" s="53"/>
      <c r="U912" s="53"/>
      <c r="V912" s="53"/>
      <c r="W912" s="53"/>
      <c r="X912" s="53"/>
      <c r="Y912" s="53"/>
    </row>
    <row r="913" spans="16:25">
      <c r="P913" s="53"/>
      <c r="Q913" s="53"/>
      <c r="R913" s="53"/>
      <c r="S913" s="53"/>
      <c r="T913" s="53"/>
      <c r="U913" s="53"/>
      <c r="V913" s="53"/>
      <c r="W913" s="53"/>
      <c r="X913" s="53"/>
      <c r="Y913" s="53"/>
    </row>
    <row r="914" spans="16:25">
      <c r="P914" s="53"/>
      <c r="Q914" s="53"/>
      <c r="R914" s="53"/>
      <c r="S914" s="53"/>
      <c r="T914" s="53"/>
      <c r="U914" s="53"/>
      <c r="V914" s="53"/>
      <c r="W914" s="53"/>
      <c r="X914" s="53"/>
      <c r="Y914" s="53"/>
    </row>
    <row r="915" spans="16:25">
      <c r="P915" s="53"/>
      <c r="Q915" s="53"/>
      <c r="R915" s="53"/>
      <c r="S915" s="53"/>
      <c r="T915" s="53"/>
      <c r="U915" s="53"/>
      <c r="V915" s="53"/>
      <c r="W915" s="53"/>
      <c r="X915" s="53"/>
      <c r="Y915" s="53"/>
    </row>
    <row r="916" spans="16:25">
      <c r="P916" s="53"/>
      <c r="Q916" s="53"/>
      <c r="R916" s="53"/>
      <c r="S916" s="53"/>
      <c r="T916" s="53"/>
      <c r="U916" s="53"/>
      <c r="V916" s="53"/>
      <c r="W916" s="53"/>
      <c r="X916" s="53"/>
      <c r="Y916" s="53"/>
    </row>
    <row r="917" spans="16:25">
      <c r="P917" s="53"/>
      <c r="Q917" s="53"/>
      <c r="R917" s="53"/>
      <c r="S917" s="53"/>
      <c r="T917" s="53"/>
      <c r="U917" s="53"/>
      <c r="V917" s="53"/>
      <c r="W917" s="53"/>
      <c r="X917" s="53"/>
      <c r="Y917" s="53"/>
    </row>
    <row r="918" spans="16:25">
      <c r="P918" s="53"/>
      <c r="Q918" s="53"/>
      <c r="R918" s="53"/>
      <c r="S918" s="53"/>
      <c r="T918" s="53"/>
      <c r="U918" s="53"/>
      <c r="V918" s="53"/>
      <c r="W918" s="53"/>
      <c r="X918" s="53"/>
      <c r="Y918" s="53"/>
    </row>
    <row r="919" spans="16:25">
      <c r="P919" s="53"/>
      <c r="Q919" s="53"/>
      <c r="R919" s="53"/>
      <c r="S919" s="53"/>
      <c r="T919" s="53"/>
      <c r="U919" s="53"/>
      <c r="V919" s="53"/>
      <c r="W919" s="53"/>
      <c r="X919" s="53"/>
      <c r="Y919" s="53"/>
    </row>
    <row r="920" spans="16:25">
      <c r="P920" s="53"/>
      <c r="Q920" s="53"/>
      <c r="R920" s="53"/>
      <c r="S920" s="53"/>
      <c r="T920" s="53"/>
      <c r="U920" s="53"/>
      <c r="V920" s="53"/>
      <c r="W920" s="53"/>
      <c r="X920" s="53"/>
      <c r="Y920" s="53"/>
    </row>
    <row r="921" spans="16:25">
      <c r="P921" s="53"/>
      <c r="Q921" s="53"/>
      <c r="R921" s="53"/>
      <c r="S921" s="53"/>
      <c r="T921" s="53"/>
      <c r="U921" s="53"/>
      <c r="V921" s="53"/>
      <c r="W921" s="53"/>
      <c r="X921" s="53"/>
      <c r="Y921" s="53"/>
    </row>
    <row r="922" spans="16:25">
      <c r="P922" s="53"/>
      <c r="Q922" s="53"/>
      <c r="R922" s="53"/>
      <c r="S922" s="53"/>
      <c r="T922" s="53"/>
      <c r="U922" s="53"/>
      <c r="V922" s="53"/>
      <c r="W922" s="53"/>
      <c r="X922" s="53"/>
      <c r="Y922" s="53"/>
    </row>
    <row r="923" spans="16:25">
      <c r="P923" s="53"/>
      <c r="Q923" s="53"/>
      <c r="R923" s="53"/>
      <c r="S923" s="53"/>
      <c r="T923" s="53"/>
      <c r="U923" s="53"/>
      <c r="V923" s="53"/>
      <c r="W923" s="53"/>
      <c r="X923" s="53"/>
      <c r="Y923" s="53"/>
    </row>
    <row r="924" spans="16:25">
      <c r="P924" s="53"/>
      <c r="Q924" s="53"/>
      <c r="R924" s="53"/>
      <c r="S924" s="53"/>
      <c r="T924" s="53"/>
      <c r="U924" s="53"/>
      <c r="V924" s="53"/>
      <c r="W924" s="53"/>
      <c r="X924" s="53"/>
      <c r="Y924" s="53"/>
    </row>
    <row r="925" spans="16:25">
      <c r="P925" s="53"/>
      <c r="Q925" s="53"/>
      <c r="R925" s="53"/>
      <c r="S925" s="53"/>
      <c r="T925" s="53"/>
      <c r="U925" s="53"/>
      <c r="V925" s="53"/>
      <c r="W925" s="53"/>
      <c r="X925" s="53"/>
      <c r="Y925" s="53"/>
    </row>
    <row r="926" spans="16:25">
      <c r="P926" s="53"/>
      <c r="Q926" s="53"/>
      <c r="R926" s="53"/>
      <c r="S926" s="53"/>
      <c r="T926" s="53"/>
      <c r="U926" s="53"/>
      <c r="V926" s="53"/>
      <c r="W926" s="53"/>
      <c r="X926" s="53"/>
      <c r="Y926" s="53"/>
    </row>
    <row r="927" spans="16:25">
      <c r="P927" s="53"/>
      <c r="Q927" s="53"/>
      <c r="R927" s="53"/>
      <c r="S927" s="53"/>
      <c r="T927" s="53"/>
      <c r="U927" s="53"/>
      <c r="V927" s="53"/>
      <c r="W927" s="53"/>
      <c r="X927" s="53"/>
      <c r="Y927" s="53"/>
    </row>
    <row r="928" spans="16:25">
      <c r="P928" s="53"/>
      <c r="Q928" s="53"/>
      <c r="R928" s="53"/>
      <c r="S928" s="53"/>
      <c r="T928" s="53"/>
      <c r="U928" s="53"/>
      <c r="V928" s="53"/>
      <c r="W928" s="53"/>
      <c r="X928" s="53"/>
      <c r="Y928" s="53"/>
    </row>
    <row r="929" spans="16:25">
      <c r="P929" s="53"/>
      <c r="Q929" s="53"/>
      <c r="R929" s="53"/>
      <c r="S929" s="53"/>
      <c r="T929" s="53"/>
      <c r="U929" s="53"/>
      <c r="V929" s="53"/>
      <c r="W929" s="53"/>
      <c r="X929" s="53"/>
      <c r="Y929" s="53"/>
    </row>
    <row r="930" spans="16:25">
      <c r="P930" s="53"/>
      <c r="Q930" s="53"/>
      <c r="R930" s="53"/>
      <c r="S930" s="53"/>
      <c r="T930" s="53"/>
      <c r="U930" s="53"/>
      <c r="V930" s="53"/>
      <c r="W930" s="53"/>
      <c r="X930" s="53"/>
      <c r="Y930" s="53"/>
    </row>
    <row r="931" spans="16:25">
      <c r="P931" s="53"/>
      <c r="Q931" s="53"/>
      <c r="R931" s="53"/>
      <c r="S931" s="53"/>
      <c r="T931" s="53"/>
      <c r="U931" s="53"/>
      <c r="V931" s="53"/>
      <c r="W931" s="53"/>
      <c r="X931" s="53"/>
      <c r="Y931" s="53"/>
    </row>
    <row r="932" spans="16:25">
      <c r="P932" s="53"/>
      <c r="Q932" s="53"/>
      <c r="R932" s="53"/>
      <c r="S932" s="53"/>
      <c r="T932" s="53"/>
      <c r="U932" s="53"/>
      <c r="V932" s="53"/>
      <c r="W932" s="53"/>
      <c r="X932" s="53"/>
      <c r="Y932" s="53"/>
    </row>
    <row r="933" spans="16:25">
      <c r="P933" s="53"/>
      <c r="Q933" s="53"/>
      <c r="R933" s="53"/>
      <c r="S933" s="53"/>
      <c r="T933" s="53"/>
      <c r="U933" s="53"/>
      <c r="V933" s="53"/>
      <c r="W933" s="53"/>
      <c r="X933" s="53"/>
      <c r="Y933" s="53"/>
    </row>
    <row r="934" spans="16:25">
      <c r="P934" s="53"/>
      <c r="Q934" s="53"/>
      <c r="R934" s="53"/>
      <c r="S934" s="53"/>
      <c r="T934" s="53"/>
      <c r="U934" s="53"/>
      <c r="V934" s="53"/>
      <c r="W934" s="53"/>
      <c r="X934" s="53"/>
      <c r="Y934" s="53"/>
    </row>
    <row r="935" spans="16:25">
      <c r="P935" s="53"/>
      <c r="Q935" s="53"/>
      <c r="R935" s="53"/>
      <c r="S935" s="53"/>
      <c r="T935" s="53"/>
      <c r="U935" s="53"/>
      <c r="V935" s="53"/>
      <c r="W935" s="53"/>
      <c r="X935" s="53"/>
      <c r="Y935" s="53"/>
    </row>
    <row r="936" spans="16:25">
      <c r="P936" s="53"/>
      <c r="Q936" s="53"/>
      <c r="R936" s="53"/>
      <c r="S936" s="53"/>
      <c r="T936" s="53"/>
      <c r="U936" s="53"/>
      <c r="V936" s="53"/>
      <c r="W936" s="53"/>
      <c r="X936" s="53"/>
      <c r="Y936" s="53"/>
    </row>
    <row r="937" spans="16:25">
      <c r="P937" s="53"/>
      <c r="Q937" s="53"/>
      <c r="R937" s="53"/>
      <c r="S937" s="53"/>
      <c r="T937" s="53"/>
      <c r="U937" s="53"/>
      <c r="V937" s="53"/>
      <c r="W937" s="53"/>
      <c r="X937" s="53"/>
      <c r="Y937" s="53"/>
    </row>
    <row r="938" spans="16:25">
      <c r="P938" s="53"/>
      <c r="Q938" s="53"/>
      <c r="R938" s="53"/>
      <c r="S938" s="53"/>
      <c r="T938" s="53"/>
      <c r="U938" s="53"/>
      <c r="V938" s="53"/>
      <c r="W938" s="53"/>
      <c r="X938" s="53"/>
      <c r="Y938" s="53"/>
    </row>
    <row r="939" spans="16:25">
      <c r="P939" s="53"/>
      <c r="Q939" s="53"/>
      <c r="R939" s="53"/>
      <c r="S939" s="53"/>
      <c r="T939" s="53"/>
      <c r="U939" s="53"/>
      <c r="V939" s="53"/>
      <c r="W939" s="53"/>
      <c r="X939" s="53"/>
      <c r="Y939" s="53"/>
    </row>
    <row r="940" spans="16:25">
      <c r="P940" s="53"/>
      <c r="Q940" s="53"/>
      <c r="R940" s="53"/>
      <c r="S940" s="53"/>
      <c r="T940" s="53"/>
      <c r="U940" s="53"/>
      <c r="V940" s="53"/>
      <c r="W940" s="53"/>
      <c r="X940" s="53"/>
      <c r="Y940" s="53"/>
    </row>
    <row r="941" spans="16:25">
      <c r="P941" s="53"/>
      <c r="Q941" s="53"/>
      <c r="R941" s="53"/>
      <c r="S941" s="53"/>
      <c r="T941" s="53"/>
      <c r="U941" s="53"/>
      <c r="V941" s="53"/>
      <c r="W941" s="53"/>
      <c r="X941" s="53"/>
      <c r="Y941" s="53"/>
    </row>
    <row r="942" spans="16:25">
      <c r="P942" s="53"/>
      <c r="Q942" s="53"/>
      <c r="R942" s="53"/>
      <c r="S942" s="53"/>
      <c r="T942" s="53"/>
      <c r="U942" s="53"/>
      <c r="V942" s="53"/>
      <c r="W942" s="53"/>
      <c r="X942" s="53"/>
      <c r="Y942" s="53"/>
    </row>
    <row r="943" spans="16:25">
      <c r="P943" s="53"/>
      <c r="Q943" s="53"/>
      <c r="R943" s="53"/>
      <c r="S943" s="53"/>
      <c r="T943" s="53"/>
      <c r="U943" s="53"/>
      <c r="V943" s="53"/>
      <c r="W943" s="53"/>
      <c r="X943" s="53"/>
      <c r="Y943" s="53"/>
    </row>
    <row r="944" spans="16:25">
      <c r="P944" s="53"/>
      <c r="Q944" s="53"/>
      <c r="R944" s="53"/>
      <c r="S944" s="53"/>
      <c r="T944" s="53"/>
      <c r="U944" s="53"/>
      <c r="V944" s="53"/>
      <c r="W944" s="53"/>
      <c r="X944" s="53"/>
      <c r="Y944" s="53"/>
    </row>
    <row r="945" spans="16:25">
      <c r="P945" s="53"/>
      <c r="Q945" s="53"/>
      <c r="R945" s="53"/>
      <c r="S945" s="53"/>
      <c r="T945" s="53"/>
      <c r="U945" s="53"/>
      <c r="V945" s="53"/>
      <c r="W945" s="53"/>
      <c r="X945" s="53"/>
      <c r="Y945" s="53"/>
    </row>
    <row r="946" spans="16:25">
      <c r="P946" s="53"/>
      <c r="Q946" s="53"/>
      <c r="R946" s="53"/>
      <c r="S946" s="53"/>
      <c r="T946" s="53"/>
      <c r="U946" s="53"/>
      <c r="V946" s="53"/>
      <c r="W946" s="53"/>
      <c r="X946" s="53"/>
      <c r="Y946" s="53"/>
    </row>
    <row r="947" spans="16:25">
      <c r="P947" s="53"/>
      <c r="Q947" s="53"/>
      <c r="R947" s="53"/>
      <c r="S947" s="53"/>
      <c r="T947" s="53"/>
      <c r="U947" s="53"/>
      <c r="V947" s="53"/>
      <c r="W947" s="53"/>
      <c r="X947" s="53"/>
      <c r="Y947" s="53"/>
    </row>
    <row r="948" spans="16:25">
      <c r="P948" s="53"/>
      <c r="Q948" s="53"/>
      <c r="R948" s="53"/>
      <c r="S948" s="53"/>
      <c r="T948" s="53"/>
      <c r="U948" s="53"/>
      <c r="V948" s="53"/>
      <c r="W948" s="53"/>
      <c r="X948" s="53"/>
      <c r="Y948" s="53"/>
    </row>
    <row r="949" spans="16:25">
      <c r="P949" s="53"/>
      <c r="Q949" s="53"/>
      <c r="R949" s="53"/>
      <c r="S949" s="53"/>
      <c r="T949" s="53"/>
      <c r="U949" s="53"/>
      <c r="V949" s="53"/>
      <c r="W949" s="53"/>
      <c r="X949" s="53"/>
      <c r="Y949" s="53"/>
    </row>
    <row r="950" spans="16:25">
      <c r="P950" s="53"/>
      <c r="Q950" s="53"/>
      <c r="R950" s="53"/>
      <c r="S950" s="53"/>
      <c r="T950" s="53"/>
      <c r="U950" s="53"/>
      <c r="V950" s="53"/>
      <c r="W950" s="53"/>
      <c r="X950" s="53"/>
      <c r="Y950" s="53"/>
    </row>
    <row r="951" spans="16:25">
      <c r="P951" s="53"/>
      <c r="Q951" s="53"/>
      <c r="R951" s="53"/>
      <c r="S951" s="53"/>
      <c r="T951" s="53"/>
      <c r="U951" s="53"/>
      <c r="V951" s="53"/>
      <c r="W951" s="53"/>
      <c r="X951" s="53"/>
      <c r="Y951" s="53"/>
    </row>
    <row r="952" spans="16:25">
      <c r="P952" s="53"/>
      <c r="Q952" s="53"/>
      <c r="R952" s="53"/>
      <c r="S952" s="53"/>
      <c r="T952" s="53"/>
      <c r="U952" s="53"/>
      <c r="V952" s="53"/>
      <c r="W952" s="53"/>
      <c r="X952" s="53"/>
      <c r="Y952" s="53"/>
    </row>
    <row r="953" spans="16:25">
      <c r="P953" s="53"/>
      <c r="Q953" s="53"/>
      <c r="R953" s="53"/>
      <c r="S953" s="53"/>
      <c r="T953" s="53"/>
      <c r="U953" s="53"/>
      <c r="V953" s="53"/>
      <c r="W953" s="53"/>
      <c r="X953" s="53"/>
      <c r="Y953" s="53"/>
    </row>
    <row r="954" spans="16:25">
      <c r="P954" s="53"/>
      <c r="Q954" s="53"/>
      <c r="R954" s="53"/>
      <c r="S954" s="53"/>
      <c r="T954" s="53"/>
      <c r="U954" s="53"/>
      <c r="V954" s="53"/>
      <c r="W954" s="53"/>
      <c r="X954" s="53"/>
      <c r="Y954" s="53"/>
    </row>
    <row r="955" spans="16:25">
      <c r="P955" s="53"/>
      <c r="Q955" s="53"/>
      <c r="R955" s="53"/>
      <c r="S955" s="53"/>
      <c r="T955" s="53"/>
      <c r="U955" s="53"/>
      <c r="V955" s="53"/>
      <c r="W955" s="53"/>
      <c r="X955" s="53"/>
      <c r="Y955" s="53"/>
    </row>
    <row r="956" spans="16:25">
      <c r="P956" s="53"/>
      <c r="Q956" s="53"/>
      <c r="R956" s="53"/>
      <c r="S956" s="53"/>
      <c r="T956" s="53"/>
      <c r="U956" s="53"/>
      <c r="V956" s="53"/>
      <c r="W956" s="53"/>
      <c r="X956" s="53"/>
      <c r="Y956" s="53"/>
    </row>
    <row r="957" spans="16:25">
      <c r="P957" s="53"/>
      <c r="Q957" s="53"/>
      <c r="R957" s="53"/>
      <c r="S957" s="53"/>
      <c r="T957" s="53"/>
      <c r="U957" s="53"/>
      <c r="V957" s="53"/>
      <c r="W957" s="53"/>
      <c r="X957" s="53"/>
      <c r="Y957" s="53"/>
    </row>
    <row r="958" spans="16:25">
      <c r="P958" s="53"/>
      <c r="Q958" s="53"/>
      <c r="R958" s="53"/>
      <c r="S958" s="53"/>
      <c r="T958" s="53"/>
      <c r="U958" s="53"/>
      <c r="V958" s="53"/>
      <c r="W958" s="53"/>
      <c r="X958" s="53"/>
      <c r="Y958" s="53"/>
    </row>
    <row r="959" spans="16:25">
      <c r="P959" s="53"/>
      <c r="Q959" s="53"/>
      <c r="R959" s="53"/>
      <c r="S959" s="53"/>
      <c r="T959" s="53"/>
      <c r="U959" s="53"/>
      <c r="V959" s="53"/>
      <c r="W959" s="53"/>
      <c r="X959" s="53"/>
      <c r="Y959" s="53"/>
    </row>
    <row r="960" spans="16:25">
      <c r="P960" s="53"/>
      <c r="Q960" s="53"/>
      <c r="R960" s="53"/>
      <c r="S960" s="53"/>
      <c r="T960" s="53"/>
      <c r="U960" s="53"/>
      <c r="V960" s="53"/>
      <c r="W960" s="53"/>
      <c r="X960" s="53"/>
      <c r="Y960" s="53"/>
    </row>
    <row r="961" spans="16:25">
      <c r="P961" s="53"/>
      <c r="Q961" s="53"/>
      <c r="R961" s="53"/>
      <c r="S961" s="53"/>
      <c r="T961" s="53"/>
      <c r="U961" s="53"/>
      <c r="V961" s="53"/>
      <c r="W961" s="53"/>
      <c r="X961" s="53"/>
      <c r="Y961" s="53"/>
    </row>
    <row r="962" spans="16:25">
      <c r="P962" s="53"/>
      <c r="Q962" s="53"/>
      <c r="R962" s="53"/>
      <c r="S962" s="53"/>
      <c r="T962" s="53"/>
      <c r="U962" s="53"/>
      <c r="V962" s="53"/>
      <c r="W962" s="53"/>
      <c r="X962" s="53"/>
      <c r="Y962" s="53"/>
    </row>
    <row r="963" spans="16:25">
      <c r="P963" s="53"/>
      <c r="Q963" s="53"/>
      <c r="R963" s="53"/>
      <c r="S963" s="53"/>
      <c r="T963" s="53"/>
      <c r="U963" s="53"/>
      <c r="V963" s="53"/>
      <c r="W963" s="53"/>
      <c r="X963" s="53"/>
      <c r="Y963" s="53"/>
    </row>
    <row r="964" spans="16:25">
      <c r="P964" s="53"/>
      <c r="Q964" s="53"/>
      <c r="R964" s="53"/>
      <c r="S964" s="53"/>
      <c r="T964" s="53"/>
      <c r="U964" s="53"/>
      <c r="V964" s="53"/>
      <c r="W964" s="53"/>
      <c r="X964" s="53"/>
      <c r="Y964" s="53"/>
    </row>
    <row r="965" spans="16:25">
      <c r="P965" s="53"/>
      <c r="Q965" s="53"/>
      <c r="R965" s="53"/>
      <c r="S965" s="53"/>
      <c r="T965" s="53"/>
      <c r="U965" s="53"/>
      <c r="V965" s="53"/>
      <c r="W965" s="53"/>
      <c r="X965" s="53"/>
      <c r="Y965" s="53"/>
    </row>
    <row r="966" spans="16:25">
      <c r="P966" s="53"/>
      <c r="Q966" s="53"/>
      <c r="R966" s="53"/>
      <c r="S966" s="53"/>
      <c r="T966" s="53"/>
      <c r="U966" s="53"/>
      <c r="V966" s="53"/>
      <c r="W966" s="53"/>
      <c r="X966" s="53"/>
      <c r="Y966" s="53"/>
    </row>
    <row r="967" spans="16:25">
      <c r="P967" s="53"/>
      <c r="Q967" s="53"/>
      <c r="R967" s="53"/>
      <c r="S967" s="53"/>
      <c r="T967" s="53"/>
      <c r="U967" s="53"/>
      <c r="V967" s="53"/>
      <c r="W967" s="53"/>
      <c r="X967" s="53"/>
      <c r="Y967" s="53"/>
    </row>
    <row r="968" spans="16:25">
      <c r="P968" s="53"/>
      <c r="Q968" s="53"/>
      <c r="R968" s="53"/>
      <c r="S968" s="53"/>
      <c r="T968" s="53"/>
      <c r="U968" s="53"/>
      <c r="V968" s="53"/>
      <c r="W968" s="53"/>
      <c r="X968" s="53"/>
      <c r="Y968" s="53"/>
    </row>
    <row r="969" spans="16:25">
      <c r="P969" s="53"/>
      <c r="Q969" s="53"/>
      <c r="R969" s="53"/>
      <c r="S969" s="53"/>
      <c r="T969" s="53"/>
      <c r="U969" s="53"/>
      <c r="V969" s="53"/>
      <c r="W969" s="53"/>
      <c r="X969" s="53"/>
      <c r="Y969" s="53"/>
    </row>
    <row r="970" spans="16:25">
      <c r="P970" s="53"/>
      <c r="Q970" s="53"/>
      <c r="R970" s="53"/>
      <c r="S970" s="53"/>
      <c r="T970" s="53"/>
      <c r="U970" s="53"/>
      <c r="V970" s="53"/>
      <c r="W970" s="53"/>
      <c r="X970" s="53"/>
      <c r="Y970" s="53"/>
    </row>
    <row r="971" spans="16:25">
      <c r="P971" s="53"/>
      <c r="Q971" s="53"/>
      <c r="R971" s="53"/>
      <c r="S971" s="53"/>
      <c r="T971" s="53"/>
      <c r="U971" s="53"/>
      <c r="V971" s="53"/>
      <c r="W971" s="53"/>
      <c r="X971" s="53"/>
      <c r="Y971" s="53"/>
    </row>
    <row r="972" spans="16:25">
      <c r="P972" s="53"/>
      <c r="Q972" s="53"/>
      <c r="R972" s="53"/>
      <c r="S972" s="53"/>
      <c r="T972" s="53"/>
      <c r="U972" s="53"/>
      <c r="V972" s="53"/>
      <c r="W972" s="53"/>
      <c r="X972" s="53"/>
      <c r="Y972" s="53"/>
    </row>
    <row r="973" spans="16:25">
      <c r="P973" s="53"/>
      <c r="Q973" s="53"/>
      <c r="R973" s="53"/>
      <c r="S973" s="53"/>
      <c r="T973" s="53"/>
      <c r="U973" s="53"/>
      <c r="V973" s="53"/>
      <c r="W973" s="53"/>
      <c r="X973" s="53"/>
      <c r="Y973" s="53"/>
    </row>
    <row r="974" spans="16:25">
      <c r="P974" s="53"/>
      <c r="Q974" s="53"/>
      <c r="R974" s="53"/>
      <c r="S974" s="53"/>
      <c r="T974" s="53"/>
      <c r="U974" s="53"/>
      <c r="V974" s="53"/>
      <c r="W974" s="53"/>
      <c r="X974" s="53"/>
      <c r="Y974" s="53"/>
    </row>
    <row r="975" spans="16:25">
      <c r="P975" s="53"/>
      <c r="Q975" s="53"/>
      <c r="R975" s="53"/>
      <c r="S975" s="53"/>
      <c r="T975" s="53"/>
      <c r="U975" s="53"/>
      <c r="V975" s="53"/>
      <c r="W975" s="53"/>
      <c r="X975" s="53"/>
      <c r="Y975" s="53"/>
    </row>
    <row r="976" spans="16:25">
      <c r="P976" s="53"/>
      <c r="Q976" s="53"/>
      <c r="R976" s="53"/>
      <c r="S976" s="53"/>
      <c r="T976" s="53"/>
      <c r="U976" s="53"/>
      <c r="V976" s="53"/>
      <c r="W976" s="53"/>
      <c r="X976" s="53"/>
      <c r="Y976" s="53"/>
    </row>
    <row r="977" spans="16:25">
      <c r="P977" s="53"/>
      <c r="Q977" s="53"/>
      <c r="R977" s="53"/>
      <c r="S977" s="53"/>
      <c r="T977" s="53"/>
      <c r="U977" s="53"/>
      <c r="V977" s="53"/>
      <c r="W977" s="53"/>
      <c r="X977" s="53"/>
      <c r="Y977" s="53"/>
    </row>
    <row r="978" spans="16:25">
      <c r="P978" s="53"/>
      <c r="Q978" s="53"/>
      <c r="R978" s="53"/>
      <c r="S978" s="53"/>
      <c r="T978" s="53"/>
      <c r="U978" s="53"/>
      <c r="V978" s="53"/>
      <c r="W978" s="53"/>
      <c r="X978" s="53"/>
      <c r="Y978" s="53"/>
    </row>
    <row r="979" spans="16:25">
      <c r="P979" s="53"/>
      <c r="Q979" s="53"/>
      <c r="R979" s="53"/>
      <c r="S979" s="53"/>
      <c r="T979" s="53"/>
      <c r="U979" s="53"/>
      <c r="V979" s="53"/>
      <c r="W979" s="53"/>
      <c r="X979" s="53"/>
      <c r="Y979" s="53"/>
    </row>
    <row r="980" spans="16:25">
      <c r="P980" s="53"/>
      <c r="Q980" s="53"/>
      <c r="R980" s="53"/>
      <c r="S980" s="53"/>
      <c r="T980" s="53"/>
      <c r="U980" s="53"/>
      <c r="V980" s="53"/>
      <c r="W980" s="53"/>
      <c r="X980" s="53"/>
      <c r="Y980" s="53"/>
    </row>
    <row r="981" spans="16:25">
      <c r="P981" s="53"/>
      <c r="Q981" s="53"/>
      <c r="R981" s="53"/>
      <c r="S981" s="53"/>
      <c r="T981" s="53"/>
      <c r="U981" s="53"/>
      <c r="V981" s="53"/>
      <c r="W981" s="53"/>
      <c r="X981" s="53"/>
      <c r="Y981" s="53"/>
    </row>
    <row r="982" spans="16:25">
      <c r="P982" s="53"/>
      <c r="Q982" s="53"/>
      <c r="R982" s="53"/>
      <c r="S982" s="53"/>
      <c r="T982" s="53"/>
      <c r="U982" s="53"/>
      <c r="V982" s="53"/>
      <c r="W982" s="53"/>
      <c r="X982" s="53"/>
      <c r="Y982" s="53"/>
    </row>
    <row r="983" spans="16:25">
      <c r="P983" s="53"/>
      <c r="Q983" s="53"/>
      <c r="R983" s="53"/>
      <c r="S983" s="53"/>
      <c r="T983" s="53"/>
      <c r="U983" s="53"/>
      <c r="V983" s="53"/>
      <c r="W983" s="53"/>
      <c r="X983" s="53"/>
      <c r="Y983" s="53"/>
    </row>
    <row r="984" spans="16:25">
      <c r="P984" s="53"/>
      <c r="Q984" s="53"/>
      <c r="R984" s="53"/>
      <c r="S984" s="53"/>
      <c r="T984" s="53"/>
      <c r="U984" s="53"/>
      <c r="V984" s="53"/>
      <c r="W984" s="53"/>
      <c r="X984" s="53"/>
      <c r="Y984" s="53"/>
    </row>
    <row r="985" spans="16:25">
      <c r="P985" s="53"/>
      <c r="Q985" s="53"/>
      <c r="R985" s="53"/>
      <c r="S985" s="53"/>
      <c r="T985" s="53"/>
      <c r="U985" s="53"/>
      <c r="V985" s="53"/>
      <c r="W985" s="53"/>
      <c r="X985" s="53"/>
      <c r="Y985" s="53"/>
    </row>
    <row r="986" spans="16:25">
      <c r="P986" s="53"/>
      <c r="Q986" s="53"/>
      <c r="R986" s="53"/>
      <c r="S986" s="53"/>
      <c r="T986" s="53"/>
      <c r="U986" s="53"/>
      <c r="V986" s="53"/>
      <c r="W986" s="53"/>
      <c r="X986" s="53"/>
      <c r="Y986" s="53"/>
    </row>
    <row r="987" spans="16:25">
      <c r="P987" s="53"/>
      <c r="Q987" s="53"/>
      <c r="R987" s="53"/>
      <c r="S987" s="53"/>
      <c r="T987" s="53"/>
      <c r="U987" s="53"/>
      <c r="V987" s="53"/>
      <c r="W987" s="53"/>
      <c r="X987" s="53"/>
      <c r="Y987" s="53"/>
    </row>
    <row r="988" spans="16:25">
      <c r="P988" s="53"/>
      <c r="Q988" s="53"/>
      <c r="R988" s="53"/>
      <c r="S988" s="53"/>
      <c r="T988" s="53"/>
      <c r="U988" s="53"/>
      <c r="V988" s="53"/>
      <c r="W988" s="53"/>
      <c r="X988" s="53"/>
      <c r="Y988" s="53"/>
    </row>
    <row r="989" spans="16:25">
      <c r="P989" s="53"/>
      <c r="Q989" s="53"/>
      <c r="R989" s="53"/>
      <c r="S989" s="53"/>
      <c r="T989" s="53"/>
      <c r="U989" s="53"/>
      <c r="V989" s="53"/>
      <c r="W989" s="53"/>
      <c r="X989" s="53"/>
      <c r="Y989" s="53"/>
    </row>
    <row r="990" spans="16:25">
      <c r="P990" s="53"/>
      <c r="Q990" s="53"/>
      <c r="R990" s="53"/>
      <c r="S990" s="53"/>
      <c r="T990" s="53"/>
      <c r="U990" s="53"/>
      <c r="V990" s="53"/>
      <c r="W990" s="53"/>
      <c r="X990" s="53"/>
      <c r="Y990" s="53"/>
    </row>
    <row r="991" spans="16:25">
      <c r="P991" s="53"/>
      <c r="Q991" s="53"/>
      <c r="R991" s="53"/>
      <c r="S991" s="53"/>
      <c r="T991" s="53"/>
      <c r="U991" s="53"/>
      <c r="V991" s="53"/>
      <c r="W991" s="53"/>
      <c r="X991" s="53"/>
      <c r="Y991" s="53"/>
    </row>
    <row r="992" spans="16:25">
      <c r="P992" s="53"/>
      <c r="Q992" s="53"/>
      <c r="R992" s="53"/>
      <c r="S992" s="53"/>
      <c r="T992" s="53"/>
      <c r="U992" s="53"/>
      <c r="V992" s="53"/>
      <c r="W992" s="53"/>
      <c r="X992" s="53"/>
      <c r="Y992" s="53"/>
    </row>
    <row r="993" spans="16:25">
      <c r="P993" s="53"/>
      <c r="Q993" s="53"/>
      <c r="R993" s="53"/>
      <c r="S993" s="53"/>
      <c r="T993" s="53"/>
      <c r="U993" s="53"/>
      <c r="V993" s="53"/>
      <c r="W993" s="53"/>
      <c r="X993" s="53"/>
      <c r="Y993" s="53"/>
    </row>
    <row r="994" spans="16:25">
      <c r="P994" s="53"/>
      <c r="Q994" s="53"/>
      <c r="R994" s="53"/>
      <c r="S994" s="53"/>
      <c r="T994" s="53"/>
      <c r="U994" s="53"/>
      <c r="V994" s="53"/>
      <c r="W994" s="53"/>
      <c r="X994" s="53"/>
      <c r="Y994" s="53"/>
    </row>
    <row r="995" spans="16:25">
      <c r="P995" s="53"/>
      <c r="Q995" s="53"/>
      <c r="R995" s="53"/>
      <c r="S995" s="53"/>
      <c r="T995" s="53"/>
      <c r="U995" s="53"/>
      <c r="V995" s="53"/>
      <c r="W995" s="53"/>
      <c r="X995" s="53"/>
      <c r="Y995" s="53"/>
    </row>
    <row r="996" spans="16:25">
      <c r="P996" s="53"/>
      <c r="Q996" s="53"/>
      <c r="R996" s="53"/>
      <c r="S996" s="53"/>
      <c r="T996" s="53"/>
      <c r="U996" s="53"/>
      <c r="V996" s="53"/>
      <c r="W996" s="53"/>
      <c r="X996" s="53"/>
      <c r="Y996" s="53"/>
    </row>
    <row r="997" spans="16:25">
      <c r="P997" s="53"/>
      <c r="Q997" s="53"/>
      <c r="R997" s="53"/>
      <c r="S997" s="53"/>
      <c r="T997" s="53"/>
      <c r="U997" s="53"/>
      <c r="V997" s="53"/>
      <c r="W997" s="53"/>
      <c r="X997" s="53"/>
      <c r="Y997" s="53"/>
    </row>
    <row r="998" spans="16:25">
      <c r="P998" s="53"/>
      <c r="Q998" s="53"/>
      <c r="R998" s="53"/>
      <c r="S998" s="53"/>
      <c r="T998" s="53"/>
      <c r="U998" s="53"/>
      <c r="V998" s="53"/>
      <c r="W998" s="53"/>
      <c r="X998" s="53"/>
      <c r="Y998" s="53"/>
    </row>
    <row r="999" spans="16:25">
      <c r="P999" s="53"/>
      <c r="Q999" s="53"/>
      <c r="R999" s="53"/>
      <c r="S999" s="53"/>
      <c r="T999" s="53"/>
      <c r="U999" s="53"/>
      <c r="V999" s="53"/>
      <c r="W999" s="53"/>
      <c r="X999" s="53"/>
      <c r="Y999" s="53"/>
    </row>
    <row r="1000" spans="16:25">
      <c r="P1000" s="53"/>
      <c r="Q1000" s="53"/>
      <c r="R1000" s="53"/>
      <c r="S1000" s="53"/>
      <c r="T1000" s="53"/>
      <c r="U1000" s="53"/>
      <c r="V1000" s="53"/>
      <c r="W1000" s="53"/>
      <c r="X1000" s="53"/>
      <c r="Y1000" s="53"/>
    </row>
    <row r="1001" spans="16:25">
      <c r="P1001" s="53"/>
      <c r="Q1001" s="53"/>
      <c r="R1001" s="53"/>
      <c r="S1001" s="53"/>
      <c r="T1001" s="53"/>
      <c r="U1001" s="53"/>
      <c r="V1001" s="53"/>
      <c r="W1001" s="53"/>
      <c r="X1001" s="53"/>
      <c r="Y1001" s="53"/>
    </row>
    <row r="1002" spans="16:25">
      <c r="P1002" s="53"/>
      <c r="Q1002" s="53"/>
      <c r="R1002" s="53"/>
      <c r="S1002" s="53"/>
      <c r="T1002" s="53"/>
      <c r="U1002" s="53"/>
      <c r="V1002" s="53"/>
      <c r="W1002" s="53"/>
      <c r="X1002" s="53"/>
      <c r="Y1002" s="53"/>
    </row>
    <row r="1003" spans="16:25">
      <c r="P1003" s="53"/>
      <c r="Q1003" s="53"/>
      <c r="R1003" s="53"/>
      <c r="S1003" s="53"/>
      <c r="T1003" s="53"/>
      <c r="U1003" s="53"/>
      <c r="V1003" s="53"/>
      <c r="W1003" s="53"/>
      <c r="X1003" s="53"/>
      <c r="Y1003" s="53"/>
    </row>
    <row r="1004" spans="16:25">
      <c r="P1004" s="53"/>
      <c r="Q1004" s="53"/>
      <c r="R1004" s="53"/>
      <c r="S1004" s="53"/>
      <c r="T1004" s="53"/>
      <c r="U1004" s="53"/>
      <c r="V1004" s="53"/>
      <c r="W1004" s="53"/>
      <c r="X1004" s="53"/>
      <c r="Y1004" s="53"/>
    </row>
    <row r="1005" spans="16:25">
      <c r="P1005" s="53"/>
      <c r="Q1005" s="53"/>
      <c r="R1005" s="53"/>
      <c r="S1005" s="53"/>
      <c r="T1005" s="53"/>
      <c r="U1005" s="53"/>
      <c r="V1005" s="53"/>
      <c r="W1005" s="53"/>
      <c r="X1005" s="53"/>
      <c r="Y1005" s="53"/>
    </row>
    <row r="1006" spans="16:25">
      <c r="P1006" s="53"/>
      <c r="Q1006" s="53"/>
      <c r="R1006" s="53"/>
      <c r="S1006" s="53"/>
      <c r="T1006" s="53"/>
      <c r="U1006" s="53"/>
      <c r="V1006" s="53"/>
      <c r="W1006" s="53"/>
      <c r="X1006" s="53"/>
      <c r="Y1006" s="53"/>
    </row>
    <row r="1007" spans="16:25">
      <c r="P1007" s="53"/>
      <c r="Q1007" s="53"/>
      <c r="R1007" s="53"/>
      <c r="S1007" s="53"/>
      <c r="T1007" s="53"/>
      <c r="U1007" s="53"/>
      <c r="V1007" s="53"/>
      <c r="W1007" s="53"/>
      <c r="X1007" s="53"/>
      <c r="Y1007" s="53"/>
    </row>
    <row r="1008" spans="16:25">
      <c r="P1008" s="53"/>
      <c r="Q1008" s="53"/>
      <c r="R1008" s="53"/>
      <c r="S1008" s="53"/>
      <c r="T1008" s="53"/>
      <c r="U1008" s="53"/>
      <c r="V1008" s="53"/>
      <c r="W1008" s="53"/>
      <c r="X1008" s="53"/>
      <c r="Y1008" s="53"/>
    </row>
    <row r="1009" spans="16:25">
      <c r="P1009" s="53"/>
      <c r="Q1009" s="53"/>
      <c r="R1009" s="53"/>
      <c r="S1009" s="53"/>
      <c r="T1009" s="53"/>
      <c r="U1009" s="53"/>
      <c r="V1009" s="53"/>
      <c r="W1009" s="53"/>
      <c r="X1009" s="53"/>
      <c r="Y1009" s="53"/>
    </row>
    <row r="1010" spans="16:25">
      <c r="P1010" s="53"/>
      <c r="Q1010" s="53"/>
      <c r="R1010" s="53"/>
      <c r="S1010" s="53"/>
      <c r="T1010" s="53"/>
      <c r="U1010" s="53"/>
      <c r="V1010" s="53"/>
      <c r="W1010" s="53"/>
      <c r="X1010" s="53"/>
      <c r="Y1010" s="53"/>
    </row>
    <row r="1011" spans="16:25">
      <c r="P1011" s="53"/>
      <c r="Q1011" s="53"/>
      <c r="R1011" s="53"/>
      <c r="S1011" s="53"/>
      <c r="T1011" s="53"/>
      <c r="U1011" s="53"/>
      <c r="V1011" s="53"/>
      <c r="W1011" s="53"/>
      <c r="X1011" s="53"/>
      <c r="Y1011" s="53"/>
    </row>
    <row r="1012" spans="16:25">
      <c r="P1012" s="53"/>
      <c r="Q1012" s="53"/>
      <c r="R1012" s="53"/>
      <c r="S1012" s="53"/>
      <c r="T1012" s="53"/>
      <c r="U1012" s="53"/>
      <c r="V1012" s="53"/>
      <c r="W1012" s="53"/>
      <c r="X1012" s="53"/>
      <c r="Y1012" s="53"/>
    </row>
    <row r="1013" spans="16:25">
      <c r="P1013" s="53"/>
      <c r="Q1013" s="53"/>
      <c r="R1013" s="53"/>
      <c r="S1013" s="53"/>
      <c r="T1013" s="53"/>
      <c r="U1013" s="53"/>
      <c r="V1013" s="53"/>
      <c r="W1013" s="53"/>
      <c r="X1013" s="53"/>
      <c r="Y1013" s="53"/>
    </row>
    <row r="1014" spans="16:25">
      <c r="P1014" s="53"/>
      <c r="Q1014" s="53"/>
      <c r="R1014" s="53"/>
      <c r="S1014" s="53"/>
      <c r="T1014" s="53"/>
      <c r="U1014" s="53"/>
      <c r="V1014" s="53"/>
      <c r="W1014" s="53"/>
      <c r="X1014" s="53"/>
      <c r="Y1014" s="53"/>
    </row>
    <row r="1015" spans="16:25">
      <c r="P1015" s="53"/>
      <c r="Q1015" s="53"/>
      <c r="R1015" s="53"/>
      <c r="S1015" s="53"/>
      <c r="T1015" s="53"/>
      <c r="U1015" s="53"/>
      <c r="V1015" s="53"/>
      <c r="W1015" s="53"/>
      <c r="X1015" s="53"/>
      <c r="Y1015" s="53"/>
    </row>
    <row r="1016" spans="16:25">
      <c r="P1016" s="53"/>
      <c r="Q1016" s="53"/>
      <c r="R1016" s="53"/>
      <c r="S1016" s="53"/>
      <c r="T1016" s="53"/>
      <c r="U1016" s="53"/>
      <c r="V1016" s="53"/>
      <c r="W1016" s="53"/>
      <c r="X1016" s="53"/>
      <c r="Y1016" s="53"/>
    </row>
    <row r="1017" spans="16:25">
      <c r="P1017" s="53"/>
      <c r="Q1017" s="53"/>
      <c r="R1017" s="53"/>
      <c r="S1017" s="53"/>
      <c r="T1017" s="53"/>
      <c r="U1017" s="53"/>
      <c r="V1017" s="53"/>
      <c r="W1017" s="53"/>
      <c r="X1017" s="53"/>
      <c r="Y1017" s="53"/>
    </row>
    <row r="1018" spans="16:25">
      <c r="P1018" s="53"/>
      <c r="Q1018" s="53"/>
      <c r="R1018" s="53"/>
      <c r="S1018" s="53"/>
      <c r="T1018" s="53"/>
      <c r="U1018" s="53"/>
      <c r="V1018" s="53"/>
      <c r="W1018" s="53"/>
      <c r="X1018" s="53"/>
      <c r="Y1018" s="53"/>
    </row>
    <row r="1019" spans="16:25">
      <c r="P1019" s="53"/>
      <c r="Q1019" s="53"/>
      <c r="R1019" s="53"/>
      <c r="S1019" s="53"/>
      <c r="T1019" s="53"/>
      <c r="U1019" s="53"/>
      <c r="V1019" s="53"/>
      <c r="W1019" s="53"/>
      <c r="X1019" s="53"/>
      <c r="Y1019" s="53"/>
    </row>
    <row r="1020" spans="16:25">
      <c r="P1020" s="53"/>
      <c r="Q1020" s="53"/>
      <c r="R1020" s="53"/>
      <c r="S1020" s="53"/>
      <c r="T1020" s="53"/>
      <c r="U1020" s="53"/>
      <c r="V1020" s="53"/>
      <c r="W1020" s="53"/>
      <c r="X1020" s="53"/>
      <c r="Y1020" s="53"/>
    </row>
    <row r="1021" spans="16:25">
      <c r="P1021" s="53"/>
      <c r="Q1021" s="53"/>
      <c r="R1021" s="53"/>
      <c r="S1021" s="53"/>
      <c r="T1021" s="53"/>
      <c r="U1021" s="53"/>
      <c r="V1021" s="53"/>
      <c r="W1021" s="53"/>
      <c r="X1021" s="53"/>
      <c r="Y1021" s="53"/>
    </row>
    <row r="1022" spans="16:25">
      <c r="P1022" s="53"/>
      <c r="Q1022" s="53"/>
      <c r="R1022" s="53"/>
      <c r="S1022" s="53"/>
      <c r="T1022" s="53"/>
      <c r="U1022" s="53"/>
      <c r="V1022" s="53"/>
      <c r="W1022" s="53"/>
      <c r="X1022" s="53"/>
      <c r="Y1022" s="53"/>
    </row>
    <row r="1023" spans="16:25">
      <c r="P1023" s="53"/>
      <c r="Q1023" s="53"/>
      <c r="R1023" s="53"/>
      <c r="S1023" s="53"/>
      <c r="T1023" s="53"/>
      <c r="U1023" s="53"/>
      <c r="V1023" s="53"/>
      <c r="W1023" s="53"/>
      <c r="X1023" s="53"/>
      <c r="Y1023" s="53"/>
    </row>
    <row r="1024" spans="16:25">
      <c r="P1024" s="53"/>
      <c r="Q1024" s="53"/>
      <c r="R1024" s="53"/>
      <c r="S1024" s="53"/>
      <c r="T1024" s="53"/>
      <c r="U1024" s="53"/>
      <c r="V1024" s="53"/>
      <c r="W1024" s="53"/>
      <c r="X1024" s="53"/>
      <c r="Y1024" s="53"/>
    </row>
    <row r="1025" spans="16:25">
      <c r="P1025" s="53"/>
      <c r="Q1025" s="53"/>
      <c r="R1025" s="53"/>
      <c r="S1025" s="53"/>
      <c r="T1025" s="53"/>
      <c r="U1025" s="53"/>
      <c r="V1025" s="53"/>
      <c r="W1025" s="53"/>
      <c r="X1025" s="53"/>
      <c r="Y1025" s="53"/>
    </row>
    <row r="1026" spans="16:25">
      <c r="P1026" s="53"/>
      <c r="Q1026" s="53"/>
      <c r="R1026" s="53"/>
      <c r="S1026" s="53"/>
      <c r="T1026" s="53"/>
      <c r="U1026" s="53"/>
      <c r="V1026" s="53"/>
      <c r="W1026" s="53"/>
      <c r="X1026" s="53"/>
      <c r="Y1026" s="53"/>
    </row>
  </sheetData>
  <mergeCells count="3">
    <mergeCell ref="B6:B9"/>
    <mergeCell ref="B10:B13"/>
    <mergeCell ref="B14:B15"/>
  </mergeCells>
  <dataValidations count="2">
    <dataValidation type="list" allowBlank="1" showInputMessage="1" showErrorMessage="1" prompt="Value must be 0, 1, 2, 3, 4 or 5" sqref="P27:P38 U27:U38 P43:P65 U43:U65 P70:P83 U70:U83 P88:P95 U88:U95 P100:P108 U100:U108 P113:P119 U113:U119 P124:P136 U124:U136 P141:P143 U141:U143 P148:P157 U148:U157 P162:P168 U162:U168" xr:uid="{1361E935-1C97-2C48-A2B0-B20B88E5B278}">
      <formula1>"0.0,1.0,2.0,3.0,4.0,5.0"</formula1>
    </dataValidation>
    <dataValidation type="decimal" allowBlank="1" showInputMessage="1" showErrorMessage="1" prompt="Value must be between 0 and 5" sqref="S27:S38 X27:X38 S43:S65 X43:X65 S70:S83 X70:X83 S88:S95 X88:X95 S100:S108 X100:X108 S113:S119 X113:X119 S124:S136 X124:X136 S141:S143 X141:X143 S148:S157 X148:X157 S162:S168 X162:X168" xr:uid="{DA2418B4-B1EE-024D-A12B-DC28CFEF98F0}">
      <formula1>0</formula1>
      <formula2>5</formula2>
    </dataValidation>
  </dataValidations>
  <hyperlinks>
    <hyperlink ref="E27" r:id="rId1" display="https://docs.google.com/document/d/1bgANIJPnr7ohFsgdd3ruMaKvHyvybJloSgL1F7ewOzI/edit" xr:uid="{F3FCE184-D259-194D-A53D-438FBCC379BF}"/>
    <hyperlink ref="F27" r:id="rId2" display="https://drive.google.com/drive/folders/0B93qD7tUPEF5b285S2xTNTB4RUk" xr:uid="{84F52DF5-762E-0049-9E6D-87E8691F8EA4}"/>
    <hyperlink ref="E28" r:id="rId3" display="https://docs.google.com/document/d/1bgANIJPnr7ohFsgdd3ruMaKvHyvybJloSgL1F7ewOzI/edit" xr:uid="{A0D122A5-89B0-DE4F-A8AF-40C9F09F1022}"/>
    <hyperlink ref="F28" r:id="rId4" display="https://drive.google.com/drive/folders/0B93qD7tUPEF5b285S2xTNTB4RUk" xr:uid="{4C31ECC7-AA57-F242-BECE-31FCF83B27B3}"/>
    <hyperlink ref="E29" r:id="rId5" display="https://docs.google.com/document/d/1bgANIJPnr7ohFsgdd3ruMaKvHyvybJloSgL1F7ewOzI/edit" xr:uid="{6B43947B-32C8-2142-B778-B6E25B02D844}"/>
    <hyperlink ref="F29" r:id="rId6" display="https://drive.google.com/drive/folders/0B93qD7tUPEF5b285S2xTNTB4RUk" xr:uid="{79EFA9D1-2E2A-2F49-AB16-B436E1E6D9B4}"/>
    <hyperlink ref="E30" r:id="rId7" display="https://docs.google.com/document/d/1bgANIJPnr7ohFsgdd3ruMaKvHyvybJloSgL1F7ewOzI/edit" xr:uid="{527DAFE5-E0DC-4C42-AF9F-B619ACC0396A}"/>
    <hyperlink ref="F30" r:id="rId8" display="https://drive.google.com/drive/folders/0B93qD7tUPEF5b285S2xTNTB4RUk" xr:uid="{217A0ED8-E6EA-0D47-A931-75F46D3020BB}"/>
    <hyperlink ref="E31" r:id="rId9" display="https://docs.google.com/document/d/1bgANIJPnr7ohFsgdd3ruMaKvHyvybJloSgL1F7ewOzI/edit" xr:uid="{FB289DCA-D7DA-9C48-AC84-E11AE381A9FF}"/>
    <hyperlink ref="F31" r:id="rId10" display="https://drive.google.com/drive/folders/0B93qD7tUPEF5b285S2xTNTB4RUk" xr:uid="{3A14CB91-8062-FE4D-BCF1-6E87B58E0B30}"/>
    <hyperlink ref="E32" r:id="rId11" display="https://docs.google.com/document/d/1bgANIJPnr7ohFsgdd3ruMaKvHyvybJloSgL1F7ewOzI/edit" xr:uid="{DF98918A-8AAA-0E4B-8F07-4E632DFECF6A}"/>
    <hyperlink ref="F32" r:id="rId12" display="https://drive.google.com/drive/folders/0B93qD7tUPEF5b285S2xTNTB4RUk" xr:uid="{EFC89DAD-FA64-A94A-A754-3408B7AA6505}"/>
    <hyperlink ref="E33" r:id="rId13" display="https://docs.google.com/document/d/1bgANIJPnr7ohFsgdd3ruMaKvHyvybJloSgL1F7ewOzI/edit" xr:uid="{5FB1CD03-02CA-EF4B-9F6D-73D789107098}"/>
    <hyperlink ref="F33" r:id="rId14" display="https://drive.google.com/drive/folders/0B93qD7tUPEF5b285S2xTNTB4RUk" xr:uid="{471B5DBD-CAFB-5A4A-BA90-988EC80376E0}"/>
    <hyperlink ref="E34" r:id="rId15" display="https://docs.google.com/document/d/1bgANIJPnr7ohFsgdd3ruMaKvHyvybJloSgL1F7ewOzI/edit" xr:uid="{12996EE1-92A8-5A42-A1E6-FDADB769EBA6}"/>
    <hyperlink ref="F34" r:id="rId16" display="https://drive.google.com/drive/folders/0B93qD7tUPEF5b285S2xTNTB4RUk" xr:uid="{DE195093-6EB9-4743-BF44-1730769BA920}"/>
    <hyperlink ref="E35" r:id="rId17" display="https://docs.google.com/document/d/1bgANIJPnr7ohFsgdd3ruMaKvHyvybJloSgL1F7ewOzI/edit" xr:uid="{8CAD2BF3-FF3B-2042-B682-715070A26708}"/>
    <hyperlink ref="F35" r:id="rId18" display="https://drive.google.com/drive/folders/0B93qD7tUPEF5b285S2xTNTB4RUk" xr:uid="{BFD93C17-F958-004F-B68E-12B92F0253D2}"/>
    <hyperlink ref="E36" r:id="rId19" display="https://docs.google.com/document/d/1bgANIJPnr7ohFsgdd3ruMaKvHyvybJloSgL1F7ewOzI/edit" xr:uid="{EFC209F0-FD85-D242-8AE9-44D9D79B7763}"/>
    <hyperlink ref="F36" r:id="rId20" display="https://drive.google.com/drive/folders/0B93qD7tUPEF5b285S2xTNTB4RUk" xr:uid="{E7C66EA5-72DD-1C43-8861-0DFBAD257F9D}"/>
    <hyperlink ref="E37" r:id="rId21" display="https://docs.google.com/document/d/1bgANIJPnr7ohFsgdd3ruMaKvHyvybJloSgL1F7ewOzI/edit" xr:uid="{311FB787-9493-894A-9E65-CCD35E9E4E7F}"/>
    <hyperlink ref="F37" r:id="rId22" display="https://drive.google.com/drive/folders/0B93qD7tUPEF5b285S2xTNTB4RUk" xr:uid="{B9AC7B4A-3771-4B4A-BA1B-B6A375A809B8}"/>
    <hyperlink ref="E38" r:id="rId23" display="https://docs.google.com/document/d/1bgANIJPnr7ohFsgdd3ruMaKvHyvybJloSgL1F7ewOzI/edit" xr:uid="{B706C170-08E8-4F40-B822-37A10E637196}"/>
    <hyperlink ref="F38" r:id="rId24" display="https://drive.google.com/drive/folders/0B93qD7tUPEF5b285S2xTNTB4RUk" xr:uid="{345433FA-4995-AE4F-A232-B1E122B24240}"/>
    <hyperlink ref="E43" r:id="rId25" display="https://docs.google.com/document/d/1vA_nQrcKC2MwrepY9SpVc9hLn4JzgEfhfNT7gXKbWtY/edit" xr:uid="{AEF0C16C-3E76-004B-9D84-36172A8FBF8A}"/>
    <hyperlink ref="F43" r:id="rId26" display="https://drive.google.com/open?id=0B93qD7tUPEF5UG5CTlVKTjN0bEk" xr:uid="{59BCE1B0-F373-064D-A495-8D1BF99646AC}"/>
    <hyperlink ref="E44" r:id="rId27" display="https://docs.google.com/document/d/1vA_nQrcKC2MwrepY9SpVc9hLn4JzgEfhfNT7gXKbWtY/edit" xr:uid="{48FA4089-B933-E942-A0E9-392F5DB56BD0}"/>
    <hyperlink ref="F44" r:id="rId28" display="https://drive.google.com/open?id=0B93qD7tUPEF5UG5CTlVKTjN0bEk" xr:uid="{F851C3FC-AF8D-C847-A3BF-39D2D07DF61A}"/>
    <hyperlink ref="E45" r:id="rId29" display="https://docs.google.com/document/d/1vA_nQrcKC2MwrepY9SpVc9hLn4JzgEfhfNT7gXKbWtY/edit" xr:uid="{6D9E2F38-CC3F-DB46-A82E-FCFC9C52713A}"/>
    <hyperlink ref="F45" r:id="rId30" display="https://drive.google.com/open?id=0B93qD7tUPEF5UG5CTlVKTjN0bEk" xr:uid="{621D7EC7-ED39-B843-A073-3003030FD978}"/>
    <hyperlink ref="E46" r:id="rId31" display="https://docs.google.com/document/d/1vA_nQrcKC2MwrepY9SpVc9hLn4JzgEfhfNT7gXKbWtY/edit" xr:uid="{7D0927A5-E106-0A45-ADDC-ED14D12C853F}"/>
    <hyperlink ref="F46" r:id="rId32" display="https://drive.google.com/open?id=0B93qD7tUPEF5UG5CTlVKTjN0bEk" xr:uid="{CF0DC5D7-0046-0D46-A36D-118CC6B69A5C}"/>
    <hyperlink ref="E47" r:id="rId33" display="https://docs.google.com/document/d/1vA_nQrcKC2MwrepY9SpVc9hLn4JzgEfhfNT7gXKbWtY/edit" xr:uid="{7E72FC2A-72CA-6A4D-962E-B946F82BA962}"/>
    <hyperlink ref="F47" r:id="rId34" display="https://drive.google.com/open?id=0B93qD7tUPEF5UG5CTlVKTjN0bEk" xr:uid="{DC6EDC28-5452-6D46-8DC4-8ABEC877C011}"/>
    <hyperlink ref="E48" r:id="rId35" display="https://docs.google.com/document/d/1vA_nQrcKC2MwrepY9SpVc9hLn4JzgEfhfNT7gXKbWtY/edit" xr:uid="{2DF27D53-A7F4-0345-92AC-2D54C49F6F83}"/>
    <hyperlink ref="F48" r:id="rId36" display="https://drive.google.com/open?id=0B93qD7tUPEF5UG5CTlVKTjN0bEk" xr:uid="{0D30F2EC-DC4B-A94A-BBF1-BCA660DF54A3}"/>
    <hyperlink ref="E49" r:id="rId37" display="https://docs.google.com/document/d/1vA_nQrcKC2MwrepY9SpVc9hLn4JzgEfhfNT7gXKbWtY/edit" xr:uid="{3BBFDC7F-9BD8-2342-AEA7-B3B2F8596B8C}"/>
    <hyperlink ref="F49" r:id="rId38" display="https://drive.google.com/open?id=0B93qD7tUPEF5UG5CTlVKTjN0bEk" xr:uid="{983EB87E-EC6A-6443-8F52-44340AABA0C6}"/>
    <hyperlink ref="E50" r:id="rId39" display="https://docs.google.com/document/d/1vA_nQrcKC2MwrepY9SpVc9hLn4JzgEfhfNT7gXKbWtY/edit" xr:uid="{A8F7E8D3-2C34-9942-8C65-23F1C1FB1131}"/>
    <hyperlink ref="F50" r:id="rId40" display="https://drive.google.com/open?id=0B93qD7tUPEF5UG5CTlVKTjN0bEk" xr:uid="{C9C8BFCC-3896-DB4B-96F2-20CA233F00F8}"/>
    <hyperlink ref="E51" r:id="rId41" display="https://docs.google.com/document/d/1vA_nQrcKC2MwrepY9SpVc9hLn4JzgEfhfNT7gXKbWtY/edit" xr:uid="{2D1D7E52-B3A1-F344-815A-5AF4800C7CD6}"/>
    <hyperlink ref="F51" r:id="rId42" display="https://drive.google.com/open?id=0B93qD7tUPEF5UG5CTlVKTjN0bEk" xr:uid="{69CCDE36-6712-304C-B94A-DBEE15F0F4CB}"/>
    <hyperlink ref="E52" r:id="rId43" display="https://docs.google.com/document/d/1vA_nQrcKC2MwrepY9SpVc9hLn4JzgEfhfNT7gXKbWtY/edit" xr:uid="{8D92CB1F-3991-F345-A8CA-C1764614FE9F}"/>
    <hyperlink ref="F52" r:id="rId44" display="https://drive.google.com/open?id=0B93qD7tUPEF5UG5CTlVKTjN0bEk" xr:uid="{F97A511F-2B40-B44C-93B9-248B07FE2394}"/>
    <hyperlink ref="E53" r:id="rId45" display="https://docs.google.com/document/d/1vA_nQrcKC2MwrepY9SpVc9hLn4JzgEfhfNT7gXKbWtY/edit" xr:uid="{20589F60-7C0B-C249-BEB8-50D9F0A41725}"/>
    <hyperlink ref="F53" r:id="rId46" display="https://drive.google.com/open?id=0B93qD7tUPEF5UG5CTlVKTjN0bEk" xr:uid="{59602092-0073-4040-A272-28B7A13831A4}"/>
    <hyperlink ref="E54" r:id="rId47" display="https://docs.google.com/document/d/1vA_nQrcKC2MwrepY9SpVc9hLn4JzgEfhfNT7gXKbWtY/edit" xr:uid="{33C092C5-A461-F44B-9076-C7E70F14F28F}"/>
    <hyperlink ref="F54" r:id="rId48" display="https://drive.google.com/open?id=0B93qD7tUPEF5UG5CTlVKTjN0bEk" xr:uid="{C08B99BE-2563-0841-9558-7D0F6005EF90}"/>
    <hyperlink ref="E55" r:id="rId49" display="https://docs.google.com/document/d/1vA_nQrcKC2MwrepY9SpVc9hLn4JzgEfhfNT7gXKbWtY/edit" xr:uid="{64106783-48B6-3444-9650-CB53FD413DF8}"/>
    <hyperlink ref="F55" r:id="rId50" display="https://drive.google.com/open?id=0B93qD7tUPEF5UG5CTlVKTjN0bEk" xr:uid="{4B825698-E19B-E149-9F6A-17EEC1D66008}"/>
    <hyperlink ref="E56" r:id="rId51" display="https://docs.google.com/document/d/1vA_nQrcKC2MwrepY9SpVc9hLn4JzgEfhfNT7gXKbWtY/edit" xr:uid="{C5ACC576-1CC8-D841-B935-F043AC21FC53}"/>
    <hyperlink ref="F56" r:id="rId52" display="https://drive.google.com/open?id=0B93qD7tUPEF5UG5CTlVKTjN0bEk" xr:uid="{BA724A38-078D-C041-B3B9-9FD33B74318C}"/>
    <hyperlink ref="E57" r:id="rId53" display="https://docs.google.com/document/d/1vA_nQrcKC2MwrepY9SpVc9hLn4JzgEfhfNT7gXKbWtY/edit" xr:uid="{42F4EBA4-C6DC-6E43-AD88-1D083E7EA2A1}"/>
    <hyperlink ref="F57" r:id="rId54" display="https://drive.google.com/open?id=0B93qD7tUPEF5UG5CTlVKTjN0bEk" xr:uid="{E38AB560-BE47-EA47-B178-9A99A55C68FE}"/>
    <hyperlink ref="E58" r:id="rId55" display="https://docs.google.com/document/d/1vA_nQrcKC2MwrepY9SpVc9hLn4JzgEfhfNT7gXKbWtY/edit" xr:uid="{0DA33C11-D44E-B749-9528-F9A144764274}"/>
    <hyperlink ref="F58" r:id="rId56" display="https://drive.google.com/open?id=0B93qD7tUPEF5UG5CTlVKTjN0bEk" xr:uid="{5D2E63EB-F394-E341-A863-769FDB3D6274}"/>
    <hyperlink ref="E59" r:id="rId57" display="https://docs.google.com/document/d/1vA_nQrcKC2MwrepY9SpVc9hLn4JzgEfhfNT7gXKbWtY/edit" xr:uid="{8E2B8473-C77B-7B48-9583-C250EB75D039}"/>
    <hyperlink ref="F59" r:id="rId58" display="https://drive.google.com/open?id=0B93qD7tUPEF5UG5CTlVKTjN0bEk" xr:uid="{584DFBB6-0AEB-2E44-BF04-108694ED40DC}"/>
    <hyperlink ref="E60" r:id="rId59" display="https://docs.google.com/document/d/1vA_nQrcKC2MwrepY9SpVc9hLn4JzgEfhfNT7gXKbWtY/edit" xr:uid="{B3DAD4EE-F400-AD42-8493-55A8780D57CC}"/>
    <hyperlink ref="F60" r:id="rId60" display="https://drive.google.com/open?id=0B93qD7tUPEF5UG5CTlVKTjN0bEk" xr:uid="{53017B1B-7FCC-0B4B-9E61-008EE0C71D11}"/>
    <hyperlink ref="E61" r:id="rId61" display="https://docs.google.com/document/d/1vA_nQrcKC2MwrepY9SpVc9hLn4JzgEfhfNT7gXKbWtY/edit" xr:uid="{E51EB8D9-B026-F343-943A-E3DB7F03ACAD}"/>
    <hyperlink ref="F61" r:id="rId62" display="https://drive.google.com/open?id=0B93qD7tUPEF5UG5CTlVKTjN0bEk" xr:uid="{BC16E989-4EFB-9646-B016-C3E371411C01}"/>
    <hyperlink ref="E62" r:id="rId63" display="https://docs.google.com/document/d/1vA_nQrcKC2MwrepY9SpVc9hLn4JzgEfhfNT7gXKbWtY/edit" xr:uid="{6709377A-55DE-DF4E-9142-AB6C39756761}"/>
    <hyperlink ref="F62" r:id="rId64" display="https://drive.google.com/open?id=0B93qD7tUPEF5UG5CTlVKTjN0bEk" xr:uid="{0A80A15D-9807-184A-B2F7-DC372737FF82}"/>
    <hyperlink ref="E63" r:id="rId65" display="https://docs.google.com/document/d/1vA_nQrcKC2MwrepY9SpVc9hLn4JzgEfhfNT7gXKbWtY/edit" xr:uid="{F0166A97-7AB6-2D45-93F9-694C592CC6B6}"/>
    <hyperlink ref="F63" r:id="rId66" display="https://drive.google.com/open?id=0B93qD7tUPEF5UG5CTlVKTjN0bEk" xr:uid="{4824E509-37BB-614E-AC8C-7B3721EF2E59}"/>
    <hyperlink ref="E64" r:id="rId67" display="https://docs.google.com/document/d/1vA_nQrcKC2MwrepY9SpVc9hLn4JzgEfhfNT7gXKbWtY/edit" xr:uid="{3A297B45-683B-DA4F-B375-EB5C7A62584A}"/>
    <hyperlink ref="F64" r:id="rId68" display="https://drive.google.com/open?id=0B93qD7tUPEF5UG5CTlVKTjN0bEk" xr:uid="{99532A58-E984-0643-BFEF-5BE5210E877A}"/>
    <hyperlink ref="E65" r:id="rId69" display="https://docs.google.com/document/d/1vA_nQrcKC2MwrepY9SpVc9hLn4JzgEfhfNT7gXKbWtY/edit" xr:uid="{CB832E8C-A823-C24E-A4D3-3EC8B39E10F7}"/>
    <hyperlink ref="F65" r:id="rId70" display="https://drive.google.com/open?id=0B93qD7tUPEF5UG5CTlVKTjN0bEk" xr:uid="{BA9B4E8B-4D1B-0443-8A6F-2C9CEC2E132C}"/>
    <hyperlink ref="E70" r:id="rId71" display="https://docs.google.com/document/d/1M4OCOP0yCWwIXvXrLEYfilpKr4cNPX4tQAcAXoCAB9g/edit" xr:uid="{CBB744A9-5317-AB47-A717-D6E09D3949B9}"/>
    <hyperlink ref="F70" r:id="rId72" display="https://drive.google.com/open?id=0B93qD7tUPEF5SHp2V1BMNzUwRTg" xr:uid="{E3269CA5-4357-9A48-B08C-1E6D1E468C51}"/>
    <hyperlink ref="E71" r:id="rId73" display="https://docs.google.com/document/d/1M4OCOP0yCWwIXvXrLEYfilpKr4cNPX4tQAcAXoCAB9g/edit" xr:uid="{19B5269B-EF3B-344A-BBD0-DD64F0C74988}"/>
    <hyperlink ref="F71" r:id="rId74" display="https://drive.google.com/open?id=0B93qD7tUPEF5SHp2V1BMNzUwRTg" xr:uid="{5B263590-3147-724A-9C1A-C336E0C5F655}"/>
    <hyperlink ref="E72" r:id="rId75" display="https://docs.google.com/document/d/1M4OCOP0yCWwIXvXrLEYfilpKr4cNPX4tQAcAXoCAB9g/edit" xr:uid="{EC505B5B-D2C9-0E4C-9BA0-DCAC8EB57D77}"/>
    <hyperlink ref="F72" r:id="rId76" display="https://drive.google.com/open?id=0B93qD7tUPEF5SHp2V1BMNzUwRTg" xr:uid="{9EDBD8D7-A9C5-1049-99BB-FB56CFB37B3E}"/>
    <hyperlink ref="E73" r:id="rId77" display="https://docs.google.com/document/d/1M4OCOP0yCWwIXvXrLEYfilpKr4cNPX4tQAcAXoCAB9g/edit" xr:uid="{F526AF12-E760-4244-A9EA-F409D59C8AFE}"/>
    <hyperlink ref="F73" r:id="rId78" display="https://drive.google.com/open?id=0B93qD7tUPEF5SHp2V1BMNzUwRTg" xr:uid="{40446445-2C42-F243-857B-FE57E583FE77}"/>
    <hyperlink ref="E74" r:id="rId79" display="https://docs.google.com/document/d/1M4OCOP0yCWwIXvXrLEYfilpKr4cNPX4tQAcAXoCAB9g/edit" xr:uid="{2E87FB8A-1164-2945-9A37-7C435D67A0A6}"/>
    <hyperlink ref="F74" r:id="rId80" display="https://drive.google.com/open?id=0B93qD7tUPEF5SHp2V1BMNzUwRTg" xr:uid="{0E644034-D420-4246-9113-140A4A0CEAD4}"/>
    <hyperlink ref="E75" r:id="rId81" display="https://docs.google.com/document/d/1M4OCOP0yCWwIXvXrLEYfilpKr4cNPX4tQAcAXoCAB9g/edit" xr:uid="{647C7905-630A-7B4E-8FB3-8673965AD31D}"/>
    <hyperlink ref="F75" r:id="rId82" display="https://drive.google.com/open?id=0B93qD7tUPEF5SHp2V1BMNzUwRTg" xr:uid="{E03655EE-F7C1-BA4D-8A55-D800CEDD0AF5}"/>
    <hyperlink ref="E76" r:id="rId83" display="https://docs.google.com/document/d/1M4OCOP0yCWwIXvXrLEYfilpKr4cNPX4tQAcAXoCAB9g/edit" xr:uid="{1C1656CC-E0DA-6B49-89CA-E68AD7C2ED91}"/>
    <hyperlink ref="F76" r:id="rId84" display="https://drive.google.com/open?id=0B93qD7tUPEF5SHp2V1BMNzUwRTg" xr:uid="{06DE0F7C-802C-0E4B-A234-CB082C39380D}"/>
    <hyperlink ref="E77" r:id="rId85" display="https://docs.google.com/document/d/1M4OCOP0yCWwIXvXrLEYfilpKr4cNPX4tQAcAXoCAB9g/edit" xr:uid="{4C4E888F-6D2B-464D-B10E-F50965164396}"/>
    <hyperlink ref="F77" r:id="rId86" display="https://drive.google.com/open?id=0B93qD7tUPEF5SHp2V1BMNzUwRTg" xr:uid="{9E641990-7633-124B-B6D8-D9BA25D4A49D}"/>
    <hyperlink ref="E78" r:id="rId87" display="https://docs.google.com/document/d/1M4OCOP0yCWwIXvXrLEYfilpKr4cNPX4tQAcAXoCAB9g/edit" xr:uid="{4AE16A0C-DC9A-364A-917E-F730FAA16766}"/>
    <hyperlink ref="F78" r:id="rId88" display="https://drive.google.com/open?id=0B93qD7tUPEF5SHp2V1BMNzUwRTg" xr:uid="{B3A7D860-B5E8-1B43-98ED-8801F8D4686C}"/>
    <hyperlink ref="E79" r:id="rId89" display="https://docs.google.com/document/d/1M4OCOP0yCWwIXvXrLEYfilpKr4cNPX4tQAcAXoCAB9g/edit" xr:uid="{1DDFB247-4B2C-4E44-9A97-188DB06A2D6A}"/>
    <hyperlink ref="F79" r:id="rId90" display="https://drive.google.com/open?id=0B93qD7tUPEF5SHp2V1BMNzUwRTg" xr:uid="{F64651FF-2C2E-164C-BEAC-597B9D2019E1}"/>
    <hyperlink ref="E80" r:id="rId91" display="https://docs.google.com/document/d/1M4OCOP0yCWwIXvXrLEYfilpKr4cNPX4tQAcAXoCAB9g/edit" xr:uid="{B0245615-8362-EF48-B1D3-314E25C8F837}"/>
    <hyperlink ref="F80" r:id="rId92" display="https://drive.google.com/open?id=0B93qD7tUPEF5SHp2V1BMNzUwRTg" xr:uid="{0DEDB5AA-EDDE-134E-BF2D-6B69D6B67299}"/>
    <hyperlink ref="E81" r:id="rId93" display="https://docs.google.com/document/d/1M4OCOP0yCWwIXvXrLEYfilpKr4cNPX4tQAcAXoCAB9g/edit" xr:uid="{7B084268-7B02-E14B-940E-182D2DCBE547}"/>
    <hyperlink ref="F81" r:id="rId94" display="https://drive.google.com/open?id=0B93qD7tUPEF5SHp2V1BMNzUwRTg" xr:uid="{8EAA1497-F45F-1F46-88E5-3BD847A13E39}"/>
    <hyperlink ref="E82" r:id="rId95" display="https://docs.google.com/document/d/1M4OCOP0yCWwIXvXrLEYfilpKr4cNPX4tQAcAXoCAB9g/edit" xr:uid="{C027EFE8-A4BC-C94B-A4B8-5EEDFC1BC69F}"/>
    <hyperlink ref="F82" r:id="rId96" display="https://drive.google.com/open?id=0B93qD7tUPEF5SHp2V1BMNzUwRTg" xr:uid="{2FEEEC04-422B-064E-BE51-DE5B311F7627}"/>
    <hyperlink ref="E83" r:id="rId97" display="https://docs.google.com/document/d/1M4OCOP0yCWwIXvXrLEYfilpKr4cNPX4tQAcAXoCAB9g/edit" xr:uid="{620BE7A7-8547-A54C-9711-5E493A9C118B}"/>
    <hyperlink ref="F83" r:id="rId98" display="https://drive.google.com/open?id=0B93qD7tUPEF5SHp2V1BMNzUwRTg" xr:uid="{E1419469-330E-CE4E-9F4C-549A278C4FEC}"/>
    <hyperlink ref="E88" r:id="rId99" display="https://docs.google.com/document/d/18jXJ4KxVhba_StQ5fbjRz30HqFn31d5ChaHFFngmFyY/edit" xr:uid="{2ED089D9-7168-754F-A177-E72A32810D31}"/>
    <hyperlink ref="F88" r:id="rId100" display="https://drive.google.com/open?id=0B93qD7tUPEF5UEFUTHhlNlNGRTA" xr:uid="{A806A3DC-D0EF-D84E-B8F4-BD9F41DCD697}"/>
    <hyperlink ref="E89" r:id="rId101" display="https://docs.google.com/document/d/18jXJ4KxVhba_StQ5fbjRz30HqFn31d5ChaHFFngmFyY/edit" xr:uid="{A4B126FE-FAEF-7348-B399-78344BC87538}"/>
    <hyperlink ref="F89" r:id="rId102" display="https://drive.google.com/open?id=0B93qD7tUPEF5UEFUTHhlNlNGRTA" xr:uid="{F64DA42B-29D0-7A40-9E45-13C6B886BCAA}"/>
    <hyperlink ref="E90" r:id="rId103" display="https://docs.google.com/document/d/18jXJ4KxVhba_StQ5fbjRz30HqFn31d5ChaHFFngmFyY/edit" xr:uid="{71F74EB5-4208-6949-A293-5E35E3B9CD6C}"/>
    <hyperlink ref="F90" r:id="rId104" display="https://drive.google.com/open?id=0B93qD7tUPEF5UEFUTHhlNlNGRTA" xr:uid="{24C8DD04-8F69-024D-85D8-2BF56112D0BB}"/>
    <hyperlink ref="E91" r:id="rId105" display="https://docs.google.com/document/d/18jXJ4KxVhba_StQ5fbjRz30HqFn31d5ChaHFFngmFyY/edit" xr:uid="{95F0C4B4-E9D5-8D4B-A17E-7C77CEAA7DAD}"/>
    <hyperlink ref="F91" r:id="rId106" display="https://drive.google.com/open?id=0B93qD7tUPEF5UEFUTHhlNlNGRTA" xr:uid="{4A09F305-75EC-394C-97AA-46B6041F2537}"/>
    <hyperlink ref="E92" r:id="rId107" display="https://docs.google.com/document/d/18jXJ4KxVhba_StQ5fbjRz30HqFn31d5ChaHFFngmFyY/edit" xr:uid="{25782696-84F7-FC4D-B186-700C9664C817}"/>
    <hyperlink ref="F92" r:id="rId108" display="https://drive.google.com/open?id=0B93qD7tUPEF5UEFUTHhlNlNGRTA" xr:uid="{25E5AE41-65CE-E54F-BD52-32105BA48F02}"/>
    <hyperlink ref="E93" r:id="rId109" display="https://docs.google.com/document/d/18jXJ4KxVhba_StQ5fbjRz30HqFn31d5ChaHFFngmFyY/edit" xr:uid="{6117475A-1852-8748-9AB1-7BDF1B289361}"/>
    <hyperlink ref="F93" r:id="rId110" display="https://drive.google.com/open?id=0B93qD7tUPEF5UEFUTHhlNlNGRTA" xr:uid="{C1FCCA19-4F95-D341-800B-66B5E7C3C20B}"/>
    <hyperlink ref="E94" r:id="rId111" display="https://docs.google.com/document/d/18jXJ4KxVhba_StQ5fbjRz30HqFn31d5ChaHFFngmFyY/edit" xr:uid="{AE492865-C3E0-194E-B9B8-F3566C8FC703}"/>
    <hyperlink ref="F94" r:id="rId112" display="https://drive.google.com/open?id=0B93qD7tUPEF5UEFUTHhlNlNGRTA" xr:uid="{08CE5B90-5E4D-E343-AC34-63A83C7DA5CF}"/>
    <hyperlink ref="E95" r:id="rId113" display="https://docs.google.com/document/d/18jXJ4KxVhba_StQ5fbjRz30HqFn31d5ChaHFFngmFyY/edit" xr:uid="{36C9A2BB-29E2-2548-8DE5-3A910B3C58C5}"/>
    <hyperlink ref="F95" r:id="rId114" display="https://drive.google.com/open?id=0B93qD7tUPEF5UEFUTHhlNlNGRTA" xr:uid="{1D20694C-1631-1641-9F23-3DFA5B280FB8}"/>
    <hyperlink ref="E100" r:id="rId115" display="https://docs.google.com/document/d/1dXMXNQvxNWkEBxsAWAep0Wgn_Wq31t4-b534b2PWtzA/edit" xr:uid="{1243C57C-D77D-3649-B8CD-9E7BBFA73601}"/>
    <hyperlink ref="F100" r:id="rId116" display="https://drive.google.com/open?id=0B93qD7tUPEF5UWxBbFVSd2dDMk0" xr:uid="{C483B08D-7296-A542-B081-1CD9D858A475}"/>
    <hyperlink ref="E101" r:id="rId117" display="https://docs.google.com/document/d/1dXMXNQvxNWkEBxsAWAep0Wgn_Wq31t4-b534b2PWtzA/edit" xr:uid="{03E58861-5EF3-544A-9612-6B774F476864}"/>
    <hyperlink ref="F101" r:id="rId118" display="https://drive.google.com/open?id=0B93qD7tUPEF5UWxBbFVSd2dDMk0" xr:uid="{140EB51A-DF1A-A843-A95B-B1A8B6005D33}"/>
    <hyperlink ref="E102" r:id="rId119" display="https://docs.google.com/document/d/1dXMXNQvxNWkEBxsAWAep0Wgn_Wq31t4-b534b2PWtzA/edit" xr:uid="{92CB5892-A9A6-BE46-9362-AEDB6280A7C7}"/>
    <hyperlink ref="F102" r:id="rId120" display="https://drive.google.com/open?id=0B93qD7tUPEF5UWxBbFVSd2dDMk0" xr:uid="{E9913CBB-2946-A241-B4CF-46FB1C7E9481}"/>
    <hyperlink ref="E103" r:id="rId121" display="https://docs.google.com/document/d/1dXMXNQvxNWkEBxsAWAep0Wgn_Wq31t4-b534b2PWtzA/edit" xr:uid="{1A8EDA60-CF73-2E48-B9CA-6F2D0AB0AA75}"/>
    <hyperlink ref="F103" r:id="rId122" display="https://drive.google.com/open?id=0B93qD7tUPEF5UWxBbFVSd2dDMk0" xr:uid="{C8EB43B6-7E6F-1B42-97C9-84B0D908A68E}"/>
    <hyperlink ref="E104" r:id="rId123" display="https://docs.google.com/document/d/1dXMXNQvxNWkEBxsAWAep0Wgn_Wq31t4-b534b2PWtzA/edit" xr:uid="{DD9631C2-28DE-2B42-8195-51FF728AD8F1}"/>
    <hyperlink ref="F104" r:id="rId124" display="https://drive.google.com/open?id=0B93qD7tUPEF5UWxBbFVSd2dDMk0" xr:uid="{43BAE884-0817-6344-8BFD-4A9C5F5FEB6A}"/>
    <hyperlink ref="E105" r:id="rId125" display="https://docs.google.com/document/d/1dXMXNQvxNWkEBxsAWAep0Wgn_Wq31t4-b534b2PWtzA/edit" xr:uid="{C9259803-F064-8349-B17C-EB2F684FED92}"/>
    <hyperlink ref="F105" r:id="rId126" display="https://drive.google.com/open?id=0B93qD7tUPEF5UWxBbFVSd2dDMk0" xr:uid="{A1D34371-AAFA-224F-80C1-242BA9313434}"/>
    <hyperlink ref="E106" r:id="rId127" display="https://docs.google.com/document/d/1dXMXNQvxNWkEBxsAWAep0Wgn_Wq31t4-b534b2PWtzA/edit" xr:uid="{FF54D7AD-BEA2-EF44-8E73-5454A4D4DFBA}"/>
    <hyperlink ref="F106" r:id="rId128" display="https://drive.google.com/open?id=0B93qD7tUPEF5UWxBbFVSd2dDMk0" xr:uid="{5F303BCB-A5D8-E141-B26C-2265941BBEB3}"/>
    <hyperlink ref="E107" r:id="rId129" display="https://docs.google.com/document/d/1dXMXNQvxNWkEBxsAWAep0Wgn_Wq31t4-b534b2PWtzA/edit" xr:uid="{92B85EA0-DBE0-B64C-A395-E1F59B9D4677}"/>
    <hyperlink ref="F107" r:id="rId130" display="https://drive.google.com/open?id=0B93qD7tUPEF5UWxBbFVSd2dDMk0" xr:uid="{5161D1F8-77F6-B84F-9291-3FA308CA0961}"/>
    <hyperlink ref="E108" r:id="rId131" display="https://docs.google.com/document/d/1dXMXNQvxNWkEBxsAWAep0Wgn_Wq31t4-b534b2PWtzA/edit" xr:uid="{D938E3BE-0191-AB4F-B044-BCEF66199EE9}"/>
    <hyperlink ref="F108" r:id="rId132" display="https://drive.google.com/open?id=0B93qD7tUPEF5UWxBbFVSd2dDMk0" xr:uid="{DF17FB32-B490-FE4A-82AA-DFCA06623C4C}"/>
    <hyperlink ref="E124" r:id="rId133" display="https://docs.google.com/document/d/168NNr2qfzBlpNlktssYvJgPoV-BUzHOitb2PkyLwZ1o/edit" xr:uid="{A1A2FF4D-2E50-FA47-8583-9246E3687E3D}"/>
    <hyperlink ref="F124" r:id="rId134" display="https://drive.google.com/open?id=0B93qD7tUPEF5OVlMc2ZMUEZ3NFE" xr:uid="{ADC55095-2A57-4C40-9C24-81FEDE0E52B1}"/>
    <hyperlink ref="E125" r:id="rId135" display="https://docs.google.com/document/d/168NNr2qfzBlpNlktssYvJgPoV-BUzHOitb2PkyLwZ1o/edit" xr:uid="{F6F9BC5A-7A4B-524E-8A2A-EC309B7E3381}"/>
    <hyperlink ref="F125" r:id="rId136" display="https://drive.google.com/open?id=0B93qD7tUPEF5OVlMc2ZMUEZ3NFE" xr:uid="{9A907D26-46B9-2544-AA48-D26A5CF21D3F}"/>
    <hyperlink ref="E126" r:id="rId137" display="https://docs.google.com/document/d/168NNr2qfzBlpNlktssYvJgPoV-BUzHOitb2PkyLwZ1o/edit" xr:uid="{DF764265-A177-9A41-97A2-57386330B583}"/>
    <hyperlink ref="F126" r:id="rId138" display="https://drive.google.com/open?id=0B93qD7tUPEF5OVlMc2ZMUEZ3NFE" xr:uid="{0D556D83-1386-2A40-AC3D-C68F326A4D5B}"/>
    <hyperlink ref="E127" r:id="rId139" display="https://docs.google.com/document/d/168NNr2qfzBlpNlktssYvJgPoV-BUzHOitb2PkyLwZ1o/edit" xr:uid="{C25F17C5-31EA-1142-891D-1CD6841FF535}"/>
    <hyperlink ref="F127" r:id="rId140" display="https://drive.google.com/open?id=0B93qD7tUPEF5OVlMc2ZMUEZ3NFE" xr:uid="{F39FE289-2DED-AC47-9446-7B5A9493EA77}"/>
    <hyperlink ref="E128" r:id="rId141" display="https://docs.google.com/document/d/168NNr2qfzBlpNlktssYvJgPoV-BUzHOitb2PkyLwZ1o/edit" xr:uid="{B032C412-49D1-B747-BFD2-96380A206C13}"/>
    <hyperlink ref="F128" r:id="rId142" display="https://drive.google.com/open?id=0B93qD7tUPEF5OVlMc2ZMUEZ3NFE" xr:uid="{BDCE0183-0EDD-854C-907B-D5805068EE89}"/>
    <hyperlink ref="E129" r:id="rId143" display="https://docs.google.com/document/d/168NNr2qfzBlpNlktssYvJgPoV-BUzHOitb2PkyLwZ1o/edit" xr:uid="{44B80A6D-60C7-524D-AC00-ECBA430DF90F}"/>
    <hyperlink ref="F129" r:id="rId144" display="https://drive.google.com/open?id=0B93qD7tUPEF5OVlMc2ZMUEZ3NFE" xr:uid="{B767C2F2-AF39-3543-9999-14FD91306C01}"/>
    <hyperlink ref="E130" r:id="rId145" display="https://docs.google.com/document/d/168NNr2qfzBlpNlktssYvJgPoV-BUzHOitb2PkyLwZ1o/edit" xr:uid="{28B5749F-E3EA-8445-839B-933FCA9B1FCC}"/>
    <hyperlink ref="F130" r:id="rId146" display="https://drive.google.com/open?id=0B93qD7tUPEF5OVlMc2ZMUEZ3NFE" xr:uid="{F854E4DF-D97B-4147-A842-1612C0D2424A}"/>
    <hyperlink ref="E131" r:id="rId147" display="https://docs.google.com/document/d/168NNr2qfzBlpNlktssYvJgPoV-BUzHOitb2PkyLwZ1o/edit" xr:uid="{014AB4A9-B5C2-7443-BEB8-83AB5FED1B79}"/>
    <hyperlink ref="F131" r:id="rId148" display="https://drive.google.com/open?id=0B93qD7tUPEF5OVlMc2ZMUEZ3NFE" xr:uid="{61BBD129-CB02-4F40-8D1D-93D667456207}"/>
    <hyperlink ref="E132" r:id="rId149" display="https://docs.google.com/document/d/168NNr2qfzBlpNlktssYvJgPoV-BUzHOitb2PkyLwZ1o/edit" xr:uid="{CAB5F214-CBD5-824A-9225-B74463D0D5EC}"/>
    <hyperlink ref="F132" r:id="rId150" display="https://drive.google.com/open?id=0B93qD7tUPEF5OVlMc2ZMUEZ3NFE" xr:uid="{3A565B01-6086-9849-83EC-7F9FFB748DB9}"/>
    <hyperlink ref="E133" r:id="rId151" display="https://docs.google.com/document/d/168NNr2qfzBlpNlktssYvJgPoV-BUzHOitb2PkyLwZ1o/edit" xr:uid="{6931DA6C-75B5-D94E-BFBD-B5C4B2F7807D}"/>
    <hyperlink ref="F133" r:id="rId152" display="https://drive.google.com/open?id=0B93qD7tUPEF5OVlMc2ZMUEZ3NFE" xr:uid="{64A79DFE-852D-164D-A654-9C323FA095FE}"/>
    <hyperlink ref="E134" r:id="rId153" display="https://docs.google.com/document/d/168NNr2qfzBlpNlktssYvJgPoV-BUzHOitb2PkyLwZ1o/edit" xr:uid="{D55B1083-ACE0-4840-98CB-E5904A9C86C0}"/>
    <hyperlink ref="F134" r:id="rId154" display="https://drive.google.com/open?id=0B93qD7tUPEF5OVlMc2ZMUEZ3NFE" xr:uid="{7F453145-6C5C-0843-AC1E-A54101188C2D}"/>
    <hyperlink ref="E135" r:id="rId155" display="https://docs.google.com/document/d/168NNr2qfzBlpNlktssYvJgPoV-BUzHOitb2PkyLwZ1o/edit" xr:uid="{778A6C72-4AF2-3B4F-AEDC-19E004FCE4A8}"/>
    <hyperlink ref="F135" r:id="rId156" display="https://drive.google.com/open?id=0B93qD7tUPEF5OVlMc2ZMUEZ3NFE" xr:uid="{9AA21FDA-8F2F-CB4E-8FB5-E2BE0DFD776F}"/>
    <hyperlink ref="E136" r:id="rId157" display="https://docs.google.com/document/d/168NNr2qfzBlpNlktssYvJgPoV-BUzHOitb2PkyLwZ1o/edit" xr:uid="{5945CD3B-05F8-3346-8E32-16654CE86C80}"/>
    <hyperlink ref="F136" r:id="rId158" display="https://drive.google.com/open?id=0B93qD7tUPEF5OVlMc2ZMUEZ3NFE" xr:uid="{4E257648-9F36-D040-A8E2-BC042F3C005C}"/>
    <hyperlink ref="E113" r:id="rId159" display="https://docs.google.com/document/d/1CkVQ51Y_8NRtDH0m2xwHX_zbEUiMIFaMh4Evrz0wRfQ/edit" xr:uid="{E47170AE-B7E3-DB49-98D3-0B56B50323F7}"/>
    <hyperlink ref="F113" r:id="rId160" display="https://drive.google.com/open?id=0B93qD7tUPEF5RDd2UFZ0MEoydkE" xr:uid="{3EABA600-55B6-A645-BE18-B34E6F8BB472}"/>
    <hyperlink ref="E114" r:id="rId161" display="https://docs.google.com/document/d/1CkVQ51Y_8NRtDH0m2xwHX_zbEUiMIFaMh4Evrz0wRfQ/edit" xr:uid="{0EA241C7-AA41-A147-9DA2-E0F3ED9F9053}"/>
    <hyperlink ref="F114" r:id="rId162" display="https://drive.google.com/open?id=0B93qD7tUPEF5RDd2UFZ0MEoydkE" xr:uid="{4261CDA7-B988-764F-BC36-BAA2806BFE14}"/>
    <hyperlink ref="E115" r:id="rId163" display="https://docs.google.com/document/d/1CkVQ51Y_8NRtDH0m2xwHX_zbEUiMIFaMh4Evrz0wRfQ/edit" xr:uid="{7FF7C3BD-5317-434F-BEFB-A7916A5C668F}"/>
    <hyperlink ref="F115" r:id="rId164" display="https://drive.google.com/open?id=0B93qD7tUPEF5RDd2UFZ0MEoydkE" xr:uid="{8289ABD1-5AED-2443-8ACC-433870E8B4BD}"/>
    <hyperlink ref="E116" r:id="rId165" display="https://docs.google.com/document/d/1CkVQ51Y_8NRtDH0m2xwHX_zbEUiMIFaMh4Evrz0wRfQ/edit" xr:uid="{2B0A9ACF-F423-8440-B095-14909558A05A}"/>
    <hyperlink ref="F116" r:id="rId166" display="https://drive.google.com/open?id=0B93qD7tUPEF5RDd2UFZ0MEoydkE" xr:uid="{E283E479-A515-844F-B80A-9B0B0C09BDED}"/>
    <hyperlink ref="E117" r:id="rId167" display="https://docs.google.com/document/d/1CkVQ51Y_8NRtDH0m2xwHX_zbEUiMIFaMh4Evrz0wRfQ/edit" xr:uid="{26E85445-BCF2-8440-9C26-370F3C537542}"/>
    <hyperlink ref="F117" r:id="rId168" display="https://drive.google.com/open?id=0B93qD7tUPEF5RDd2UFZ0MEoydkE" xr:uid="{E82297A0-6643-444F-82E8-934B670E137C}"/>
    <hyperlink ref="E118" r:id="rId169" display="https://docs.google.com/document/d/1CkVQ51Y_8NRtDH0m2xwHX_zbEUiMIFaMh4Evrz0wRfQ/edit" xr:uid="{9F8E9172-E969-DC4C-9DF8-95C7FB8961C9}"/>
    <hyperlink ref="F118" r:id="rId170" display="https://drive.google.com/open?id=0B93qD7tUPEF5RDd2UFZ0MEoydkE" xr:uid="{E9332ABE-95F8-6F4E-BA2E-656A30C890E5}"/>
    <hyperlink ref="E119" r:id="rId171" display="https://docs.google.com/document/d/1CkVQ51Y_8NRtDH0m2xwHX_zbEUiMIFaMh4Evrz0wRfQ/edit" xr:uid="{34EBC7EE-8AFC-464B-8B51-C2D82AD255AA}"/>
    <hyperlink ref="F119" r:id="rId172" display="https://drive.google.com/open?id=0B93qD7tUPEF5RDd2UFZ0MEoydkE" xr:uid="{500E9995-8CF3-C649-9D52-3670FED88E43}"/>
    <hyperlink ref="E141" r:id="rId173" display="https://docs.google.com/document/d/1po6DyvS64w49X8cCDxgpc--13JhzMWYm0fhRGCWBfY0/edit" xr:uid="{E45E1430-4481-F54B-B58B-F7F04C3CABF7}"/>
    <hyperlink ref="F141" r:id="rId174" display="https://drive.google.com/open?id=0B93qD7tUPEF5dkNINDN4cVQ3dzA" xr:uid="{4072CAD3-CAC2-9C41-8C87-487CE8924FAB}"/>
    <hyperlink ref="E142" r:id="rId175" display="https://docs.google.com/document/d/1po6DyvS64w49X8cCDxgpc--13JhzMWYm0fhRGCWBfY0/edit" xr:uid="{BD1A1D8D-7DCE-4441-B00E-90A780768B36}"/>
    <hyperlink ref="F142" r:id="rId176" display="https://drive.google.com/open?id=0B93qD7tUPEF5dkNINDN4cVQ3dzA" xr:uid="{4064BCE3-EB3D-3A47-928A-9A71B124F2D5}"/>
    <hyperlink ref="E143" r:id="rId177" display="https://docs.google.com/document/d/1po6DyvS64w49X8cCDxgpc--13JhzMWYm0fhRGCWBfY0/edit" xr:uid="{287DF92A-D738-DB4F-961E-670915832775}"/>
    <hyperlink ref="F143" r:id="rId178" display="https://drive.google.com/open?id=0B93qD7tUPEF5dkNINDN4cVQ3dzA" xr:uid="{2A75B019-B347-C842-9BF9-F2893BBBE508}"/>
    <hyperlink ref="E148" r:id="rId179" display="https://docs.google.com/document/d/12dCx7g1fezb_mzVaQ9NRxCLjJmCdmgWanUlLSFn7eiI/edit" xr:uid="{F26FEBF4-4D06-7140-8331-E677A6177783}"/>
    <hyperlink ref="E149" r:id="rId180" display="https://docs.google.com/document/d/12dCx7g1fezb_mzVaQ9NRxCLjJmCdmgWanUlLSFn7eiI/edit" xr:uid="{229D0316-1CCF-744F-AA43-16D3EAB4EA8D}"/>
    <hyperlink ref="E150" r:id="rId181" display="https://docs.google.com/document/d/12dCx7g1fezb_mzVaQ9NRxCLjJmCdmgWanUlLSFn7eiI/edit" xr:uid="{24FBF2C4-2E79-8B49-A22C-49CAFBD84F25}"/>
    <hyperlink ref="E151" r:id="rId182" display="https://docs.google.com/document/d/12dCx7g1fezb_mzVaQ9NRxCLjJmCdmgWanUlLSFn7eiI/edit" xr:uid="{392DCA9B-0108-7F4D-86CC-C5627F5D0264}"/>
    <hyperlink ref="E152" r:id="rId183" display="https://docs.google.com/document/d/12dCx7g1fezb_mzVaQ9NRxCLjJmCdmgWanUlLSFn7eiI/edit" xr:uid="{EA5F9C94-83DA-E943-AED1-C95F2F73A495}"/>
    <hyperlink ref="E153" r:id="rId184" display="https://docs.google.com/document/d/12dCx7g1fezb_mzVaQ9NRxCLjJmCdmgWanUlLSFn7eiI/edit" xr:uid="{41B53370-B1EF-A643-B9B9-4969D6D58C7C}"/>
    <hyperlink ref="E154" r:id="rId185" display="https://docs.google.com/document/d/12dCx7g1fezb_mzVaQ9NRxCLjJmCdmgWanUlLSFn7eiI/edit" xr:uid="{17B55109-6786-7B4C-9B07-7F49F889806E}"/>
    <hyperlink ref="E155" r:id="rId186" display="https://docs.google.com/document/d/12dCx7g1fezb_mzVaQ9NRxCLjJmCdmgWanUlLSFn7eiI/edit" xr:uid="{7B5CC6BC-DBC5-7948-BE6C-295D2ABAEE6D}"/>
    <hyperlink ref="E156" r:id="rId187" display="https://docs.google.com/document/d/12dCx7g1fezb_mzVaQ9NRxCLjJmCdmgWanUlLSFn7eiI/edit" xr:uid="{DE71FAD1-2C12-1B41-B669-ABFDBC232C67}"/>
    <hyperlink ref="E157" r:id="rId188" display="https://docs.google.com/document/d/12dCx7g1fezb_mzVaQ9NRxCLjJmCdmgWanUlLSFn7eiI/edit" xr:uid="{7A13DAC9-2DC2-6046-86C3-9F636B8ADA53}"/>
    <hyperlink ref="E162" r:id="rId189" display="https://docs.google.com/document/d/1x6MfWDvt7WHUfxk51zhecRxv6JmwoUr2Vvcrs96HBBQ/edit" xr:uid="{6A10BF14-5C3E-1448-8BEF-8A8015880DA6}"/>
    <hyperlink ref="E163" r:id="rId190" display="https://docs.google.com/document/d/1x6MfWDvt7WHUfxk51zhecRxv6JmwoUr2Vvcrs96HBBQ/edit" xr:uid="{87D1A7CC-691F-6A48-B425-432FC1EAAD03}"/>
    <hyperlink ref="E164" r:id="rId191" display="https://docs.google.com/document/d/1x6MfWDvt7WHUfxk51zhecRxv6JmwoUr2Vvcrs96HBBQ/edit" xr:uid="{AE775CAD-3F6E-2445-8DF7-B2936DEECE3D}"/>
    <hyperlink ref="E165" r:id="rId192" display="https://docs.google.com/document/d/1x6MfWDvt7WHUfxk51zhecRxv6JmwoUr2Vvcrs96HBBQ/edit" xr:uid="{81A7BC4A-35D0-F248-9575-388D8EB8E02A}"/>
    <hyperlink ref="E166" r:id="rId193" display="https://docs.google.com/document/d/1x6MfWDvt7WHUfxk51zhecRxv6JmwoUr2Vvcrs96HBBQ/edit" xr:uid="{34C1843F-FCA2-9A46-A187-917325DB2F95}"/>
    <hyperlink ref="E167" r:id="rId194" display="https://docs.google.com/document/d/1x6MfWDvt7WHUfxk51zhecRxv6JmwoUr2Vvcrs96HBBQ/edit" xr:uid="{419E88DF-009B-DF47-A623-F4E6C0EB87D4}"/>
    <hyperlink ref="E168" r:id="rId195" display="https://docs.google.com/document/d/1x6MfWDvt7WHUfxk51zhecRxv6JmwoUr2Vvcrs96HBBQ/edit" xr:uid="{9521E404-6D43-324D-BDF9-91493EA7D63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7316B-33A0-0A48-A83D-5E6C510E7DA1}">
  <dimension ref="A3:H371"/>
  <sheetViews>
    <sheetView topLeftCell="B1" workbookViewId="0"/>
  </sheetViews>
  <sheetFormatPr baseColWidth="10" defaultRowHeight="16"/>
  <cols>
    <col min="1" max="1" width="0" style="10" hidden="1" customWidth="1"/>
    <col min="2" max="2" width="29.1640625" style="30" customWidth="1"/>
    <col min="3" max="3" width="67.6640625" style="10" customWidth="1"/>
    <col min="4" max="4" width="72.6640625" style="10" customWidth="1"/>
    <col min="5" max="5" width="10.83203125" style="11"/>
    <col min="6" max="6" width="50.83203125" style="10" customWidth="1"/>
    <col min="7" max="7" width="10.83203125" style="10"/>
    <col min="8" max="8" width="10.83203125" style="11"/>
    <col min="9" max="16384" width="10.83203125" style="10"/>
  </cols>
  <sheetData>
    <row r="3" spans="2:3" ht="20">
      <c r="C3" s="22" t="s">
        <v>282</v>
      </c>
    </row>
    <row r="4" spans="2:3" ht="17">
      <c r="B4" s="9" t="s">
        <v>280</v>
      </c>
    </row>
    <row r="5" spans="2:3" ht="17">
      <c r="B5" s="26" t="s">
        <v>271</v>
      </c>
      <c r="C5" s="279" t="s">
        <v>734</v>
      </c>
    </row>
    <row r="6" spans="2:3" ht="17">
      <c r="B6" s="26" t="s">
        <v>272</v>
      </c>
      <c r="C6" s="279"/>
    </row>
    <row r="7" spans="2:3" ht="17">
      <c r="B7" s="26" t="s">
        <v>273</v>
      </c>
      <c r="C7" s="279"/>
    </row>
    <row r="8" spans="2:3" ht="17">
      <c r="B8" s="26" t="s">
        <v>48</v>
      </c>
      <c r="C8" s="279"/>
    </row>
    <row r="9" spans="2:3" ht="17">
      <c r="B9" s="26" t="s">
        <v>274</v>
      </c>
      <c r="C9" s="279"/>
    </row>
    <row r="10" spans="2:3" ht="17">
      <c r="B10" s="26" t="s">
        <v>275</v>
      </c>
      <c r="C10" s="279"/>
    </row>
    <row r="11" spans="2:3" ht="17">
      <c r="B11" s="26" t="s">
        <v>276</v>
      </c>
      <c r="C11" s="279"/>
    </row>
    <row r="12" spans="2:3" ht="17">
      <c r="B12" s="26" t="s">
        <v>277</v>
      </c>
      <c r="C12" s="279"/>
    </row>
    <row r="13" spans="2:3" ht="17">
      <c r="B13" s="26" t="s">
        <v>57</v>
      </c>
      <c r="C13" s="279"/>
    </row>
    <row r="14" spans="2:3" ht="17">
      <c r="B14" s="26" t="s">
        <v>56</v>
      </c>
      <c r="C14" s="279"/>
    </row>
    <row r="15" spans="2:3" ht="17">
      <c r="B15" s="26" t="s">
        <v>278</v>
      </c>
      <c r="C15" s="279"/>
    </row>
    <row r="16" spans="2:3">
      <c r="B16" s="10"/>
    </row>
    <row r="26" spans="1:8" ht="17">
      <c r="B26" s="16" t="s">
        <v>873</v>
      </c>
      <c r="C26" s="15"/>
    </row>
    <row r="27" spans="1:8" ht="17">
      <c r="B27" s="17" t="s">
        <v>29</v>
      </c>
      <c r="C27" s="18"/>
    </row>
    <row r="28" spans="1:8" ht="17">
      <c r="E28" s="32" t="s">
        <v>871</v>
      </c>
    </row>
    <row r="29" spans="1:8" ht="60">
      <c r="B29" s="33" t="s">
        <v>271</v>
      </c>
      <c r="C29" s="34" t="s">
        <v>141</v>
      </c>
      <c r="D29" s="34" t="s">
        <v>38</v>
      </c>
      <c r="E29" s="34" t="s">
        <v>142</v>
      </c>
      <c r="F29" s="34" t="s">
        <v>143</v>
      </c>
      <c r="G29" s="35" t="s">
        <v>247</v>
      </c>
      <c r="H29" s="34" t="s">
        <v>281</v>
      </c>
    </row>
    <row r="30" spans="1:8" ht="17">
      <c r="B30" s="27" t="s">
        <v>433</v>
      </c>
    </row>
    <row r="31" spans="1:8" ht="51">
      <c r="A31" s="10">
        <v>244</v>
      </c>
      <c r="B31" s="13" t="s">
        <v>283</v>
      </c>
      <c r="C31" s="13" t="s">
        <v>440</v>
      </c>
      <c r="D31" s="13" t="s">
        <v>441</v>
      </c>
      <c r="E31" s="25">
        <v>3</v>
      </c>
      <c r="F31" s="14" t="s">
        <v>733</v>
      </c>
      <c r="G31" s="14"/>
      <c r="H31" s="28">
        <v>3</v>
      </c>
    </row>
    <row r="32" spans="1:8" ht="68">
      <c r="A32" s="10">
        <v>245</v>
      </c>
      <c r="B32" s="13" t="s">
        <v>284</v>
      </c>
      <c r="C32" s="13" t="s">
        <v>442</v>
      </c>
      <c r="D32" s="13" t="s">
        <v>443</v>
      </c>
      <c r="E32" s="25"/>
      <c r="F32" s="14"/>
      <c r="G32" s="14"/>
      <c r="H32" s="28"/>
    </row>
    <row r="33" spans="1:8" ht="85">
      <c r="A33" s="10">
        <v>246</v>
      </c>
      <c r="B33" s="13" t="s">
        <v>285</v>
      </c>
      <c r="C33" s="13" t="s">
        <v>444</v>
      </c>
      <c r="D33" s="13" t="s">
        <v>445</v>
      </c>
      <c r="E33" s="25"/>
      <c r="F33" s="14"/>
      <c r="G33" s="14"/>
      <c r="H33" s="28"/>
    </row>
    <row r="34" spans="1:8" ht="85">
      <c r="A34" s="10">
        <v>247</v>
      </c>
      <c r="B34" s="13" t="s">
        <v>286</v>
      </c>
      <c r="C34" s="13" t="s">
        <v>446</v>
      </c>
      <c r="D34" s="13" t="s">
        <v>447</v>
      </c>
      <c r="E34" s="25"/>
      <c r="F34" s="14"/>
      <c r="G34" s="14"/>
      <c r="H34" s="28"/>
    </row>
    <row r="35" spans="1:8" ht="68">
      <c r="A35" s="10">
        <v>248</v>
      </c>
      <c r="B35" s="13" t="s">
        <v>287</v>
      </c>
      <c r="C35" s="13" t="s">
        <v>448</v>
      </c>
      <c r="D35" s="13" t="s">
        <v>449</v>
      </c>
      <c r="E35" s="25"/>
      <c r="F35" s="14"/>
      <c r="G35" s="14"/>
      <c r="H35" s="28"/>
    </row>
    <row r="36" spans="1:8" ht="68">
      <c r="A36" s="10">
        <v>249</v>
      </c>
      <c r="B36" s="13" t="s">
        <v>288</v>
      </c>
      <c r="C36" s="13" t="s">
        <v>450</v>
      </c>
      <c r="D36" s="13" t="s">
        <v>451</v>
      </c>
      <c r="E36" s="25"/>
      <c r="F36" s="14"/>
      <c r="G36" s="14"/>
      <c r="H36" s="28"/>
    </row>
    <row r="37" spans="1:8" ht="102">
      <c r="A37" s="10">
        <v>250</v>
      </c>
      <c r="B37" s="13" t="s">
        <v>289</v>
      </c>
      <c r="C37" s="13" t="s">
        <v>452</v>
      </c>
      <c r="D37" s="13" t="s">
        <v>453</v>
      </c>
      <c r="E37" s="25"/>
      <c r="F37" s="14"/>
      <c r="G37" s="14"/>
      <c r="H37" s="28"/>
    </row>
    <row r="38" spans="1:8">
      <c r="B38" s="10"/>
    </row>
    <row r="39" spans="1:8">
      <c r="B39" s="10"/>
    </row>
    <row r="40" spans="1:8">
      <c r="B40" s="10"/>
    </row>
    <row r="41" spans="1:8" ht="17">
      <c r="B41" s="27" t="s">
        <v>434</v>
      </c>
    </row>
    <row r="42" spans="1:8" ht="68">
      <c r="A42" s="10">
        <v>251</v>
      </c>
      <c r="B42" s="13" t="s">
        <v>290</v>
      </c>
      <c r="C42" s="13" t="s">
        <v>454</v>
      </c>
      <c r="D42" s="13" t="s">
        <v>455</v>
      </c>
      <c r="E42" s="25"/>
      <c r="F42" s="14"/>
      <c r="G42" s="14"/>
      <c r="H42" s="28"/>
    </row>
    <row r="43" spans="1:8" ht="68">
      <c r="A43" s="10">
        <v>252</v>
      </c>
      <c r="B43" s="13" t="s">
        <v>291</v>
      </c>
      <c r="C43" s="13" t="s">
        <v>456</v>
      </c>
      <c r="D43" s="13" t="s">
        <v>457</v>
      </c>
      <c r="E43" s="25"/>
      <c r="F43" s="14"/>
      <c r="G43" s="14"/>
      <c r="H43" s="28"/>
    </row>
    <row r="44" spans="1:8" ht="85">
      <c r="A44" s="10">
        <v>253</v>
      </c>
      <c r="B44" s="13" t="s">
        <v>292</v>
      </c>
      <c r="C44" s="13" t="s">
        <v>458</v>
      </c>
      <c r="D44" s="13" t="s">
        <v>459</v>
      </c>
      <c r="E44" s="25"/>
      <c r="F44" s="14"/>
      <c r="G44" s="14"/>
      <c r="H44" s="28"/>
    </row>
    <row r="45" spans="1:8" ht="51">
      <c r="A45" s="10">
        <v>254</v>
      </c>
      <c r="B45" s="13" t="s">
        <v>293</v>
      </c>
      <c r="C45" s="13" t="s">
        <v>460</v>
      </c>
      <c r="D45" s="13" t="s">
        <v>461</v>
      </c>
      <c r="E45" s="25"/>
      <c r="F45" s="14"/>
      <c r="G45" s="14"/>
      <c r="H45" s="28"/>
    </row>
    <row r="46" spans="1:8" ht="51">
      <c r="A46" s="10">
        <v>255</v>
      </c>
      <c r="B46" s="13" t="s">
        <v>294</v>
      </c>
      <c r="C46" s="13" t="s">
        <v>462</v>
      </c>
      <c r="D46" s="13" t="s">
        <v>463</v>
      </c>
      <c r="E46" s="25"/>
      <c r="F46" s="14"/>
      <c r="G46" s="14"/>
      <c r="H46" s="28"/>
    </row>
    <row r="47" spans="1:8" ht="68">
      <c r="A47" s="10">
        <v>256</v>
      </c>
      <c r="B47" s="13" t="s">
        <v>295</v>
      </c>
      <c r="C47" s="13" t="s">
        <v>464</v>
      </c>
      <c r="D47" s="13" t="s">
        <v>465</v>
      </c>
      <c r="E47" s="25"/>
      <c r="F47" s="14"/>
      <c r="G47" s="14"/>
      <c r="H47" s="28"/>
    </row>
    <row r="48" spans="1:8">
      <c r="B48" s="10"/>
    </row>
    <row r="49" spans="1:8">
      <c r="B49" s="10"/>
    </row>
    <row r="50" spans="1:8">
      <c r="B50" s="10"/>
    </row>
    <row r="51" spans="1:8" ht="17">
      <c r="B51" s="12" t="s">
        <v>272</v>
      </c>
    </row>
    <row r="52" spans="1:8" ht="68">
      <c r="A52" s="10">
        <v>257</v>
      </c>
      <c r="B52" s="13" t="s">
        <v>296</v>
      </c>
      <c r="C52" s="13" t="s">
        <v>466</v>
      </c>
      <c r="D52" s="13" t="s">
        <v>467</v>
      </c>
      <c r="E52" s="25"/>
      <c r="F52" s="14"/>
      <c r="G52" s="14"/>
      <c r="H52" s="28"/>
    </row>
    <row r="53" spans="1:8" ht="51">
      <c r="A53" s="10">
        <v>258</v>
      </c>
      <c r="B53" s="13" t="s">
        <v>297</v>
      </c>
      <c r="C53" s="13" t="s">
        <v>468</v>
      </c>
      <c r="D53" s="13" t="s">
        <v>469</v>
      </c>
      <c r="E53" s="25"/>
      <c r="F53" s="14"/>
      <c r="G53" s="14"/>
      <c r="H53" s="28"/>
    </row>
    <row r="54" spans="1:8" ht="51">
      <c r="A54" s="10">
        <v>259</v>
      </c>
      <c r="B54" s="13" t="s">
        <v>298</v>
      </c>
      <c r="C54" s="13" t="s">
        <v>470</v>
      </c>
      <c r="D54" s="13" t="s">
        <v>471</v>
      </c>
      <c r="E54" s="25"/>
      <c r="F54" s="14"/>
      <c r="G54" s="14"/>
      <c r="H54" s="28"/>
    </row>
    <row r="55" spans="1:8" ht="51">
      <c r="A55" s="10">
        <v>260</v>
      </c>
      <c r="B55" s="13" t="s">
        <v>299</v>
      </c>
      <c r="C55" s="13" t="s">
        <v>472</v>
      </c>
      <c r="D55" s="13" t="s">
        <v>473</v>
      </c>
      <c r="E55" s="25"/>
      <c r="F55" s="14"/>
      <c r="G55" s="14"/>
      <c r="H55" s="28"/>
    </row>
    <row r="56" spans="1:8" ht="51">
      <c r="A56" s="10">
        <v>261</v>
      </c>
      <c r="B56" s="13" t="s">
        <v>300</v>
      </c>
      <c r="C56" s="13" t="s">
        <v>474</v>
      </c>
      <c r="D56" s="13" t="s">
        <v>475</v>
      </c>
      <c r="E56" s="25"/>
      <c r="F56" s="14"/>
      <c r="G56" s="14"/>
      <c r="H56" s="28"/>
    </row>
    <row r="57" spans="1:8" ht="51">
      <c r="A57" s="10">
        <v>262</v>
      </c>
      <c r="B57" s="13" t="s">
        <v>301</v>
      </c>
      <c r="C57" s="13" t="s">
        <v>476</v>
      </c>
      <c r="D57" s="13" t="s">
        <v>477</v>
      </c>
      <c r="E57" s="25"/>
      <c r="F57" s="14"/>
      <c r="G57" s="14"/>
      <c r="H57" s="28"/>
    </row>
    <row r="58" spans="1:8" ht="51">
      <c r="A58" s="10">
        <v>263</v>
      </c>
      <c r="B58" s="13" t="s">
        <v>302</v>
      </c>
      <c r="C58" s="13" t="s">
        <v>478</v>
      </c>
      <c r="D58" s="13" t="s">
        <v>479</v>
      </c>
      <c r="E58" s="25"/>
      <c r="F58" s="14"/>
      <c r="G58" s="14"/>
      <c r="H58" s="28"/>
    </row>
    <row r="59" spans="1:8">
      <c r="B59" s="10"/>
    </row>
    <row r="60" spans="1:8">
      <c r="B60" s="10"/>
    </row>
    <row r="61" spans="1:8">
      <c r="B61" s="10"/>
    </row>
    <row r="62" spans="1:8" ht="17">
      <c r="B62" s="12" t="s">
        <v>273</v>
      </c>
    </row>
    <row r="63" spans="1:8" ht="68">
      <c r="A63" s="10">
        <v>264</v>
      </c>
      <c r="B63" s="13" t="s">
        <v>303</v>
      </c>
      <c r="C63" s="13" t="s">
        <v>480</v>
      </c>
      <c r="D63" s="13" t="s">
        <v>481</v>
      </c>
      <c r="E63" s="25"/>
      <c r="F63" s="14"/>
      <c r="G63" s="14"/>
      <c r="H63" s="28"/>
    </row>
    <row r="64" spans="1:8" ht="68">
      <c r="A64" s="10">
        <v>265</v>
      </c>
      <c r="B64" s="13" t="s">
        <v>304</v>
      </c>
      <c r="C64" s="13" t="s">
        <v>482</v>
      </c>
      <c r="D64" s="13" t="s">
        <v>483</v>
      </c>
      <c r="E64" s="25"/>
      <c r="F64" s="14"/>
      <c r="G64" s="14"/>
      <c r="H64" s="28"/>
    </row>
    <row r="65" spans="1:8" ht="85">
      <c r="A65" s="10">
        <v>266</v>
      </c>
      <c r="B65" s="13" t="s">
        <v>305</v>
      </c>
      <c r="C65" s="13" t="s">
        <v>484</v>
      </c>
      <c r="D65" s="13" t="s">
        <v>485</v>
      </c>
      <c r="E65" s="25"/>
      <c r="F65" s="14"/>
      <c r="G65" s="14"/>
      <c r="H65" s="28"/>
    </row>
    <row r="66" spans="1:8" ht="68">
      <c r="A66" s="10">
        <v>267</v>
      </c>
      <c r="B66" s="13" t="s">
        <v>306</v>
      </c>
      <c r="C66" s="13" t="s">
        <v>486</v>
      </c>
      <c r="D66" s="13" t="s">
        <v>487</v>
      </c>
      <c r="E66" s="25"/>
      <c r="F66" s="14"/>
      <c r="G66" s="14"/>
      <c r="H66" s="28"/>
    </row>
    <row r="67" spans="1:8" ht="102">
      <c r="A67" s="10">
        <v>268</v>
      </c>
      <c r="B67" s="13" t="s">
        <v>307</v>
      </c>
      <c r="C67" s="13" t="s">
        <v>488</v>
      </c>
      <c r="D67" s="13" t="s">
        <v>489</v>
      </c>
      <c r="E67" s="25"/>
      <c r="F67" s="14"/>
      <c r="G67" s="14"/>
      <c r="H67" s="28"/>
    </row>
    <row r="68" spans="1:8" ht="85">
      <c r="A68" s="10">
        <v>269</v>
      </c>
      <c r="B68" s="13" t="s">
        <v>105</v>
      </c>
      <c r="C68" s="13" t="s">
        <v>490</v>
      </c>
      <c r="D68" s="13" t="s">
        <v>491</v>
      </c>
      <c r="E68" s="25"/>
      <c r="F68" s="14"/>
      <c r="G68" s="14"/>
      <c r="H68" s="28"/>
    </row>
    <row r="69" spans="1:8" ht="51">
      <c r="A69" s="10">
        <v>270</v>
      </c>
      <c r="B69" s="13" t="s">
        <v>308</v>
      </c>
      <c r="C69" s="13" t="s">
        <v>492</v>
      </c>
      <c r="D69" s="13" t="s">
        <v>493</v>
      </c>
      <c r="E69" s="25"/>
      <c r="F69" s="14"/>
      <c r="G69" s="14"/>
      <c r="H69" s="28"/>
    </row>
    <row r="70" spans="1:8" ht="51">
      <c r="A70" s="10">
        <v>271</v>
      </c>
      <c r="B70" s="13" t="s">
        <v>309</v>
      </c>
      <c r="C70" s="13" t="s">
        <v>494</v>
      </c>
      <c r="D70" s="13" t="s">
        <v>495</v>
      </c>
      <c r="E70" s="25"/>
      <c r="F70" s="14"/>
      <c r="G70" s="14"/>
      <c r="H70" s="28"/>
    </row>
    <row r="71" spans="1:8" ht="51">
      <c r="A71" s="10">
        <v>272</v>
      </c>
      <c r="B71" s="13" t="s">
        <v>104</v>
      </c>
      <c r="C71" s="13" t="s">
        <v>496</v>
      </c>
      <c r="D71" s="13" t="s">
        <v>497</v>
      </c>
      <c r="E71" s="25"/>
      <c r="F71" s="14"/>
      <c r="G71" s="14"/>
      <c r="H71" s="28"/>
    </row>
    <row r="72" spans="1:8" ht="102">
      <c r="A72" s="10">
        <v>273</v>
      </c>
      <c r="B72" s="13" t="s">
        <v>310</v>
      </c>
      <c r="C72" s="13" t="s">
        <v>498</v>
      </c>
      <c r="D72" s="13" t="s">
        <v>499</v>
      </c>
      <c r="E72" s="25"/>
      <c r="F72" s="14"/>
      <c r="G72" s="14"/>
      <c r="H72" s="28"/>
    </row>
    <row r="73" spans="1:8" ht="85">
      <c r="A73" s="10">
        <v>274</v>
      </c>
      <c r="B73" s="13" t="s">
        <v>311</v>
      </c>
      <c r="C73" s="13" t="s">
        <v>500</v>
      </c>
      <c r="D73" s="13" t="s">
        <v>501</v>
      </c>
      <c r="E73" s="25"/>
      <c r="F73" s="14"/>
      <c r="G73" s="14"/>
      <c r="H73" s="28"/>
    </row>
    <row r="74" spans="1:8">
      <c r="B74" s="10"/>
    </row>
    <row r="75" spans="1:8">
      <c r="B75" s="10"/>
    </row>
    <row r="76" spans="1:8">
      <c r="B76" s="10"/>
    </row>
    <row r="77" spans="1:8" ht="17">
      <c r="B77" s="12" t="s">
        <v>48</v>
      </c>
    </row>
    <row r="78" spans="1:8" ht="34">
      <c r="A78" s="10">
        <v>275</v>
      </c>
      <c r="B78" s="13" t="s">
        <v>312</v>
      </c>
      <c r="C78" s="13" t="s">
        <v>502</v>
      </c>
      <c r="D78" s="13" t="s">
        <v>503</v>
      </c>
      <c r="E78" s="25"/>
      <c r="F78" s="14"/>
      <c r="G78" s="14"/>
      <c r="H78" s="28"/>
    </row>
    <row r="79" spans="1:8" ht="85">
      <c r="A79" s="10">
        <v>276</v>
      </c>
      <c r="B79" s="13" t="s">
        <v>313</v>
      </c>
      <c r="C79" s="13" t="s">
        <v>504</v>
      </c>
      <c r="D79" s="13" t="s">
        <v>505</v>
      </c>
      <c r="E79" s="25"/>
      <c r="F79" s="14"/>
      <c r="G79" s="14"/>
      <c r="H79" s="28"/>
    </row>
    <row r="80" spans="1:8" ht="51">
      <c r="A80" s="10">
        <v>277</v>
      </c>
      <c r="B80" s="13" t="s">
        <v>314</v>
      </c>
      <c r="C80" s="13" t="s">
        <v>506</v>
      </c>
      <c r="D80" s="13" t="s">
        <v>503</v>
      </c>
      <c r="E80" s="25"/>
      <c r="F80" s="14"/>
      <c r="G80" s="14"/>
      <c r="H80" s="28"/>
    </row>
    <row r="81" spans="1:8" ht="34">
      <c r="A81" s="10">
        <v>278</v>
      </c>
      <c r="B81" s="13" t="s">
        <v>315</v>
      </c>
      <c r="C81" s="13" t="s">
        <v>507</v>
      </c>
      <c r="D81" s="13" t="s">
        <v>503</v>
      </c>
      <c r="E81" s="25"/>
      <c r="F81" s="14"/>
      <c r="G81" s="14"/>
      <c r="H81" s="28"/>
    </row>
    <row r="82" spans="1:8" ht="34">
      <c r="A82" s="10">
        <v>279</v>
      </c>
      <c r="B82" s="13" t="s">
        <v>316</v>
      </c>
      <c r="C82" s="13" t="s">
        <v>508</v>
      </c>
      <c r="D82" s="13" t="s">
        <v>503</v>
      </c>
      <c r="E82" s="25"/>
      <c r="F82" s="14"/>
      <c r="G82" s="14"/>
      <c r="H82" s="28"/>
    </row>
    <row r="83" spans="1:8" ht="34">
      <c r="A83" s="10">
        <v>280</v>
      </c>
      <c r="B83" s="13" t="s">
        <v>317</v>
      </c>
      <c r="C83" s="13" t="s">
        <v>509</v>
      </c>
      <c r="D83" s="13" t="s">
        <v>503</v>
      </c>
      <c r="E83" s="25"/>
      <c r="F83" s="14"/>
      <c r="G83" s="14"/>
      <c r="H83" s="28"/>
    </row>
    <row r="84" spans="1:8" ht="51">
      <c r="A84" s="10">
        <v>281</v>
      </c>
      <c r="B84" s="13" t="s">
        <v>318</v>
      </c>
      <c r="C84" s="13" t="s">
        <v>510</v>
      </c>
      <c r="D84" s="13" t="s">
        <v>503</v>
      </c>
      <c r="E84" s="25"/>
      <c r="F84" s="14"/>
      <c r="G84" s="14"/>
      <c r="H84" s="28"/>
    </row>
    <row r="85" spans="1:8" ht="34">
      <c r="A85" s="10">
        <v>282</v>
      </c>
      <c r="B85" s="13" t="s">
        <v>319</v>
      </c>
      <c r="C85" s="13" t="s">
        <v>511</v>
      </c>
      <c r="D85" s="13" t="s">
        <v>503</v>
      </c>
      <c r="E85" s="25"/>
      <c r="F85" s="14"/>
      <c r="G85" s="14"/>
      <c r="H85" s="28"/>
    </row>
    <row r="86" spans="1:8" ht="17">
      <c r="A86" s="10">
        <v>283</v>
      </c>
      <c r="B86" s="13" t="s">
        <v>320</v>
      </c>
      <c r="C86" s="13" t="s">
        <v>512</v>
      </c>
      <c r="D86" s="13" t="s">
        <v>503</v>
      </c>
      <c r="E86" s="25"/>
      <c r="F86" s="14"/>
      <c r="G86" s="14"/>
      <c r="H86" s="28"/>
    </row>
    <row r="87" spans="1:8" ht="51">
      <c r="A87" s="10">
        <v>284</v>
      </c>
      <c r="B87" s="13" t="s">
        <v>321</v>
      </c>
      <c r="C87" s="13" t="s">
        <v>513</v>
      </c>
      <c r="D87" s="13" t="s">
        <v>503</v>
      </c>
      <c r="E87" s="25"/>
      <c r="F87" s="14"/>
      <c r="G87" s="14"/>
      <c r="H87" s="28"/>
    </row>
    <row r="88" spans="1:8" ht="17">
      <c r="A88" s="10">
        <v>285</v>
      </c>
      <c r="B88" s="13" t="s">
        <v>322</v>
      </c>
      <c r="C88" s="13" t="s">
        <v>514</v>
      </c>
      <c r="D88" s="13" t="s">
        <v>503</v>
      </c>
      <c r="E88" s="25"/>
      <c r="F88" s="14"/>
      <c r="G88" s="14"/>
      <c r="H88" s="28"/>
    </row>
    <row r="89" spans="1:8" ht="34">
      <c r="A89" s="10">
        <v>286</v>
      </c>
      <c r="B89" s="13" t="s">
        <v>323</v>
      </c>
      <c r="C89" s="13" t="s">
        <v>515</v>
      </c>
      <c r="D89" s="13" t="s">
        <v>503</v>
      </c>
      <c r="E89" s="25"/>
      <c r="F89" s="14"/>
      <c r="G89" s="14"/>
      <c r="H89" s="28"/>
    </row>
    <row r="90" spans="1:8" ht="34">
      <c r="A90" s="10">
        <v>287</v>
      </c>
      <c r="B90" s="13" t="s">
        <v>324</v>
      </c>
      <c r="C90" s="13" t="s">
        <v>516</v>
      </c>
      <c r="D90" s="13" t="s">
        <v>503</v>
      </c>
      <c r="E90" s="25"/>
      <c r="F90" s="14"/>
      <c r="G90" s="14"/>
      <c r="H90" s="28"/>
    </row>
    <row r="91" spans="1:8" ht="34">
      <c r="A91" s="10">
        <v>288</v>
      </c>
      <c r="B91" s="13" t="s">
        <v>325</v>
      </c>
      <c r="C91" s="13" t="s">
        <v>517</v>
      </c>
      <c r="D91" s="13" t="s">
        <v>503</v>
      </c>
      <c r="E91" s="25"/>
      <c r="F91" s="14"/>
      <c r="G91" s="14"/>
      <c r="H91" s="28"/>
    </row>
    <row r="92" spans="1:8" ht="68">
      <c r="A92" s="10">
        <v>289</v>
      </c>
      <c r="B92" s="13" t="s">
        <v>326</v>
      </c>
      <c r="C92" s="13" t="s">
        <v>518</v>
      </c>
      <c r="D92" s="13" t="s">
        <v>503</v>
      </c>
      <c r="E92" s="25"/>
      <c r="F92" s="14"/>
      <c r="G92" s="14"/>
      <c r="H92" s="28"/>
    </row>
    <row r="93" spans="1:8">
      <c r="B93" s="10"/>
    </row>
    <row r="94" spans="1:8">
      <c r="B94" s="10"/>
    </row>
    <row r="95" spans="1:8">
      <c r="B95" s="10"/>
    </row>
    <row r="96" spans="1:8" ht="17">
      <c r="B96" s="12" t="s">
        <v>435</v>
      </c>
    </row>
    <row r="97" spans="1:8" ht="51">
      <c r="A97" s="10">
        <v>290</v>
      </c>
      <c r="B97" s="13" t="s">
        <v>327</v>
      </c>
      <c r="C97" s="13" t="s">
        <v>519</v>
      </c>
      <c r="D97" s="13" t="s">
        <v>520</v>
      </c>
      <c r="E97" s="25"/>
      <c r="F97" s="14"/>
      <c r="G97" s="14"/>
      <c r="H97" s="28"/>
    </row>
    <row r="98" spans="1:8" ht="85">
      <c r="A98" s="10">
        <v>291</v>
      </c>
      <c r="B98" s="13" t="s">
        <v>328</v>
      </c>
      <c r="C98" s="13" t="s">
        <v>521</v>
      </c>
      <c r="D98" s="13" t="s">
        <v>522</v>
      </c>
      <c r="E98" s="25"/>
      <c r="F98" s="14"/>
      <c r="G98" s="14"/>
      <c r="H98" s="28"/>
    </row>
    <row r="99" spans="1:8" ht="68">
      <c r="A99" s="10">
        <v>292</v>
      </c>
      <c r="B99" s="13" t="s">
        <v>295</v>
      </c>
      <c r="C99" s="13" t="s">
        <v>523</v>
      </c>
      <c r="D99" s="13" t="s">
        <v>524</v>
      </c>
      <c r="E99" s="25"/>
      <c r="F99" s="14"/>
      <c r="G99" s="14"/>
      <c r="H99" s="28"/>
    </row>
    <row r="100" spans="1:8" ht="68">
      <c r="A100" s="10">
        <v>293</v>
      </c>
      <c r="B100" s="13" t="s">
        <v>329</v>
      </c>
      <c r="C100" s="13" t="s">
        <v>525</v>
      </c>
      <c r="D100" s="13" t="s">
        <v>526</v>
      </c>
      <c r="E100" s="25"/>
      <c r="F100" s="14"/>
      <c r="G100" s="14"/>
      <c r="H100" s="28"/>
    </row>
    <row r="101" spans="1:8" ht="51">
      <c r="A101" s="10">
        <v>294</v>
      </c>
      <c r="B101" s="13" t="s">
        <v>43</v>
      </c>
      <c r="C101" s="13" t="s">
        <v>527</v>
      </c>
      <c r="D101" s="13" t="s">
        <v>528</v>
      </c>
      <c r="E101" s="25"/>
      <c r="F101" s="14"/>
      <c r="G101" s="14"/>
      <c r="H101" s="28"/>
    </row>
    <row r="102" spans="1:8" ht="51">
      <c r="A102" s="10">
        <v>295</v>
      </c>
      <c r="B102" s="13" t="s">
        <v>330</v>
      </c>
      <c r="C102" s="13" t="s">
        <v>529</v>
      </c>
      <c r="D102" s="13" t="s">
        <v>530</v>
      </c>
      <c r="E102" s="25"/>
      <c r="F102" s="14"/>
      <c r="G102" s="14"/>
      <c r="H102" s="28"/>
    </row>
    <row r="103" spans="1:8" ht="51">
      <c r="A103" s="10">
        <v>296</v>
      </c>
      <c r="B103" s="13" t="s">
        <v>331</v>
      </c>
      <c r="C103" s="13" t="s">
        <v>531</v>
      </c>
      <c r="D103" s="13" t="s">
        <v>532</v>
      </c>
      <c r="E103" s="25"/>
      <c r="F103" s="14"/>
      <c r="G103" s="14"/>
      <c r="H103" s="28"/>
    </row>
    <row r="104" spans="1:8" ht="51">
      <c r="A104" s="10">
        <v>297</v>
      </c>
      <c r="B104" s="13" t="s">
        <v>332</v>
      </c>
      <c r="C104" s="13" t="s">
        <v>533</v>
      </c>
      <c r="D104" s="13" t="s">
        <v>534</v>
      </c>
      <c r="E104" s="25"/>
      <c r="F104" s="14"/>
      <c r="G104" s="14"/>
      <c r="H104" s="28"/>
    </row>
    <row r="105" spans="1:8" ht="51">
      <c r="A105" s="10">
        <v>298</v>
      </c>
      <c r="B105" s="13" t="s">
        <v>333</v>
      </c>
      <c r="C105" s="13" t="s">
        <v>535</v>
      </c>
      <c r="D105" s="13" t="s">
        <v>536</v>
      </c>
      <c r="E105" s="25"/>
      <c r="F105" s="14"/>
      <c r="G105" s="14"/>
      <c r="H105" s="28"/>
    </row>
    <row r="106" spans="1:8" ht="51">
      <c r="A106" s="10">
        <v>299</v>
      </c>
      <c r="B106" s="13" t="s">
        <v>334</v>
      </c>
      <c r="C106" s="13" t="s">
        <v>537</v>
      </c>
      <c r="D106" s="13" t="s">
        <v>538</v>
      </c>
      <c r="E106" s="25"/>
      <c r="F106" s="14"/>
      <c r="G106" s="14"/>
      <c r="H106" s="28"/>
    </row>
    <row r="107" spans="1:8" ht="34">
      <c r="A107" s="10">
        <v>300</v>
      </c>
      <c r="B107" s="13" t="s">
        <v>335</v>
      </c>
      <c r="C107" s="13" t="s">
        <v>539</v>
      </c>
      <c r="D107" s="13" t="s">
        <v>540</v>
      </c>
      <c r="E107" s="25"/>
      <c r="F107" s="14"/>
      <c r="G107" s="14"/>
      <c r="H107" s="28"/>
    </row>
    <row r="108" spans="1:8" ht="34">
      <c r="A108" s="10">
        <v>301</v>
      </c>
      <c r="B108" s="13" t="s">
        <v>336</v>
      </c>
      <c r="C108" s="13" t="s">
        <v>541</v>
      </c>
      <c r="D108" s="13" t="s">
        <v>542</v>
      </c>
      <c r="E108" s="25"/>
      <c r="F108" s="14"/>
      <c r="G108" s="14"/>
      <c r="H108" s="28"/>
    </row>
    <row r="109" spans="1:8" ht="51">
      <c r="A109" s="10">
        <v>302</v>
      </c>
      <c r="B109" s="13" t="s">
        <v>337</v>
      </c>
      <c r="C109" s="13" t="s">
        <v>543</v>
      </c>
      <c r="D109" s="13" t="s">
        <v>544</v>
      </c>
      <c r="E109" s="25"/>
      <c r="F109" s="14"/>
      <c r="G109" s="14"/>
      <c r="H109" s="28"/>
    </row>
    <row r="110" spans="1:8" ht="68">
      <c r="A110" s="10">
        <v>303</v>
      </c>
      <c r="B110" s="13" t="s">
        <v>338</v>
      </c>
      <c r="C110" s="13" t="s">
        <v>545</v>
      </c>
      <c r="D110" s="13" t="s">
        <v>546</v>
      </c>
      <c r="E110" s="25"/>
      <c r="F110" s="14"/>
      <c r="G110" s="14"/>
      <c r="H110" s="28"/>
    </row>
    <row r="111" spans="1:8" ht="68">
      <c r="A111" s="10">
        <v>304</v>
      </c>
      <c r="B111" s="13" t="s">
        <v>339</v>
      </c>
      <c r="C111" s="13" t="s">
        <v>547</v>
      </c>
      <c r="D111" s="13" t="s">
        <v>548</v>
      </c>
      <c r="E111" s="25"/>
      <c r="F111" s="14"/>
      <c r="G111" s="14"/>
      <c r="H111" s="28"/>
    </row>
    <row r="112" spans="1:8" ht="51">
      <c r="A112" s="10">
        <v>305</v>
      </c>
      <c r="B112" s="13" t="s">
        <v>138</v>
      </c>
      <c r="C112" s="13" t="s">
        <v>549</v>
      </c>
      <c r="D112" s="13" t="s">
        <v>550</v>
      </c>
      <c r="E112" s="25"/>
      <c r="F112" s="14"/>
      <c r="G112" s="14"/>
      <c r="H112" s="28"/>
    </row>
    <row r="113" spans="1:8" ht="51">
      <c r="A113" s="10">
        <v>306</v>
      </c>
      <c r="B113" s="13" t="s">
        <v>340</v>
      </c>
      <c r="C113" s="13" t="s">
        <v>551</v>
      </c>
      <c r="D113" s="13" t="s">
        <v>552</v>
      </c>
      <c r="E113" s="25"/>
      <c r="F113" s="14"/>
      <c r="G113" s="14"/>
      <c r="H113" s="28"/>
    </row>
    <row r="114" spans="1:8" ht="51">
      <c r="A114" s="10">
        <v>307</v>
      </c>
      <c r="B114" s="13" t="s">
        <v>341</v>
      </c>
      <c r="C114" s="13" t="s">
        <v>553</v>
      </c>
      <c r="D114" s="13" t="s">
        <v>554</v>
      </c>
      <c r="E114" s="25"/>
      <c r="F114" s="14"/>
      <c r="G114" s="14"/>
      <c r="H114" s="28"/>
    </row>
    <row r="115" spans="1:8" ht="51">
      <c r="A115" s="10">
        <v>308</v>
      </c>
      <c r="B115" s="13" t="s">
        <v>342</v>
      </c>
      <c r="C115" s="13" t="s">
        <v>555</v>
      </c>
      <c r="D115" s="13" t="s">
        <v>556</v>
      </c>
      <c r="E115" s="25"/>
      <c r="F115" s="14"/>
      <c r="G115" s="14"/>
      <c r="H115" s="28"/>
    </row>
    <row r="116" spans="1:8" ht="68">
      <c r="A116" s="10">
        <v>309</v>
      </c>
      <c r="B116" s="13" t="s">
        <v>343</v>
      </c>
      <c r="C116" s="13" t="s">
        <v>557</v>
      </c>
      <c r="D116" s="13" t="s">
        <v>558</v>
      </c>
      <c r="E116" s="25"/>
      <c r="F116" s="14"/>
      <c r="G116" s="14"/>
      <c r="H116" s="28"/>
    </row>
    <row r="117" spans="1:8" ht="68">
      <c r="A117" s="10">
        <v>310</v>
      </c>
      <c r="B117" s="13" t="s">
        <v>293</v>
      </c>
      <c r="C117" s="13" t="s">
        <v>559</v>
      </c>
      <c r="D117" s="13" t="s">
        <v>560</v>
      </c>
      <c r="E117" s="25"/>
      <c r="F117" s="14"/>
      <c r="G117" s="14"/>
      <c r="H117" s="28"/>
    </row>
    <row r="118" spans="1:8" ht="85">
      <c r="A118" s="10">
        <v>311</v>
      </c>
      <c r="B118" s="13" t="s">
        <v>313</v>
      </c>
      <c r="C118" s="13" t="s">
        <v>504</v>
      </c>
      <c r="D118" s="13" t="s">
        <v>505</v>
      </c>
      <c r="E118" s="25"/>
      <c r="F118" s="14"/>
      <c r="G118" s="14"/>
      <c r="H118" s="28"/>
    </row>
    <row r="119" spans="1:8" ht="51">
      <c r="A119" s="10">
        <v>312</v>
      </c>
      <c r="B119" s="13" t="s">
        <v>344</v>
      </c>
      <c r="C119" s="13" t="s">
        <v>561</v>
      </c>
      <c r="D119" s="13" t="s">
        <v>562</v>
      </c>
      <c r="E119" s="25"/>
      <c r="F119" s="14"/>
      <c r="G119" s="14"/>
      <c r="H119" s="28"/>
    </row>
    <row r="120" spans="1:8" ht="68">
      <c r="A120" s="10">
        <v>313</v>
      </c>
      <c r="B120" s="13" t="s">
        <v>345</v>
      </c>
      <c r="C120" s="13" t="s">
        <v>563</v>
      </c>
      <c r="D120" s="13" t="s">
        <v>564</v>
      </c>
      <c r="E120" s="25"/>
      <c r="F120" s="14"/>
      <c r="G120" s="14"/>
      <c r="H120" s="28"/>
    </row>
    <row r="121" spans="1:8" ht="85">
      <c r="A121" s="10">
        <v>314</v>
      </c>
      <c r="B121" s="13" t="s">
        <v>346</v>
      </c>
      <c r="C121" s="13" t="s">
        <v>565</v>
      </c>
      <c r="D121" s="13" t="s">
        <v>566</v>
      </c>
      <c r="E121" s="25"/>
      <c r="F121" s="14"/>
      <c r="G121" s="14"/>
      <c r="H121" s="28"/>
    </row>
    <row r="122" spans="1:8" ht="68">
      <c r="A122" s="10">
        <v>315</v>
      </c>
      <c r="B122" s="13" t="s">
        <v>347</v>
      </c>
      <c r="C122" s="13" t="s">
        <v>567</v>
      </c>
      <c r="D122" s="13" t="s">
        <v>568</v>
      </c>
      <c r="E122" s="25"/>
      <c r="F122" s="14"/>
      <c r="G122" s="14"/>
      <c r="H122" s="28"/>
    </row>
    <row r="123" spans="1:8" ht="68">
      <c r="A123" s="10">
        <v>316</v>
      </c>
      <c r="B123" s="13" t="s">
        <v>348</v>
      </c>
      <c r="C123" s="13" t="s">
        <v>569</v>
      </c>
      <c r="D123" s="13" t="s">
        <v>570</v>
      </c>
      <c r="E123" s="25"/>
      <c r="F123" s="14"/>
      <c r="G123" s="14"/>
      <c r="H123" s="28"/>
    </row>
    <row r="124" spans="1:8" ht="68">
      <c r="A124" s="10">
        <v>317</v>
      </c>
      <c r="B124" s="13" t="s">
        <v>349</v>
      </c>
      <c r="C124" s="13" t="s">
        <v>571</v>
      </c>
      <c r="D124" s="13" t="s">
        <v>572</v>
      </c>
      <c r="E124" s="25"/>
      <c r="F124" s="14"/>
      <c r="G124" s="14"/>
      <c r="H124" s="28"/>
    </row>
    <row r="125" spans="1:8" ht="68">
      <c r="A125" s="10">
        <v>318</v>
      </c>
      <c r="B125" s="13" t="s">
        <v>350</v>
      </c>
      <c r="C125" s="13" t="s">
        <v>573</v>
      </c>
      <c r="D125" s="13" t="s">
        <v>574</v>
      </c>
      <c r="E125" s="25"/>
      <c r="F125" s="14"/>
      <c r="G125" s="14"/>
      <c r="H125" s="28"/>
    </row>
    <row r="126" spans="1:8">
      <c r="B126" s="10"/>
    </row>
    <row r="127" spans="1:8" ht="17">
      <c r="B127" s="27" t="s">
        <v>427</v>
      </c>
    </row>
    <row r="128" spans="1:8" ht="102">
      <c r="A128" s="10">
        <v>319</v>
      </c>
      <c r="B128" s="13" t="s">
        <v>351</v>
      </c>
      <c r="C128" s="13" t="s">
        <v>575</v>
      </c>
      <c r="D128" s="13" t="s">
        <v>576</v>
      </c>
      <c r="E128" s="25"/>
      <c r="F128" s="14"/>
      <c r="G128" s="14"/>
      <c r="H128" s="28"/>
    </row>
    <row r="129" spans="1:8" ht="68">
      <c r="A129" s="10">
        <v>320</v>
      </c>
      <c r="B129" s="13" t="s">
        <v>352</v>
      </c>
      <c r="C129" s="13" t="s">
        <v>577</v>
      </c>
      <c r="D129" s="13" t="s">
        <v>578</v>
      </c>
      <c r="E129" s="25"/>
      <c r="F129" s="14"/>
      <c r="G129" s="14"/>
      <c r="H129" s="28"/>
    </row>
    <row r="130" spans="1:8" ht="51">
      <c r="A130" s="10">
        <v>321</v>
      </c>
      <c r="B130" s="13" t="s">
        <v>353</v>
      </c>
      <c r="C130" s="13" t="s">
        <v>579</v>
      </c>
      <c r="D130" s="13" t="s">
        <v>580</v>
      </c>
      <c r="E130" s="25"/>
      <c r="F130" s="14"/>
      <c r="G130" s="14"/>
      <c r="H130" s="28"/>
    </row>
    <row r="131" spans="1:8">
      <c r="B131" s="10"/>
    </row>
    <row r="132" spans="1:8" ht="17">
      <c r="B132" s="27" t="s">
        <v>428</v>
      </c>
    </row>
    <row r="133" spans="1:8" ht="51">
      <c r="A133" s="10">
        <v>322</v>
      </c>
      <c r="B133" s="13" t="s">
        <v>354</v>
      </c>
      <c r="C133" s="13" t="s">
        <v>581</v>
      </c>
      <c r="D133" s="13" t="s">
        <v>582</v>
      </c>
      <c r="E133" s="25"/>
      <c r="F133" s="14"/>
      <c r="G133" s="14"/>
      <c r="H133" s="28"/>
    </row>
    <row r="134" spans="1:8" ht="68">
      <c r="A134" s="10">
        <v>323</v>
      </c>
      <c r="B134" s="13" t="s">
        <v>355</v>
      </c>
      <c r="C134" s="13" t="s">
        <v>583</v>
      </c>
      <c r="D134" s="13" t="s">
        <v>584</v>
      </c>
      <c r="E134" s="25"/>
      <c r="F134" s="14"/>
      <c r="G134" s="14"/>
      <c r="H134" s="28"/>
    </row>
    <row r="135" spans="1:8">
      <c r="B135" s="10"/>
    </row>
    <row r="136" spans="1:8" ht="17">
      <c r="B136" s="27" t="s">
        <v>436</v>
      </c>
    </row>
    <row r="137" spans="1:8" ht="68">
      <c r="A137" s="10">
        <v>324</v>
      </c>
      <c r="B137" s="13" t="s">
        <v>356</v>
      </c>
      <c r="C137" s="13" t="s">
        <v>585</v>
      </c>
      <c r="D137" s="13" t="s">
        <v>586</v>
      </c>
      <c r="E137" s="25"/>
      <c r="F137" s="14"/>
      <c r="G137" s="14"/>
      <c r="H137" s="28"/>
    </row>
    <row r="138" spans="1:8" ht="68">
      <c r="A138" s="10">
        <v>325</v>
      </c>
      <c r="B138" s="13" t="s">
        <v>357</v>
      </c>
      <c r="C138" s="13" t="s">
        <v>587</v>
      </c>
      <c r="D138" s="13" t="s">
        <v>588</v>
      </c>
      <c r="E138" s="25"/>
      <c r="F138" s="14"/>
      <c r="G138" s="14"/>
      <c r="H138" s="28"/>
    </row>
    <row r="139" spans="1:8" ht="68">
      <c r="A139" s="10">
        <v>326</v>
      </c>
      <c r="B139" s="13" t="s">
        <v>358</v>
      </c>
      <c r="C139" s="13" t="s">
        <v>589</v>
      </c>
      <c r="D139" s="13" t="s">
        <v>590</v>
      </c>
      <c r="E139" s="25"/>
      <c r="F139" s="14"/>
      <c r="G139" s="14"/>
      <c r="H139" s="28"/>
    </row>
    <row r="140" spans="1:8" ht="68">
      <c r="A140" s="10">
        <v>327</v>
      </c>
      <c r="B140" s="13" t="s">
        <v>359</v>
      </c>
      <c r="C140" s="13" t="s">
        <v>591</v>
      </c>
      <c r="D140" s="13" t="s">
        <v>592</v>
      </c>
      <c r="E140" s="25"/>
      <c r="F140" s="14"/>
      <c r="G140" s="14"/>
      <c r="H140" s="28"/>
    </row>
    <row r="141" spans="1:8" ht="102">
      <c r="A141" s="10">
        <v>328</v>
      </c>
      <c r="B141" s="13" t="s">
        <v>360</v>
      </c>
      <c r="C141" s="13" t="s">
        <v>593</v>
      </c>
      <c r="D141" s="13" t="s">
        <v>594</v>
      </c>
      <c r="E141" s="25"/>
      <c r="F141" s="14"/>
      <c r="G141" s="14"/>
      <c r="H141" s="28"/>
    </row>
    <row r="142" spans="1:8" ht="85">
      <c r="A142" s="10">
        <v>329</v>
      </c>
      <c r="B142" s="13" t="s">
        <v>361</v>
      </c>
      <c r="C142" s="13" t="s">
        <v>595</v>
      </c>
      <c r="D142" s="13" t="s">
        <v>596</v>
      </c>
      <c r="E142" s="25"/>
      <c r="F142" s="14"/>
      <c r="G142" s="14"/>
      <c r="H142" s="28"/>
    </row>
    <row r="143" spans="1:8" ht="85">
      <c r="A143" s="10">
        <v>330</v>
      </c>
      <c r="B143" s="13" t="s">
        <v>362</v>
      </c>
      <c r="C143" s="13" t="s">
        <v>597</v>
      </c>
      <c r="D143" s="13" t="s">
        <v>598</v>
      </c>
      <c r="E143" s="25"/>
      <c r="F143" s="14"/>
      <c r="G143" s="14"/>
      <c r="H143" s="28"/>
    </row>
    <row r="144" spans="1:8" ht="85">
      <c r="A144" s="10">
        <v>331</v>
      </c>
      <c r="B144" s="13" t="s">
        <v>363</v>
      </c>
      <c r="C144" s="13" t="s">
        <v>599</v>
      </c>
      <c r="D144" s="13" t="s">
        <v>600</v>
      </c>
      <c r="E144" s="25"/>
      <c r="F144" s="14"/>
      <c r="G144" s="14"/>
      <c r="H144" s="28"/>
    </row>
    <row r="145" spans="1:8" ht="85">
      <c r="A145" s="10">
        <v>332</v>
      </c>
      <c r="B145" s="13" t="s">
        <v>364</v>
      </c>
      <c r="C145" s="13" t="s">
        <v>601</v>
      </c>
      <c r="D145" s="13" t="s">
        <v>602</v>
      </c>
      <c r="E145" s="25"/>
      <c r="F145" s="14"/>
      <c r="G145" s="14"/>
      <c r="H145" s="28"/>
    </row>
    <row r="146" spans="1:8" ht="68">
      <c r="A146" s="10">
        <v>333</v>
      </c>
      <c r="B146" s="13" t="s">
        <v>365</v>
      </c>
      <c r="C146" s="13" t="s">
        <v>603</v>
      </c>
      <c r="D146" s="13" t="s">
        <v>564</v>
      </c>
      <c r="E146" s="25"/>
      <c r="F146" s="14"/>
      <c r="G146" s="14"/>
      <c r="H146" s="28"/>
    </row>
    <row r="147" spans="1:8">
      <c r="B147" s="10"/>
    </row>
    <row r="148" spans="1:8">
      <c r="B148" s="10"/>
    </row>
    <row r="149" spans="1:8">
      <c r="B149" s="10"/>
    </row>
    <row r="150" spans="1:8" ht="17">
      <c r="B150" s="12" t="s">
        <v>275</v>
      </c>
    </row>
    <row r="151" spans="1:8" ht="85">
      <c r="A151" s="10">
        <v>334</v>
      </c>
      <c r="B151" s="13" t="s">
        <v>366</v>
      </c>
      <c r="C151" s="13" t="s">
        <v>604</v>
      </c>
      <c r="D151" s="13" t="s">
        <v>605</v>
      </c>
      <c r="E151" s="25"/>
      <c r="F151" s="14"/>
      <c r="G151" s="14"/>
      <c r="H151" s="28"/>
    </row>
    <row r="152" spans="1:8" ht="119">
      <c r="A152" s="10">
        <v>335</v>
      </c>
      <c r="B152" s="13" t="s">
        <v>367</v>
      </c>
      <c r="C152" s="13" t="s">
        <v>606</v>
      </c>
      <c r="D152" s="13" t="s">
        <v>607</v>
      </c>
      <c r="E152" s="25"/>
      <c r="F152" s="14"/>
      <c r="G152" s="14"/>
      <c r="H152" s="28"/>
    </row>
    <row r="153" spans="1:8">
      <c r="B153" s="10"/>
    </row>
    <row r="154" spans="1:8" ht="17">
      <c r="B154" s="27" t="s">
        <v>437</v>
      </c>
    </row>
    <row r="155" spans="1:8" ht="85">
      <c r="A155" s="10">
        <v>336</v>
      </c>
      <c r="B155" s="13" t="s">
        <v>368</v>
      </c>
      <c r="C155" s="13" t="s">
        <v>608</v>
      </c>
      <c r="D155" s="13" t="s">
        <v>609</v>
      </c>
      <c r="E155" s="25"/>
      <c r="F155" s="14"/>
      <c r="G155" s="14"/>
      <c r="H155" s="28"/>
    </row>
    <row r="156" spans="1:8" ht="68">
      <c r="A156" s="10">
        <v>337</v>
      </c>
      <c r="B156" s="13" t="s">
        <v>369</v>
      </c>
      <c r="C156" s="13" t="s">
        <v>610</v>
      </c>
      <c r="D156" s="13" t="s">
        <v>611</v>
      </c>
      <c r="E156" s="25"/>
      <c r="F156" s="14"/>
      <c r="G156" s="14"/>
      <c r="H156" s="28"/>
    </row>
    <row r="157" spans="1:8" ht="68">
      <c r="A157" s="10">
        <v>338</v>
      </c>
      <c r="B157" s="13" t="s">
        <v>370</v>
      </c>
      <c r="C157" s="13" t="s">
        <v>612</v>
      </c>
      <c r="D157" s="13" t="s">
        <v>613</v>
      </c>
      <c r="E157" s="25"/>
      <c r="F157" s="14"/>
      <c r="G157" s="14"/>
      <c r="H157" s="28"/>
    </row>
    <row r="158" spans="1:8" ht="51">
      <c r="A158" s="10">
        <v>339</v>
      </c>
      <c r="B158" s="13" t="s">
        <v>371</v>
      </c>
      <c r="C158" s="13" t="s">
        <v>614</v>
      </c>
      <c r="D158" s="13" t="s">
        <v>615</v>
      </c>
      <c r="E158" s="25"/>
      <c r="F158" s="14"/>
      <c r="G158" s="14"/>
      <c r="H158" s="28"/>
    </row>
    <row r="159" spans="1:8" ht="51">
      <c r="A159" s="10">
        <v>340</v>
      </c>
      <c r="B159" s="13" t="s">
        <v>372</v>
      </c>
      <c r="C159" s="13" t="s">
        <v>616</v>
      </c>
      <c r="D159" s="13" t="s">
        <v>617</v>
      </c>
      <c r="E159" s="25"/>
      <c r="F159" s="14"/>
      <c r="G159" s="14"/>
      <c r="H159" s="28"/>
    </row>
    <row r="160" spans="1:8" ht="85">
      <c r="A160" s="10">
        <v>341</v>
      </c>
      <c r="B160" s="13" t="s">
        <v>373</v>
      </c>
      <c r="C160" s="13" t="s">
        <v>618</v>
      </c>
      <c r="D160" s="13" t="s">
        <v>619</v>
      </c>
      <c r="E160" s="25"/>
      <c r="F160" s="14"/>
      <c r="G160" s="14"/>
      <c r="H160" s="28"/>
    </row>
    <row r="161" spans="1:8" ht="102">
      <c r="A161" s="10">
        <v>342</v>
      </c>
      <c r="B161" s="13" t="s">
        <v>374</v>
      </c>
      <c r="C161" s="13" t="s">
        <v>620</v>
      </c>
      <c r="D161" s="13" t="s">
        <v>621</v>
      </c>
      <c r="E161" s="25"/>
      <c r="F161" s="14"/>
      <c r="G161" s="14"/>
      <c r="H161" s="28"/>
    </row>
    <row r="162" spans="1:8" ht="102">
      <c r="A162" s="10">
        <v>343</v>
      </c>
      <c r="B162" s="13" t="s">
        <v>375</v>
      </c>
      <c r="C162" s="13" t="s">
        <v>622</v>
      </c>
      <c r="D162" s="13" t="s">
        <v>623</v>
      </c>
      <c r="E162" s="25"/>
      <c r="F162" s="14"/>
      <c r="G162" s="14"/>
      <c r="H162" s="28"/>
    </row>
    <row r="163" spans="1:8" ht="102">
      <c r="A163" s="10">
        <v>344</v>
      </c>
      <c r="B163" s="13" t="s">
        <v>376</v>
      </c>
      <c r="C163" s="13" t="s">
        <v>624</v>
      </c>
      <c r="D163" s="13" t="s">
        <v>625</v>
      </c>
      <c r="E163" s="25"/>
      <c r="F163" s="14"/>
      <c r="G163" s="14"/>
      <c r="H163" s="28"/>
    </row>
    <row r="164" spans="1:8" ht="85">
      <c r="A164" s="10">
        <v>345</v>
      </c>
      <c r="B164" s="13" t="s">
        <v>377</v>
      </c>
      <c r="C164" s="13" t="s">
        <v>626</v>
      </c>
      <c r="D164" s="13" t="s">
        <v>627</v>
      </c>
      <c r="E164" s="25"/>
      <c r="F164" s="14"/>
      <c r="G164" s="14"/>
      <c r="H164" s="28"/>
    </row>
    <row r="165" spans="1:8" ht="68">
      <c r="A165" s="10">
        <v>346</v>
      </c>
      <c r="B165" s="13" t="s">
        <v>378</v>
      </c>
      <c r="C165" s="13" t="s">
        <v>628</v>
      </c>
      <c r="D165" s="13" t="s">
        <v>629</v>
      </c>
      <c r="E165" s="25"/>
      <c r="F165" s="14"/>
      <c r="G165" s="14"/>
      <c r="H165" s="28"/>
    </row>
    <row r="166" spans="1:8" ht="102">
      <c r="A166" s="10">
        <v>347</v>
      </c>
      <c r="B166" s="13" t="s">
        <v>379</v>
      </c>
      <c r="C166" s="13" t="s">
        <v>630</v>
      </c>
      <c r="D166" s="13" t="s">
        <v>631</v>
      </c>
      <c r="E166" s="25"/>
      <c r="F166" s="14"/>
      <c r="G166" s="14"/>
      <c r="H166" s="28"/>
    </row>
    <row r="167" spans="1:8" ht="85">
      <c r="A167" s="10">
        <v>348</v>
      </c>
      <c r="B167" s="13" t="s">
        <v>380</v>
      </c>
      <c r="C167" s="13" t="s">
        <v>632</v>
      </c>
      <c r="D167" s="13" t="s">
        <v>633</v>
      </c>
      <c r="E167" s="25"/>
      <c r="F167" s="14"/>
      <c r="G167" s="14"/>
      <c r="H167" s="28"/>
    </row>
    <row r="168" spans="1:8" ht="119">
      <c r="A168" s="10">
        <v>349</v>
      </c>
      <c r="B168" s="13" t="s">
        <v>381</v>
      </c>
      <c r="C168" s="13" t="s">
        <v>634</v>
      </c>
      <c r="D168" s="13" t="s">
        <v>635</v>
      </c>
      <c r="E168" s="25"/>
      <c r="F168" s="14"/>
      <c r="G168" s="14"/>
      <c r="H168" s="28"/>
    </row>
    <row r="169" spans="1:8">
      <c r="B169" s="10"/>
    </row>
    <row r="170" spans="1:8">
      <c r="B170" s="10"/>
    </row>
    <row r="171" spans="1:8">
      <c r="B171" s="10"/>
    </row>
    <row r="172" spans="1:8" ht="17">
      <c r="B172" s="12" t="s">
        <v>279</v>
      </c>
    </row>
    <row r="173" spans="1:8" ht="68">
      <c r="A173" s="10">
        <v>350</v>
      </c>
      <c r="B173" s="13" t="s">
        <v>382</v>
      </c>
      <c r="C173" s="13" t="s">
        <v>636</v>
      </c>
      <c r="D173" s="13" t="s">
        <v>637</v>
      </c>
      <c r="E173" s="25"/>
      <c r="F173" s="14"/>
      <c r="G173" s="14"/>
      <c r="H173" s="28"/>
    </row>
    <row r="174" spans="1:8" ht="68">
      <c r="A174" s="10">
        <v>351</v>
      </c>
      <c r="B174" s="13" t="s">
        <v>383</v>
      </c>
      <c r="C174" s="13" t="s">
        <v>638</v>
      </c>
      <c r="D174" s="13" t="s">
        <v>639</v>
      </c>
      <c r="E174" s="25"/>
      <c r="F174" s="14"/>
      <c r="G174" s="14"/>
      <c r="H174" s="28"/>
    </row>
    <row r="175" spans="1:8" ht="51">
      <c r="A175" s="10">
        <v>352</v>
      </c>
      <c r="B175" s="13" t="s">
        <v>384</v>
      </c>
      <c r="C175" s="13" t="s">
        <v>640</v>
      </c>
      <c r="D175" s="13" t="s">
        <v>641</v>
      </c>
      <c r="E175" s="25"/>
      <c r="F175" s="14"/>
      <c r="G175" s="14"/>
      <c r="H175" s="28"/>
    </row>
    <row r="176" spans="1:8" ht="102">
      <c r="A176" s="10">
        <v>353</v>
      </c>
      <c r="B176" s="13" t="s">
        <v>295</v>
      </c>
      <c r="C176" s="13" t="s">
        <v>642</v>
      </c>
      <c r="D176" s="13" t="s">
        <v>643</v>
      </c>
      <c r="E176" s="25"/>
      <c r="F176" s="14"/>
      <c r="G176" s="14"/>
      <c r="H176" s="28"/>
    </row>
    <row r="177" spans="1:8" ht="68">
      <c r="A177" s="10">
        <v>354</v>
      </c>
      <c r="B177" s="13" t="s">
        <v>385</v>
      </c>
      <c r="C177" s="13" t="s">
        <v>644</v>
      </c>
      <c r="D177" s="13" t="s">
        <v>645</v>
      </c>
      <c r="E177" s="25"/>
      <c r="F177" s="14"/>
      <c r="G177" s="14"/>
      <c r="H177" s="28"/>
    </row>
    <row r="178" spans="1:8" ht="68">
      <c r="A178" s="10">
        <v>355</v>
      </c>
      <c r="B178" s="13" t="s">
        <v>386</v>
      </c>
      <c r="C178" s="13" t="s">
        <v>646</v>
      </c>
      <c r="D178" s="13" t="s">
        <v>647</v>
      </c>
      <c r="E178" s="25"/>
      <c r="F178" s="14"/>
      <c r="G178" s="14"/>
      <c r="H178" s="28"/>
    </row>
    <row r="179" spans="1:8" ht="119">
      <c r="A179" s="10">
        <v>356</v>
      </c>
      <c r="B179" s="13" t="s">
        <v>387</v>
      </c>
      <c r="C179" s="13" t="s">
        <v>648</v>
      </c>
      <c r="D179" s="13" t="s">
        <v>649</v>
      </c>
      <c r="E179" s="25"/>
      <c r="F179" s="14"/>
      <c r="G179" s="14"/>
      <c r="H179" s="28"/>
    </row>
    <row r="180" spans="1:8" ht="51">
      <c r="A180" s="10">
        <v>357</v>
      </c>
      <c r="B180" s="13" t="s">
        <v>388</v>
      </c>
      <c r="C180" s="13" t="s">
        <v>650</v>
      </c>
      <c r="D180" s="13" t="s">
        <v>651</v>
      </c>
      <c r="E180" s="25"/>
      <c r="F180" s="14"/>
      <c r="G180" s="14"/>
      <c r="H180" s="28"/>
    </row>
    <row r="181" spans="1:8" ht="68">
      <c r="A181" s="10">
        <v>358</v>
      </c>
      <c r="B181" s="13" t="s">
        <v>389</v>
      </c>
      <c r="C181" s="13" t="s">
        <v>652</v>
      </c>
      <c r="D181" s="13" t="s">
        <v>653</v>
      </c>
      <c r="E181" s="25"/>
      <c r="F181" s="14"/>
      <c r="G181" s="14"/>
      <c r="H181" s="28"/>
    </row>
    <row r="182" spans="1:8">
      <c r="B182" s="10"/>
    </row>
    <row r="183" spans="1:8">
      <c r="B183" s="10"/>
    </row>
    <row r="184" spans="1:8">
      <c r="B184" s="10"/>
    </row>
    <row r="185" spans="1:8" ht="17">
      <c r="B185" s="12" t="s">
        <v>277</v>
      </c>
    </row>
    <row r="186" spans="1:8" ht="32">
      <c r="B186" s="29" t="s">
        <v>432</v>
      </c>
      <c r="C186" s="31" t="s">
        <v>429</v>
      </c>
    </row>
    <row r="187" spans="1:8" ht="51">
      <c r="A187" s="10">
        <v>359</v>
      </c>
      <c r="B187" s="13" t="s">
        <v>390</v>
      </c>
      <c r="C187" s="13" t="s">
        <v>654</v>
      </c>
      <c r="D187" s="13" t="s">
        <v>655</v>
      </c>
      <c r="E187" s="25"/>
      <c r="F187" s="14"/>
      <c r="G187" s="14"/>
      <c r="H187" s="28"/>
    </row>
    <row r="188" spans="1:8" ht="68">
      <c r="A188" s="10">
        <v>360</v>
      </c>
      <c r="B188" s="13" t="s">
        <v>391</v>
      </c>
      <c r="C188" s="13" t="s">
        <v>656</v>
      </c>
      <c r="D188" s="13" t="s">
        <v>657</v>
      </c>
      <c r="E188" s="25"/>
      <c r="F188" s="14"/>
      <c r="G188" s="14"/>
      <c r="H188" s="28"/>
    </row>
    <row r="189" spans="1:8" ht="85">
      <c r="A189" s="10">
        <v>361</v>
      </c>
      <c r="B189" s="13" t="s">
        <v>308</v>
      </c>
      <c r="C189" s="13" t="s">
        <v>658</v>
      </c>
      <c r="D189" s="13" t="s">
        <v>659</v>
      </c>
      <c r="E189" s="25"/>
      <c r="F189" s="14"/>
      <c r="G189" s="14"/>
      <c r="H189" s="28"/>
    </row>
    <row r="190" spans="1:8" ht="85">
      <c r="A190" s="10">
        <v>362</v>
      </c>
      <c r="B190" s="13" t="s">
        <v>392</v>
      </c>
      <c r="C190" s="13" t="s">
        <v>660</v>
      </c>
      <c r="D190" s="13" t="s">
        <v>661</v>
      </c>
      <c r="E190" s="25"/>
      <c r="F190" s="14"/>
      <c r="G190" s="14"/>
      <c r="H190" s="28"/>
    </row>
    <row r="191" spans="1:8" ht="85">
      <c r="A191" s="10">
        <v>363</v>
      </c>
      <c r="B191" s="13" t="s">
        <v>393</v>
      </c>
      <c r="C191" s="13" t="s">
        <v>662</v>
      </c>
      <c r="D191" s="13" t="s">
        <v>663</v>
      </c>
      <c r="E191" s="25"/>
      <c r="F191" s="14"/>
      <c r="G191" s="14"/>
      <c r="H191" s="28"/>
    </row>
    <row r="192" spans="1:8" ht="68">
      <c r="A192" s="10">
        <v>364</v>
      </c>
      <c r="B192" s="13" t="s">
        <v>373</v>
      </c>
      <c r="C192" s="13" t="s">
        <v>664</v>
      </c>
      <c r="D192" s="13" t="s">
        <v>665</v>
      </c>
      <c r="E192" s="25"/>
      <c r="F192" s="14"/>
      <c r="G192" s="14"/>
      <c r="H192" s="28"/>
    </row>
    <row r="193" spans="1:8" ht="51">
      <c r="A193" s="10">
        <v>365</v>
      </c>
      <c r="B193" s="13" t="s">
        <v>394</v>
      </c>
      <c r="C193" s="13" t="s">
        <v>666</v>
      </c>
      <c r="D193" s="13" t="s">
        <v>667</v>
      </c>
      <c r="E193" s="25"/>
      <c r="F193" s="14"/>
      <c r="G193" s="14"/>
      <c r="H193" s="28"/>
    </row>
    <row r="194" spans="1:8" ht="85">
      <c r="A194" s="10">
        <v>366</v>
      </c>
      <c r="B194" s="13" t="s">
        <v>395</v>
      </c>
      <c r="C194" s="13" t="s">
        <v>668</v>
      </c>
      <c r="D194" s="13" t="s">
        <v>669</v>
      </c>
      <c r="E194" s="25"/>
      <c r="F194" s="14"/>
      <c r="G194" s="14"/>
      <c r="H194" s="28"/>
    </row>
    <row r="195" spans="1:8" ht="51">
      <c r="A195" s="10">
        <v>367</v>
      </c>
      <c r="B195" s="13" t="s">
        <v>396</v>
      </c>
      <c r="C195" s="13" t="s">
        <v>670</v>
      </c>
      <c r="D195" s="13" t="s">
        <v>671</v>
      </c>
      <c r="E195" s="25"/>
      <c r="F195" s="14"/>
      <c r="G195" s="14"/>
      <c r="H195" s="28"/>
    </row>
    <row r="196" spans="1:8" ht="68">
      <c r="A196" s="10">
        <v>368</v>
      </c>
      <c r="B196" s="13" t="s">
        <v>397</v>
      </c>
      <c r="C196" s="13" t="s">
        <v>672</v>
      </c>
      <c r="D196" s="13" t="s">
        <v>673</v>
      </c>
      <c r="E196" s="25"/>
      <c r="F196" s="14"/>
      <c r="G196" s="14"/>
      <c r="H196" s="28"/>
    </row>
    <row r="197" spans="1:8">
      <c r="B197" s="10"/>
    </row>
    <row r="198" spans="1:8" ht="17">
      <c r="B198" s="29" t="s">
        <v>438</v>
      </c>
      <c r="C198" s="23" t="s">
        <v>430</v>
      </c>
    </row>
    <row r="199" spans="1:8" ht="68">
      <c r="A199" s="10">
        <v>369</v>
      </c>
      <c r="B199" s="13" t="s">
        <v>398</v>
      </c>
      <c r="C199" s="13" t="s">
        <v>674</v>
      </c>
      <c r="D199" s="13" t="s">
        <v>675</v>
      </c>
      <c r="E199" s="25"/>
      <c r="F199" s="14"/>
      <c r="G199" s="14"/>
      <c r="H199" s="28"/>
    </row>
    <row r="200" spans="1:8" ht="68">
      <c r="A200" s="10">
        <v>370</v>
      </c>
      <c r="B200" s="13" t="s">
        <v>399</v>
      </c>
      <c r="C200" s="13" t="s">
        <v>676</v>
      </c>
      <c r="D200" s="13" t="s">
        <v>677</v>
      </c>
      <c r="E200" s="25"/>
      <c r="F200" s="14"/>
      <c r="G200" s="14"/>
      <c r="H200" s="28"/>
    </row>
    <row r="201" spans="1:8" ht="85">
      <c r="A201" s="10">
        <v>371</v>
      </c>
      <c r="B201" s="13" t="s">
        <v>400</v>
      </c>
      <c r="C201" s="13" t="s">
        <v>678</v>
      </c>
      <c r="D201" s="13" t="s">
        <v>679</v>
      </c>
      <c r="E201" s="25"/>
      <c r="F201" s="14"/>
      <c r="G201" s="14"/>
      <c r="H201" s="28"/>
    </row>
    <row r="202" spans="1:8" ht="85">
      <c r="A202" s="10">
        <v>372</v>
      </c>
      <c r="B202" s="13" t="s">
        <v>401</v>
      </c>
      <c r="C202" s="13" t="s">
        <v>680</v>
      </c>
      <c r="D202" s="13" t="s">
        <v>681</v>
      </c>
      <c r="E202" s="25"/>
      <c r="F202" s="14"/>
      <c r="G202" s="14"/>
      <c r="H202" s="28"/>
    </row>
    <row r="203" spans="1:8">
      <c r="B203" s="10"/>
    </row>
    <row r="204" spans="1:8">
      <c r="B204" s="10"/>
    </row>
    <row r="205" spans="1:8" ht="17">
      <c r="B205" s="29" t="s">
        <v>439</v>
      </c>
      <c r="C205" s="23" t="s">
        <v>431</v>
      </c>
    </row>
    <row r="206" spans="1:8" ht="85">
      <c r="A206" s="10">
        <v>373</v>
      </c>
      <c r="B206" s="13" t="s">
        <v>402</v>
      </c>
      <c r="C206" s="13" t="s">
        <v>682</v>
      </c>
      <c r="D206" s="13" t="s">
        <v>683</v>
      </c>
      <c r="E206" s="25"/>
      <c r="F206" s="14"/>
      <c r="G206" s="14"/>
      <c r="H206" s="28"/>
    </row>
    <row r="207" spans="1:8" ht="85">
      <c r="A207" s="10">
        <v>374</v>
      </c>
      <c r="B207" s="13" t="s">
        <v>403</v>
      </c>
      <c r="C207" s="13" t="s">
        <v>684</v>
      </c>
      <c r="D207" s="13" t="s">
        <v>685</v>
      </c>
      <c r="E207" s="25"/>
      <c r="F207" s="14"/>
      <c r="G207" s="14"/>
      <c r="H207" s="28"/>
    </row>
    <row r="208" spans="1:8" ht="102">
      <c r="A208" s="10">
        <v>375</v>
      </c>
      <c r="B208" s="13" t="s">
        <v>404</v>
      </c>
      <c r="C208" s="13" t="s">
        <v>686</v>
      </c>
      <c r="D208" s="13" t="s">
        <v>687</v>
      </c>
      <c r="E208" s="25"/>
      <c r="F208" s="14"/>
      <c r="G208" s="14"/>
      <c r="H208" s="28"/>
    </row>
    <row r="209" spans="1:8">
      <c r="B209" s="10"/>
    </row>
    <row r="210" spans="1:8">
      <c r="B210" s="10"/>
    </row>
    <row r="211" spans="1:8" ht="17">
      <c r="B211" s="12" t="s">
        <v>57</v>
      </c>
    </row>
    <row r="212" spans="1:8" ht="85">
      <c r="A212" s="10">
        <v>376</v>
      </c>
      <c r="B212" s="13" t="s">
        <v>405</v>
      </c>
      <c r="C212" s="13" t="s">
        <v>688</v>
      </c>
      <c r="D212" s="13" t="s">
        <v>689</v>
      </c>
      <c r="E212" s="25"/>
      <c r="F212" s="14"/>
      <c r="G212" s="14"/>
      <c r="H212" s="28"/>
    </row>
    <row r="213" spans="1:8" ht="204">
      <c r="A213" s="10">
        <v>377</v>
      </c>
      <c r="B213" s="13" t="s">
        <v>406</v>
      </c>
      <c r="C213" s="13" t="s">
        <v>690</v>
      </c>
      <c r="D213" s="13" t="s">
        <v>691</v>
      </c>
      <c r="E213" s="25"/>
      <c r="F213" s="14"/>
      <c r="G213" s="14"/>
      <c r="H213" s="28"/>
    </row>
    <row r="214" spans="1:8" ht="85">
      <c r="A214" s="10">
        <v>378</v>
      </c>
      <c r="B214" s="13" t="s">
        <v>67</v>
      </c>
      <c r="C214" s="13" t="s">
        <v>153</v>
      </c>
      <c r="D214" s="13" t="s">
        <v>692</v>
      </c>
      <c r="E214" s="25"/>
      <c r="F214" s="14"/>
      <c r="G214" s="14"/>
      <c r="H214" s="28"/>
    </row>
    <row r="215" spans="1:8" ht="102">
      <c r="A215" s="10">
        <v>379</v>
      </c>
      <c r="B215" s="13" t="s">
        <v>407</v>
      </c>
      <c r="C215" s="13" t="s">
        <v>693</v>
      </c>
      <c r="D215" s="13" t="s">
        <v>694</v>
      </c>
      <c r="E215" s="25"/>
      <c r="F215" s="14"/>
      <c r="G215" s="14"/>
      <c r="H215" s="28"/>
    </row>
    <row r="216" spans="1:8" ht="68">
      <c r="A216" s="10">
        <v>380</v>
      </c>
      <c r="B216" s="13" t="s">
        <v>408</v>
      </c>
      <c r="C216" s="13" t="s">
        <v>695</v>
      </c>
      <c r="D216" s="13" t="s">
        <v>696</v>
      </c>
      <c r="E216" s="25"/>
      <c r="F216" s="14"/>
      <c r="G216" s="14"/>
      <c r="H216" s="28"/>
    </row>
    <row r="217" spans="1:8" ht="85">
      <c r="A217" s="10">
        <v>381</v>
      </c>
      <c r="B217" s="13" t="s">
        <v>409</v>
      </c>
      <c r="C217" s="13" t="s">
        <v>221</v>
      </c>
      <c r="D217" s="13" t="s">
        <v>697</v>
      </c>
      <c r="E217" s="25"/>
      <c r="F217" s="14"/>
      <c r="G217" s="14"/>
      <c r="H217" s="28"/>
    </row>
    <row r="218" spans="1:8" ht="85">
      <c r="A218" s="10">
        <v>382</v>
      </c>
      <c r="B218" s="13" t="s">
        <v>119</v>
      </c>
      <c r="C218" s="13" t="s">
        <v>222</v>
      </c>
      <c r="D218" s="13" t="s">
        <v>698</v>
      </c>
      <c r="E218" s="25"/>
      <c r="F218" s="14"/>
      <c r="G218" s="14"/>
      <c r="H218" s="28"/>
    </row>
    <row r="219" spans="1:8" ht="68">
      <c r="A219" s="10">
        <v>383</v>
      </c>
      <c r="B219" s="13" t="s">
        <v>410</v>
      </c>
      <c r="C219" s="13" t="s">
        <v>224</v>
      </c>
      <c r="D219" s="13" t="s">
        <v>699</v>
      </c>
      <c r="E219" s="25"/>
      <c r="F219" s="14"/>
      <c r="G219" s="14"/>
      <c r="H219" s="28"/>
    </row>
    <row r="220" spans="1:8" ht="102">
      <c r="A220" s="10">
        <v>384</v>
      </c>
      <c r="B220" s="13" t="s">
        <v>122</v>
      </c>
      <c r="C220" s="13" t="s">
        <v>225</v>
      </c>
      <c r="D220" s="13" t="s">
        <v>700</v>
      </c>
      <c r="E220" s="25"/>
      <c r="F220" s="14"/>
      <c r="G220" s="14"/>
      <c r="H220" s="28"/>
    </row>
    <row r="221" spans="1:8" ht="102">
      <c r="A221" s="10">
        <v>385</v>
      </c>
      <c r="B221" s="13" t="s">
        <v>123</v>
      </c>
      <c r="C221" s="13" t="s">
        <v>226</v>
      </c>
      <c r="D221" s="13" t="s">
        <v>701</v>
      </c>
      <c r="E221" s="25"/>
      <c r="F221" s="14"/>
      <c r="G221" s="14"/>
      <c r="H221" s="28"/>
    </row>
    <row r="222" spans="1:8" ht="68">
      <c r="A222" s="10">
        <v>386</v>
      </c>
      <c r="B222" s="13" t="s">
        <v>411</v>
      </c>
      <c r="C222" s="13" t="s">
        <v>702</v>
      </c>
      <c r="D222" s="13" t="s">
        <v>703</v>
      </c>
      <c r="E222" s="25"/>
      <c r="F222" s="14"/>
      <c r="G222" s="14"/>
      <c r="H222" s="28"/>
    </row>
    <row r="223" spans="1:8" ht="68">
      <c r="A223" s="10">
        <v>387</v>
      </c>
      <c r="B223" s="13" t="s">
        <v>45</v>
      </c>
      <c r="C223" s="13" t="s">
        <v>704</v>
      </c>
      <c r="D223" s="13" t="s">
        <v>705</v>
      </c>
      <c r="E223" s="25"/>
      <c r="F223" s="14"/>
      <c r="G223" s="14"/>
      <c r="H223" s="28"/>
    </row>
    <row r="224" spans="1:8" ht="34">
      <c r="A224" s="10">
        <v>388</v>
      </c>
      <c r="B224" s="13" t="s">
        <v>412</v>
      </c>
      <c r="C224" s="13" t="s">
        <v>706</v>
      </c>
      <c r="D224" s="13" t="s">
        <v>707</v>
      </c>
      <c r="E224" s="25"/>
      <c r="F224" s="14"/>
      <c r="G224" s="14"/>
      <c r="H224" s="28"/>
    </row>
    <row r="225" spans="1:8" ht="51">
      <c r="A225" s="10">
        <v>389</v>
      </c>
      <c r="B225" s="13" t="s">
        <v>413</v>
      </c>
      <c r="C225" s="13" t="s">
        <v>708</v>
      </c>
      <c r="D225" s="13" t="s">
        <v>709</v>
      </c>
      <c r="E225" s="25"/>
      <c r="F225" s="14"/>
      <c r="G225" s="14"/>
      <c r="H225" s="28"/>
    </row>
    <row r="226" spans="1:8">
      <c r="B226" s="10"/>
    </row>
    <row r="227" spans="1:8">
      <c r="B227" s="10"/>
    </row>
    <row r="228" spans="1:8">
      <c r="B228" s="10"/>
    </row>
    <row r="229" spans="1:8" ht="17">
      <c r="B229" s="12" t="s">
        <v>56</v>
      </c>
    </row>
    <row r="230" spans="1:8" ht="170">
      <c r="A230" s="10">
        <v>390</v>
      </c>
      <c r="B230" s="13" t="s">
        <v>414</v>
      </c>
      <c r="C230" s="13" t="s">
        <v>710</v>
      </c>
      <c r="D230" s="13" t="s">
        <v>711</v>
      </c>
      <c r="E230" s="25"/>
      <c r="F230" s="14"/>
      <c r="G230" s="14"/>
      <c r="H230" s="28"/>
    </row>
    <row r="231" spans="1:8" ht="68">
      <c r="A231" s="10">
        <v>391</v>
      </c>
      <c r="B231" s="13" t="s">
        <v>415</v>
      </c>
      <c r="C231" s="13" t="s">
        <v>712</v>
      </c>
      <c r="D231" s="13" t="s">
        <v>713</v>
      </c>
      <c r="E231" s="25"/>
      <c r="F231" s="14"/>
      <c r="G231" s="14"/>
      <c r="H231" s="28"/>
    </row>
    <row r="232" spans="1:8" ht="68">
      <c r="A232" s="10">
        <v>392</v>
      </c>
      <c r="B232" s="13" t="s">
        <v>416</v>
      </c>
      <c r="C232" s="13" t="s">
        <v>714</v>
      </c>
      <c r="D232" s="13" t="s">
        <v>715</v>
      </c>
      <c r="E232" s="25"/>
      <c r="F232" s="14"/>
      <c r="G232" s="14"/>
      <c r="H232" s="28"/>
    </row>
    <row r="233" spans="1:8" ht="68">
      <c r="A233" s="10">
        <v>393</v>
      </c>
      <c r="B233" s="13" t="s">
        <v>417</v>
      </c>
      <c r="C233" s="13" t="s">
        <v>716</v>
      </c>
      <c r="D233" s="13" t="s">
        <v>717</v>
      </c>
      <c r="E233" s="25"/>
      <c r="F233" s="14"/>
      <c r="G233" s="14"/>
      <c r="H233" s="28"/>
    </row>
    <row r="234" spans="1:8" ht="68">
      <c r="A234" s="10">
        <v>394</v>
      </c>
      <c r="B234" s="13" t="s">
        <v>418</v>
      </c>
      <c r="C234" s="13" t="s">
        <v>718</v>
      </c>
      <c r="D234" s="13" t="s">
        <v>719</v>
      </c>
      <c r="E234" s="25"/>
      <c r="F234" s="14"/>
      <c r="G234" s="14"/>
      <c r="H234" s="28"/>
    </row>
    <row r="235" spans="1:8" ht="68">
      <c r="A235" s="10">
        <v>395</v>
      </c>
      <c r="B235" s="13" t="s">
        <v>419</v>
      </c>
      <c r="C235" s="13" t="s">
        <v>720</v>
      </c>
      <c r="D235" s="13" t="s">
        <v>721</v>
      </c>
      <c r="E235" s="25"/>
      <c r="F235" s="14"/>
      <c r="G235" s="14"/>
      <c r="H235" s="28"/>
    </row>
    <row r="236" spans="1:8" ht="68">
      <c r="A236" s="10">
        <v>396</v>
      </c>
      <c r="B236" s="13" t="s">
        <v>262</v>
      </c>
      <c r="C236" s="13" t="s">
        <v>210</v>
      </c>
      <c r="D236" s="13" t="s">
        <v>722</v>
      </c>
      <c r="E236" s="25"/>
      <c r="F236" s="14"/>
      <c r="G236" s="14"/>
      <c r="H236" s="28"/>
    </row>
    <row r="237" spans="1:8" ht="85">
      <c r="A237" s="10">
        <v>397</v>
      </c>
      <c r="B237" s="13" t="s">
        <v>420</v>
      </c>
      <c r="C237" s="13" t="s">
        <v>723</v>
      </c>
      <c r="D237" s="13" t="s">
        <v>724</v>
      </c>
      <c r="E237" s="25"/>
      <c r="F237" s="14"/>
      <c r="G237" s="14"/>
      <c r="H237" s="28"/>
    </row>
    <row r="238" spans="1:8" ht="34">
      <c r="A238" s="10">
        <v>398</v>
      </c>
      <c r="B238" s="13" t="s">
        <v>269</v>
      </c>
      <c r="C238" s="13" t="s">
        <v>725</v>
      </c>
      <c r="D238" s="13" t="s">
        <v>24</v>
      </c>
      <c r="E238" s="25"/>
      <c r="F238" s="14"/>
      <c r="G238" s="14"/>
      <c r="H238" s="28"/>
    </row>
    <row r="239" spans="1:8" ht="34">
      <c r="A239" s="10">
        <v>399</v>
      </c>
      <c r="B239" s="13" t="s">
        <v>421</v>
      </c>
      <c r="C239" s="13" t="s">
        <v>726</v>
      </c>
      <c r="D239" s="13" t="s">
        <v>24</v>
      </c>
      <c r="E239" s="25"/>
      <c r="F239" s="14"/>
      <c r="G239" s="14"/>
      <c r="H239" s="28"/>
    </row>
    <row r="240" spans="1:8" ht="34">
      <c r="A240" s="10">
        <v>400</v>
      </c>
      <c r="B240" s="13" t="s">
        <v>422</v>
      </c>
      <c r="C240" s="13" t="s">
        <v>727</v>
      </c>
      <c r="D240" s="13" t="s">
        <v>24</v>
      </c>
      <c r="E240" s="25"/>
      <c r="F240" s="14"/>
      <c r="G240" s="14"/>
      <c r="H240" s="28"/>
    </row>
    <row r="241" spans="1:8" ht="34">
      <c r="A241" s="10">
        <v>401</v>
      </c>
      <c r="B241" s="13" t="s">
        <v>113</v>
      </c>
      <c r="C241" s="13" t="s">
        <v>728</v>
      </c>
      <c r="D241" s="13" t="s">
        <v>24</v>
      </c>
      <c r="E241" s="25"/>
      <c r="F241" s="14"/>
      <c r="G241" s="14"/>
      <c r="H241" s="28"/>
    </row>
    <row r="242" spans="1:8">
      <c r="B242" s="10"/>
    </row>
    <row r="243" spans="1:8">
      <c r="B243" s="10"/>
    </row>
    <row r="244" spans="1:8">
      <c r="B244" s="10"/>
    </row>
    <row r="245" spans="1:8" ht="17">
      <c r="B245" s="12" t="s">
        <v>278</v>
      </c>
    </row>
    <row r="246" spans="1:8" ht="85">
      <c r="A246" s="10">
        <v>402</v>
      </c>
      <c r="B246" s="13" t="s">
        <v>124</v>
      </c>
      <c r="C246" s="13" t="s">
        <v>227</v>
      </c>
      <c r="D246" s="13" t="s">
        <v>503</v>
      </c>
      <c r="E246" s="25"/>
      <c r="F246" s="14"/>
      <c r="G246" s="14"/>
      <c r="H246" s="28"/>
    </row>
    <row r="247" spans="1:8" ht="34">
      <c r="A247" s="10">
        <v>403</v>
      </c>
      <c r="B247" s="13" t="s">
        <v>423</v>
      </c>
      <c r="C247" s="13" t="s">
        <v>729</v>
      </c>
      <c r="D247" s="13" t="s">
        <v>503</v>
      </c>
      <c r="E247" s="25"/>
      <c r="F247" s="14"/>
      <c r="G247" s="14"/>
      <c r="H247" s="28"/>
    </row>
    <row r="248" spans="1:8" ht="51">
      <c r="A248" s="10">
        <v>404</v>
      </c>
      <c r="B248" s="13" t="s">
        <v>424</v>
      </c>
      <c r="C248" s="13" t="s">
        <v>730</v>
      </c>
      <c r="D248" s="13" t="s">
        <v>503</v>
      </c>
      <c r="E248" s="25"/>
      <c r="F248" s="14"/>
      <c r="G248" s="14"/>
      <c r="H248" s="28"/>
    </row>
    <row r="249" spans="1:8" ht="34">
      <c r="A249" s="10">
        <v>405</v>
      </c>
      <c r="B249" s="13" t="s">
        <v>425</v>
      </c>
      <c r="C249" s="13" t="s">
        <v>731</v>
      </c>
      <c r="D249" s="13" t="s">
        <v>503</v>
      </c>
      <c r="E249" s="25"/>
      <c r="F249" s="14"/>
      <c r="G249" s="14"/>
      <c r="H249" s="28"/>
    </row>
    <row r="250" spans="1:8" ht="34">
      <c r="A250" s="10">
        <v>406</v>
      </c>
      <c r="B250" s="13" t="s">
        <v>426</v>
      </c>
      <c r="C250" s="13" t="s">
        <v>732</v>
      </c>
      <c r="D250" s="13" t="s">
        <v>503</v>
      </c>
      <c r="E250" s="25"/>
      <c r="F250" s="14"/>
      <c r="G250" s="14"/>
      <c r="H250" s="28"/>
    </row>
    <row r="251" spans="1:8" ht="85">
      <c r="A251" s="10">
        <v>407</v>
      </c>
      <c r="B251" s="24" t="s">
        <v>125</v>
      </c>
      <c r="C251" s="13" t="s">
        <v>228</v>
      </c>
      <c r="D251" s="13" t="s">
        <v>503</v>
      </c>
      <c r="E251" s="25"/>
      <c r="F251" s="14"/>
      <c r="G251" s="14"/>
      <c r="H251" s="28"/>
    </row>
    <row r="252" spans="1:8" ht="119">
      <c r="A252" s="10">
        <v>408</v>
      </c>
      <c r="B252" s="13" t="s">
        <v>126</v>
      </c>
      <c r="C252" s="13" t="s">
        <v>229</v>
      </c>
      <c r="D252" s="13" t="s">
        <v>503</v>
      </c>
      <c r="E252" s="25"/>
      <c r="F252" s="14"/>
      <c r="G252" s="14"/>
      <c r="H252" s="28"/>
    </row>
    <row r="253" spans="1:8">
      <c r="B253" s="10"/>
    </row>
    <row r="255" spans="1:8">
      <c r="B255" s="10"/>
    </row>
    <row r="256" spans="1:8">
      <c r="B256" s="10"/>
    </row>
    <row r="257" spans="2:2">
      <c r="B257" s="10"/>
    </row>
    <row r="258" spans="2:2">
      <c r="B258" s="10"/>
    </row>
    <row r="259" spans="2:2">
      <c r="B259" s="10"/>
    </row>
    <row r="260" spans="2:2">
      <c r="B260" s="10"/>
    </row>
    <row r="261" spans="2:2">
      <c r="B261" s="10"/>
    </row>
    <row r="262" spans="2:2">
      <c r="B262" s="10"/>
    </row>
    <row r="263" spans="2:2">
      <c r="B263" s="10"/>
    </row>
    <row r="264" spans="2:2">
      <c r="B264" s="10"/>
    </row>
    <row r="265" spans="2:2">
      <c r="B265" s="10"/>
    </row>
    <row r="266" spans="2:2">
      <c r="B266" s="10"/>
    </row>
    <row r="267" spans="2:2">
      <c r="B267" s="10"/>
    </row>
    <row r="268" spans="2:2">
      <c r="B268" s="10"/>
    </row>
    <row r="269" spans="2:2">
      <c r="B269" s="10"/>
    </row>
    <row r="270" spans="2:2">
      <c r="B270" s="10"/>
    </row>
    <row r="271" spans="2:2">
      <c r="B271" s="10"/>
    </row>
    <row r="272" spans="2:2">
      <c r="B272" s="10"/>
    </row>
    <row r="273" spans="2:2">
      <c r="B273" s="10"/>
    </row>
    <row r="274" spans="2:2">
      <c r="B274" s="10"/>
    </row>
    <row r="275" spans="2:2">
      <c r="B275" s="10"/>
    </row>
    <row r="276" spans="2:2">
      <c r="B276" s="10"/>
    </row>
    <row r="277" spans="2:2">
      <c r="B277" s="10"/>
    </row>
    <row r="278" spans="2:2">
      <c r="B278" s="10"/>
    </row>
    <row r="279" spans="2:2">
      <c r="B279" s="10"/>
    </row>
    <row r="280" spans="2:2">
      <c r="B280" s="10"/>
    </row>
    <row r="281" spans="2:2">
      <c r="B281" s="10"/>
    </row>
    <row r="282" spans="2:2">
      <c r="B282" s="10"/>
    </row>
    <row r="283" spans="2:2">
      <c r="B283" s="10"/>
    </row>
    <row r="284" spans="2:2">
      <c r="B284" s="10"/>
    </row>
    <row r="285" spans="2:2">
      <c r="B285" s="10"/>
    </row>
    <row r="286" spans="2:2">
      <c r="B286" s="10"/>
    </row>
    <row r="287" spans="2:2">
      <c r="B287" s="10"/>
    </row>
    <row r="288" spans="2:2">
      <c r="B288" s="10"/>
    </row>
    <row r="289" spans="2:2">
      <c r="B289" s="10"/>
    </row>
    <row r="290" spans="2:2">
      <c r="B290" s="10"/>
    </row>
    <row r="291" spans="2:2">
      <c r="B291" s="10"/>
    </row>
    <row r="292" spans="2:2">
      <c r="B292" s="10"/>
    </row>
    <row r="293" spans="2:2">
      <c r="B293" s="10"/>
    </row>
    <row r="294" spans="2:2">
      <c r="B294" s="10"/>
    </row>
    <row r="295" spans="2:2">
      <c r="B295" s="10"/>
    </row>
    <row r="296" spans="2:2">
      <c r="B296" s="10"/>
    </row>
    <row r="297" spans="2:2">
      <c r="B297" s="10"/>
    </row>
    <row r="298" spans="2:2">
      <c r="B298" s="10"/>
    </row>
    <row r="299" spans="2:2">
      <c r="B299" s="10"/>
    </row>
    <row r="300" spans="2:2">
      <c r="B300" s="10"/>
    </row>
    <row r="301" spans="2:2">
      <c r="B301" s="10"/>
    </row>
    <row r="302" spans="2:2">
      <c r="B302" s="10"/>
    </row>
    <row r="303" spans="2:2">
      <c r="B303" s="10"/>
    </row>
    <row r="304" spans="2:2">
      <c r="B304" s="10"/>
    </row>
    <row r="305" spans="2:2">
      <c r="B305" s="10"/>
    </row>
    <row r="306" spans="2:2">
      <c r="B306" s="10"/>
    </row>
    <row r="307" spans="2:2">
      <c r="B307" s="10"/>
    </row>
    <row r="308" spans="2:2">
      <c r="B308" s="10"/>
    </row>
    <row r="309" spans="2:2">
      <c r="B309" s="10"/>
    </row>
    <row r="310" spans="2:2">
      <c r="B310" s="10"/>
    </row>
    <row r="311" spans="2:2">
      <c r="B311" s="10"/>
    </row>
    <row r="312" spans="2:2">
      <c r="B312" s="10"/>
    </row>
    <row r="313" spans="2:2">
      <c r="B313" s="10"/>
    </row>
    <row r="314" spans="2:2">
      <c r="B314" s="10"/>
    </row>
    <row r="315" spans="2:2">
      <c r="B315" s="10"/>
    </row>
    <row r="316" spans="2:2">
      <c r="B316" s="10"/>
    </row>
    <row r="317" spans="2:2">
      <c r="B317" s="10"/>
    </row>
    <row r="318" spans="2:2">
      <c r="B318" s="10"/>
    </row>
    <row r="319" spans="2:2">
      <c r="B319" s="10"/>
    </row>
    <row r="320" spans="2:2">
      <c r="B320" s="10"/>
    </row>
    <row r="321" spans="2:2">
      <c r="B321" s="10"/>
    </row>
    <row r="322" spans="2:2">
      <c r="B322" s="10"/>
    </row>
    <row r="323" spans="2:2">
      <c r="B323" s="10"/>
    </row>
    <row r="324" spans="2:2">
      <c r="B324" s="10"/>
    </row>
    <row r="325" spans="2:2">
      <c r="B325" s="10"/>
    </row>
    <row r="326" spans="2:2">
      <c r="B326" s="10"/>
    </row>
    <row r="327" spans="2:2">
      <c r="B327" s="10"/>
    </row>
    <row r="328" spans="2:2">
      <c r="B328" s="10"/>
    </row>
    <row r="329" spans="2:2">
      <c r="B329" s="10"/>
    </row>
    <row r="330" spans="2:2">
      <c r="B330" s="10"/>
    </row>
    <row r="331" spans="2:2">
      <c r="B331" s="10"/>
    </row>
    <row r="332" spans="2:2">
      <c r="B332" s="10"/>
    </row>
    <row r="333" spans="2:2">
      <c r="B333" s="10"/>
    </row>
    <row r="334" spans="2:2">
      <c r="B334" s="10"/>
    </row>
    <row r="335" spans="2:2">
      <c r="B335" s="10"/>
    </row>
    <row r="336" spans="2:2">
      <c r="B336" s="10"/>
    </row>
    <row r="337" spans="2:2">
      <c r="B337" s="10"/>
    </row>
    <row r="338" spans="2:2">
      <c r="B338" s="10"/>
    </row>
    <row r="339" spans="2:2">
      <c r="B339" s="10"/>
    </row>
    <row r="340" spans="2:2">
      <c r="B340" s="10"/>
    </row>
    <row r="341" spans="2:2">
      <c r="B341" s="10"/>
    </row>
    <row r="342" spans="2:2">
      <c r="B342" s="10"/>
    </row>
    <row r="343" spans="2:2">
      <c r="B343" s="10"/>
    </row>
    <row r="344" spans="2:2">
      <c r="B344" s="10"/>
    </row>
    <row r="345" spans="2:2">
      <c r="B345" s="10"/>
    </row>
    <row r="346" spans="2:2">
      <c r="B346" s="10"/>
    </row>
    <row r="347" spans="2:2">
      <c r="B347" s="10"/>
    </row>
    <row r="348" spans="2:2">
      <c r="B348" s="10"/>
    </row>
    <row r="349" spans="2:2">
      <c r="B349" s="10"/>
    </row>
    <row r="350" spans="2:2">
      <c r="B350" s="10"/>
    </row>
    <row r="351" spans="2:2">
      <c r="B351" s="10"/>
    </row>
    <row r="352" spans="2:2">
      <c r="B352" s="10"/>
    </row>
    <row r="353" spans="2:2">
      <c r="B353" s="10"/>
    </row>
    <row r="354" spans="2:2">
      <c r="B354" s="10"/>
    </row>
    <row r="355" spans="2:2">
      <c r="B355" s="10"/>
    </row>
    <row r="356" spans="2:2">
      <c r="B356" s="10"/>
    </row>
    <row r="357" spans="2:2">
      <c r="B357" s="10"/>
    </row>
    <row r="358" spans="2:2">
      <c r="B358" s="10"/>
    </row>
    <row r="359" spans="2:2">
      <c r="B359" s="10"/>
    </row>
    <row r="360" spans="2:2">
      <c r="B360" s="10"/>
    </row>
    <row r="361" spans="2:2">
      <c r="B361" s="10"/>
    </row>
    <row r="362" spans="2:2">
      <c r="B362" s="10"/>
    </row>
    <row r="363" spans="2:2">
      <c r="B363" s="10"/>
    </row>
    <row r="364" spans="2:2">
      <c r="B364" s="10"/>
    </row>
    <row r="365" spans="2:2">
      <c r="B365" s="10"/>
    </row>
    <row r="366" spans="2:2">
      <c r="B366" s="10"/>
    </row>
    <row r="367" spans="2:2">
      <c r="B367" s="10"/>
    </row>
    <row r="368" spans="2:2">
      <c r="B368" s="10"/>
    </row>
    <row r="369" spans="2:2">
      <c r="B369" s="10"/>
    </row>
    <row r="370" spans="2:2">
      <c r="B370" s="10"/>
    </row>
    <row r="371" spans="2:2">
      <c r="B371" s="10"/>
    </row>
  </sheetData>
  <mergeCells count="1">
    <mergeCell ref="C5:C15"/>
  </mergeCells>
  <dataValidations disablePrompts="1" count="1">
    <dataValidation type="list" allowBlank="1" showInputMessage="1" showErrorMessage="1" sqref="E80:E92 E246:E252 E238:E241 E224" xr:uid="{24706CEB-A8A8-3C4F-AA31-E5701C7A474B}">
      <formula1>$A$22:$A$27</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FCF5B27-313E-894C-9B24-D28250EBF838}">
          <x14:formula1>
            <xm:f>Instructions!$A$19:$A$24</xm:f>
          </x14:formula1>
          <xm:sqref>E78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D9575-550A-6A44-B334-9A55A262781D}">
  <dimension ref="A3:X1024"/>
  <sheetViews>
    <sheetView zoomScale="60" zoomScaleNormal="92" workbookViewId="0">
      <pane xSplit="2" topLeftCell="C1" activePane="topRight" state="frozen"/>
      <selection activeCell="B7" sqref="B7"/>
      <selection pane="topRight" activeCell="H6" sqref="H6"/>
    </sheetView>
  </sheetViews>
  <sheetFormatPr baseColWidth="10" defaultRowHeight="16"/>
  <cols>
    <col min="1" max="1" width="7.1640625" style="58" hidden="1" customWidth="1"/>
    <col min="2" max="2" width="22.1640625" style="48" customWidth="1"/>
    <col min="3" max="3" width="42.83203125" style="38" customWidth="1"/>
    <col min="4" max="4" width="46.83203125" style="38" customWidth="1"/>
    <col min="5" max="5" width="7.1640625" style="58" customWidth="1"/>
    <col min="6" max="6" width="48.5" style="38" customWidth="1"/>
    <col min="7" max="7" width="8.6640625" style="38" customWidth="1"/>
    <col min="8" max="9" width="8.6640625" style="58" customWidth="1"/>
    <col min="10" max="10" width="6.83203125" style="113" customWidth="1"/>
    <col min="11" max="11" width="42.83203125" style="113" customWidth="1"/>
    <col min="12" max="12" width="10.83203125" style="113" customWidth="1"/>
    <col min="13" max="13" width="6.83203125" style="113" customWidth="1"/>
    <col min="14" max="14" width="23.83203125" style="113" customWidth="1"/>
    <col min="15" max="15" width="6.83203125" style="113" customWidth="1"/>
    <col min="16" max="16" width="25.83203125" style="113" customWidth="1"/>
    <col min="17" max="17" width="10.83203125" style="113" customWidth="1"/>
    <col min="18" max="18" width="6.83203125" style="113" customWidth="1"/>
    <col min="19" max="19" width="28.1640625" style="113" customWidth="1"/>
    <col min="20" max="20" width="8.83203125" style="113" customWidth="1"/>
    <col min="21" max="21" width="9.83203125" style="58" customWidth="1"/>
    <col min="22" max="16384" width="10.83203125" style="38"/>
  </cols>
  <sheetData>
    <row r="3" spans="2:24" ht="20">
      <c r="C3" s="79" t="s">
        <v>1218</v>
      </c>
    </row>
    <row r="4" spans="2:24" ht="120">
      <c r="B4" s="221" t="s">
        <v>280</v>
      </c>
      <c r="C4" s="222" t="s">
        <v>1614</v>
      </c>
      <c r="D4" s="210" t="s">
        <v>1615</v>
      </c>
      <c r="E4" s="211" t="s">
        <v>1616</v>
      </c>
      <c r="F4" s="210" t="s">
        <v>1613</v>
      </c>
      <c r="H4" s="113"/>
      <c r="K4" s="280" t="s">
        <v>734</v>
      </c>
      <c r="T4" s="38"/>
      <c r="U4" s="44"/>
      <c r="V4" s="58"/>
      <c r="W4" s="113"/>
      <c r="X4" s="58"/>
    </row>
    <row r="5" spans="2:24" ht="17">
      <c r="B5" s="163" t="s">
        <v>271</v>
      </c>
      <c r="C5" s="73">
        <v>1.8380816714150048</v>
      </c>
      <c r="D5" s="73">
        <v>1.6153846153846154</v>
      </c>
      <c r="E5" s="73">
        <f>AVERAGE(T26:T48)</f>
        <v>1.6923076923076923</v>
      </c>
      <c r="F5" s="73">
        <f>AVERAGE(U26:U48)</f>
        <v>1.5</v>
      </c>
      <c r="H5" s="113"/>
      <c r="K5" s="280"/>
      <c r="T5" s="38"/>
      <c r="U5" s="44"/>
      <c r="V5" s="58"/>
      <c r="W5" s="113"/>
      <c r="X5" s="58"/>
    </row>
    <row r="6" spans="2:24" ht="17">
      <c r="B6" s="163" t="s">
        <v>272</v>
      </c>
      <c r="C6" s="73">
        <v>2.6349206349206344</v>
      </c>
      <c r="D6" s="73">
        <v>2.3571428571428572</v>
      </c>
      <c r="E6" s="73">
        <f>AVERAGE(T53:T65)</f>
        <v>2.4285714285714284</v>
      </c>
      <c r="F6" s="73">
        <f>AVERAGE(U53:U65)</f>
        <v>2.6428571428571428</v>
      </c>
      <c r="H6" s="113"/>
      <c r="K6" s="280"/>
      <c r="T6" s="38"/>
      <c r="U6" s="44"/>
      <c r="V6" s="58"/>
      <c r="W6" s="113"/>
      <c r="X6" s="58"/>
    </row>
    <row r="7" spans="2:24" ht="17">
      <c r="B7" s="163" t="s">
        <v>273</v>
      </c>
      <c r="C7" s="73">
        <v>2.4393939393939394</v>
      </c>
      <c r="D7" s="73">
        <v>2.9090909090909092</v>
      </c>
      <c r="E7" s="73">
        <f>AVERAGE(T70:T88)</f>
        <v>3.0909090909090908</v>
      </c>
      <c r="F7" s="73">
        <f>AVERAGE(U70:U88)</f>
        <v>2.8636363636363638</v>
      </c>
      <c r="H7" s="113"/>
      <c r="K7" s="280"/>
      <c r="T7" s="38"/>
      <c r="U7" s="44"/>
      <c r="V7" s="58"/>
      <c r="W7" s="113"/>
      <c r="X7" s="58"/>
    </row>
    <row r="8" spans="2:24" ht="17">
      <c r="B8" s="163" t="s">
        <v>48</v>
      </c>
      <c r="C8" s="73">
        <v>2.0120370370370373</v>
      </c>
      <c r="D8" s="73">
        <v>2.1333333333333333</v>
      </c>
      <c r="E8" s="73" t="str">
        <f>IF(ISNUMBER(AVERAGE(T93:T111)),AVERAGE(T93:T111,"-"),"-")</f>
        <v>-</v>
      </c>
      <c r="F8" s="73">
        <f>AVERAGE(U93:U111)</f>
        <v>2.1333333333333333</v>
      </c>
      <c r="H8" s="113"/>
      <c r="K8" s="280"/>
      <c r="T8" s="38"/>
      <c r="U8" s="44"/>
      <c r="V8" s="58"/>
      <c r="W8" s="113"/>
      <c r="X8" s="58"/>
    </row>
    <row r="9" spans="2:24" ht="17">
      <c r="B9" s="163" t="s">
        <v>274</v>
      </c>
      <c r="C9" s="73">
        <v>2.3159795630725863</v>
      </c>
      <c r="D9" s="73">
        <v>1.7272727272727273</v>
      </c>
      <c r="E9" s="73">
        <f>AVERAGE(T116:T183)</f>
        <v>1.7954545454545454</v>
      </c>
      <c r="F9" s="73">
        <f>AVERAGE(U116:U183)</f>
        <v>1.7727272727272727</v>
      </c>
      <c r="H9" s="113"/>
      <c r="K9" s="280"/>
      <c r="T9" s="38"/>
      <c r="U9" s="44"/>
      <c r="V9" s="58"/>
      <c r="W9" s="113"/>
      <c r="X9" s="58"/>
    </row>
    <row r="10" spans="2:24" ht="17">
      <c r="B10" s="163" t="s">
        <v>275</v>
      </c>
      <c r="C10" s="73">
        <v>1.1137566137566137</v>
      </c>
      <c r="D10" s="73">
        <v>1.125</v>
      </c>
      <c r="E10" s="73">
        <f>AVERAGE(T188:T212)</f>
        <v>1.25</v>
      </c>
      <c r="F10" s="73">
        <f>AVERAGE(U188:U212)</f>
        <v>1.25</v>
      </c>
      <c r="H10" s="113"/>
      <c r="K10" s="280"/>
      <c r="T10" s="38"/>
      <c r="U10" s="44"/>
      <c r="V10" s="58"/>
      <c r="W10" s="113"/>
      <c r="X10" s="58"/>
    </row>
    <row r="11" spans="2:24" ht="17">
      <c r="B11" s="163" t="s">
        <v>276</v>
      </c>
      <c r="C11" s="73">
        <v>1.7808641975308643</v>
      </c>
      <c r="D11" s="73">
        <v>3.2222222222222223</v>
      </c>
      <c r="E11" s="73">
        <f>AVERAGE(T217:T229)</f>
        <v>3.3333333333333335</v>
      </c>
      <c r="F11" s="73">
        <f>AVERAGE(U217:U229)</f>
        <v>3.1111111111111112</v>
      </c>
      <c r="H11" s="113"/>
      <c r="K11" s="280"/>
      <c r="T11" s="38"/>
      <c r="U11" s="44"/>
      <c r="V11" s="58"/>
      <c r="W11" s="113"/>
      <c r="X11" s="58"/>
    </row>
    <row r="12" spans="2:24" ht="17">
      <c r="B12" s="163" t="s">
        <v>277</v>
      </c>
      <c r="C12" s="73">
        <v>1.6754201680672267</v>
      </c>
      <c r="D12" s="73">
        <v>1.7647058823529411</v>
      </c>
      <c r="E12" s="73">
        <f>AVERAGE(T235:T267)</f>
        <v>2.0588235294117645</v>
      </c>
      <c r="F12" s="73">
        <f>AVERAGE(U235:U267)</f>
        <v>1.8823529411764706</v>
      </c>
      <c r="H12" s="113"/>
      <c r="K12" s="280"/>
      <c r="T12" s="38"/>
      <c r="U12" s="44"/>
      <c r="V12" s="58"/>
      <c r="W12" s="113"/>
      <c r="X12" s="58"/>
    </row>
    <row r="13" spans="2:24" ht="17">
      <c r="B13" s="163" t="s">
        <v>57</v>
      </c>
      <c r="C13" s="73">
        <v>2.2075702075702077</v>
      </c>
      <c r="D13" s="73">
        <v>2.4285714285714284</v>
      </c>
      <c r="E13" s="73">
        <f>AVERAGE(T272:T295)</f>
        <v>3.2857142857142856</v>
      </c>
      <c r="F13" s="73">
        <f>AVERAGE(U272:U295)</f>
        <v>2.6071428571428572</v>
      </c>
      <c r="H13" s="113"/>
      <c r="K13" s="280"/>
      <c r="T13" s="38"/>
      <c r="U13" s="44"/>
      <c r="V13" s="58"/>
      <c r="W13" s="113"/>
      <c r="X13" s="58"/>
    </row>
    <row r="14" spans="2:24" ht="17">
      <c r="B14" s="163" t="s">
        <v>56</v>
      </c>
      <c r="C14" s="73">
        <v>2.6921296296296293</v>
      </c>
      <c r="D14" s="73">
        <v>2.8333333333333335</v>
      </c>
      <c r="E14" s="73">
        <f>AVERAGE(T300:T316)</f>
        <v>3</v>
      </c>
      <c r="F14" s="73">
        <f>AVERAGE(U300:U316)</f>
        <v>3.0416666666666665</v>
      </c>
      <c r="H14" s="113"/>
      <c r="K14" s="280"/>
      <c r="T14" s="38"/>
      <c r="U14" s="44"/>
      <c r="V14" s="58"/>
      <c r="W14" s="113"/>
      <c r="X14" s="58"/>
    </row>
    <row r="15" spans="2:24" ht="17">
      <c r="B15" s="163" t="s">
        <v>278</v>
      </c>
      <c r="C15" s="73">
        <v>1.996031746031746</v>
      </c>
      <c r="D15" s="73">
        <v>1</v>
      </c>
      <c r="E15" s="73">
        <f>AVERAGE(T321:T333)</f>
        <v>0.8571428571428571</v>
      </c>
      <c r="F15" s="73">
        <f>AVERAGE(U321:U333)</f>
        <v>0.8571428571428571</v>
      </c>
      <c r="H15" s="113"/>
      <c r="I15" s="113"/>
      <c r="T15" s="38"/>
      <c r="U15" s="44"/>
      <c r="V15" s="58"/>
      <c r="W15" s="113"/>
      <c r="X15" s="58"/>
    </row>
    <row r="16" spans="2:24">
      <c r="B16" s="77" t="s">
        <v>882</v>
      </c>
      <c r="C16" s="128">
        <v>2.0677552792609104</v>
      </c>
      <c r="D16" s="128">
        <v>2.0030487804878048</v>
      </c>
      <c r="E16" s="128">
        <f>AVERAGE(T26:T333)</f>
        <v>2.1666666666666665</v>
      </c>
      <c r="F16" s="128">
        <f>AVERAGE(U26:U333)</f>
        <v>2.0515151515151517</v>
      </c>
      <c r="H16" s="113"/>
      <c r="I16" s="113"/>
      <c r="T16" s="38"/>
      <c r="U16" s="44"/>
      <c r="V16" s="58"/>
      <c r="W16" s="113"/>
      <c r="X16" s="58"/>
    </row>
    <row r="17" spans="1:21">
      <c r="E17" s="113"/>
      <c r="F17" s="113"/>
      <c r="G17" s="113"/>
      <c r="H17" s="113"/>
      <c r="I17" s="113"/>
    </row>
    <row r="21" spans="1:21" ht="60">
      <c r="B21" s="37" t="s">
        <v>873</v>
      </c>
      <c r="C21" s="114" t="s">
        <v>1220</v>
      </c>
      <c r="D21" s="113"/>
      <c r="F21" s="79" t="s">
        <v>1233</v>
      </c>
      <c r="K21" s="79" t="s">
        <v>1234</v>
      </c>
    </row>
    <row r="22" spans="1:21" ht="17">
      <c r="B22" s="39" t="s">
        <v>29</v>
      </c>
      <c r="C22" s="65" t="s">
        <v>883</v>
      </c>
    </row>
    <row r="23" spans="1:21" ht="17">
      <c r="E23" s="81" t="s">
        <v>1209</v>
      </c>
      <c r="F23" s="113"/>
      <c r="G23" s="113"/>
      <c r="I23" s="81" t="s">
        <v>1209</v>
      </c>
      <c r="J23" s="81" t="s">
        <v>1612</v>
      </c>
      <c r="U23" s="81" t="s">
        <v>1612</v>
      </c>
    </row>
    <row r="24" spans="1:21" s="118" customFormat="1" ht="120">
      <c r="A24" s="83" t="s">
        <v>880</v>
      </c>
      <c r="B24" s="115" t="s">
        <v>271</v>
      </c>
      <c r="C24" s="85" t="s">
        <v>141</v>
      </c>
      <c r="D24" s="85" t="s">
        <v>38</v>
      </c>
      <c r="E24" s="86" t="s">
        <v>1210</v>
      </c>
      <c r="F24" s="86" t="s">
        <v>1211</v>
      </c>
      <c r="G24" s="116" t="s">
        <v>247</v>
      </c>
      <c r="H24" s="88" t="s">
        <v>281</v>
      </c>
      <c r="I24" s="88" t="s">
        <v>1208</v>
      </c>
      <c r="J24" s="213" t="s">
        <v>142</v>
      </c>
      <c r="K24" s="213" t="s">
        <v>1611</v>
      </c>
      <c r="L24" s="213" t="s">
        <v>247</v>
      </c>
      <c r="M24" s="214" t="s">
        <v>281</v>
      </c>
      <c r="N24" s="214" t="s">
        <v>875</v>
      </c>
      <c r="O24" s="213" t="s">
        <v>735</v>
      </c>
      <c r="P24" s="213" t="s">
        <v>1228</v>
      </c>
      <c r="Q24" s="213" t="s">
        <v>247</v>
      </c>
      <c r="R24" s="214" t="s">
        <v>1208</v>
      </c>
      <c r="S24" s="214" t="s">
        <v>1235</v>
      </c>
      <c r="T24" s="215" t="s">
        <v>1610</v>
      </c>
      <c r="U24" s="85" t="s">
        <v>1207</v>
      </c>
    </row>
    <row r="25" spans="1:21" ht="51">
      <c r="B25" s="119" t="s">
        <v>433</v>
      </c>
      <c r="C25" s="94" t="s">
        <v>876</v>
      </c>
      <c r="J25" s="53"/>
      <c r="K25" s="53"/>
      <c r="L25" s="53"/>
      <c r="M25" s="53"/>
      <c r="N25" s="53"/>
      <c r="O25" s="53"/>
      <c r="P25" s="53"/>
      <c r="Q25" s="53"/>
      <c r="R25" s="53"/>
      <c r="S25" s="53"/>
    </row>
    <row r="26" spans="1:21" ht="85">
      <c r="A26" s="58">
        <v>244</v>
      </c>
      <c r="B26" s="102" t="s">
        <v>283</v>
      </c>
      <c r="C26" s="102" t="s">
        <v>440</v>
      </c>
      <c r="D26" s="102" t="s">
        <v>441</v>
      </c>
      <c r="E26" s="104">
        <v>2</v>
      </c>
      <c r="F26" s="102" t="s">
        <v>1262</v>
      </c>
      <c r="G26" s="120" t="str">
        <f t="shared" ref="G26:G29" si="0">HYPERLINK("https://drive.google.com/drive/folders/0B93qD7tUPEF5ZXdsSUVZQ1FRcVU?usp=sharing","Documents for Sourcing ")</f>
        <v xml:space="preserve">Documents for Sourcing </v>
      </c>
      <c r="H26" s="104">
        <v>2</v>
      </c>
      <c r="I26" s="104"/>
      <c r="J26" s="229">
        <v>2</v>
      </c>
      <c r="K26" s="230" t="s">
        <v>1629</v>
      </c>
      <c r="L26" s="218"/>
      <c r="M26" s="261"/>
      <c r="N26" s="261"/>
      <c r="O26" s="217"/>
      <c r="P26" s="218"/>
      <c r="Q26" s="218"/>
      <c r="R26" s="219"/>
      <c r="S26" s="220"/>
      <c r="T26" s="216">
        <f>IF(O26&lt;&gt;"",O26,IF(J26&lt;&gt;"",J26,IF(E26&lt;&gt;"",E26,"")))</f>
        <v>2</v>
      </c>
      <c r="U26" s="105">
        <f>IF(R26&lt;&gt;"",R26,IF(M26&lt;&gt;"",M26,IF(I26&lt;&gt;"",I26,IF(H26&lt;&gt;"",H26,""))))</f>
        <v>2</v>
      </c>
    </row>
    <row r="27" spans="1:21" ht="102">
      <c r="A27" s="58">
        <v>245</v>
      </c>
      <c r="B27" s="102" t="s">
        <v>284</v>
      </c>
      <c r="C27" s="102" t="s">
        <v>442</v>
      </c>
      <c r="D27" s="102" t="s">
        <v>443</v>
      </c>
      <c r="E27" s="104">
        <v>1</v>
      </c>
      <c r="F27" s="102" t="s">
        <v>1263</v>
      </c>
      <c r="G27" s="120" t="str">
        <f t="shared" si="0"/>
        <v xml:space="preserve">Documents for Sourcing </v>
      </c>
      <c r="H27" s="104">
        <v>1</v>
      </c>
      <c r="I27" s="104"/>
      <c r="J27" s="231">
        <v>1</v>
      </c>
      <c r="K27" s="232"/>
      <c r="L27" s="218"/>
      <c r="M27" s="262"/>
      <c r="N27" s="262"/>
      <c r="O27" s="217"/>
      <c r="P27" s="218"/>
      <c r="Q27" s="218"/>
      <c r="R27" s="219"/>
      <c r="S27" s="220"/>
      <c r="T27" s="216">
        <f>IF(O27&lt;&gt;"",O27,IF(J27&lt;&gt;"",J27,IF(E27&lt;&gt;"",E27,"")))</f>
        <v>1</v>
      </c>
      <c r="U27" s="105">
        <f>IF(R27&lt;&gt;"",R27,IF(M27&lt;&gt;"",M27,IF(I27&lt;&gt;"",I27,IF(H27&lt;&gt;"",H27,""))))</f>
        <v>1</v>
      </c>
    </row>
    <row r="28" spans="1:21" ht="136">
      <c r="A28" s="58">
        <v>246</v>
      </c>
      <c r="B28" s="102" t="s">
        <v>285</v>
      </c>
      <c r="C28" s="102" t="s">
        <v>444</v>
      </c>
      <c r="D28" s="102" t="s">
        <v>445</v>
      </c>
      <c r="E28" s="104">
        <v>1</v>
      </c>
      <c r="F28" s="102" t="s">
        <v>1264</v>
      </c>
      <c r="G28" s="120" t="str">
        <f t="shared" si="0"/>
        <v xml:space="preserve">Documents for Sourcing </v>
      </c>
      <c r="H28" s="104">
        <v>1</v>
      </c>
      <c r="I28" s="104"/>
      <c r="J28" s="233">
        <v>2</v>
      </c>
      <c r="K28" s="234" t="s">
        <v>1630</v>
      </c>
      <c r="L28" s="218"/>
      <c r="M28" s="263">
        <v>1</v>
      </c>
      <c r="N28" s="263" t="s">
        <v>1695</v>
      </c>
      <c r="O28" s="217"/>
      <c r="P28" s="218"/>
      <c r="Q28" s="218"/>
      <c r="R28" s="219">
        <v>1.5</v>
      </c>
      <c r="S28" s="220" t="s">
        <v>1708</v>
      </c>
      <c r="T28" s="216">
        <f>IF(O28&lt;&gt;"",O28,IF(J28&lt;&gt;"",J28,IF(E28&lt;&gt;"",E28,"")))</f>
        <v>2</v>
      </c>
      <c r="U28" s="105">
        <f>IF(R28&lt;&gt;"",R28,IF(M28&lt;&gt;"",M28,IF(I28&lt;&gt;"",I28,IF(H28&lt;&gt;"",H28,""))))</f>
        <v>1.5</v>
      </c>
    </row>
    <row r="29" spans="1:21" ht="153">
      <c r="A29" s="58">
        <v>247</v>
      </c>
      <c r="B29" s="102" t="s">
        <v>286</v>
      </c>
      <c r="C29" s="102" t="s">
        <v>446</v>
      </c>
      <c r="D29" s="102" t="s">
        <v>447</v>
      </c>
      <c r="E29" s="104">
        <v>1</v>
      </c>
      <c r="F29" s="102" t="s">
        <v>1265</v>
      </c>
      <c r="G29" s="120" t="str">
        <f t="shared" si="0"/>
        <v xml:space="preserve">Documents for Sourcing </v>
      </c>
      <c r="H29" s="104">
        <v>2</v>
      </c>
      <c r="I29" s="104"/>
      <c r="J29" s="229">
        <v>2</v>
      </c>
      <c r="K29" s="235" t="s">
        <v>1631</v>
      </c>
      <c r="L29" s="218"/>
      <c r="M29" s="261">
        <v>2</v>
      </c>
      <c r="N29" s="261" t="s">
        <v>1696</v>
      </c>
      <c r="O29" s="217"/>
      <c r="P29" s="218"/>
      <c r="Q29" s="218"/>
      <c r="R29" s="219"/>
      <c r="S29" s="220"/>
      <c r="T29" s="216">
        <f>IF(O29&lt;&gt;"",O29,IF(J29&lt;&gt;"",J29,IF(E29&lt;&gt;"",E29,"")))</f>
        <v>2</v>
      </c>
      <c r="U29" s="105">
        <f>IF(R29&lt;&gt;"",R29,IF(M29&lt;&gt;"",M29,IF(I29&lt;&gt;"",I29,IF(H29&lt;&gt;"",H29,""))))</f>
        <v>2</v>
      </c>
    </row>
    <row r="30" spans="1:21" s="80" customFormat="1">
      <c r="A30" s="99"/>
      <c r="E30" s="58"/>
      <c r="F30" s="38"/>
      <c r="G30" s="113"/>
      <c r="H30" s="113"/>
      <c r="I30" s="113"/>
      <c r="J30" s="236"/>
      <c r="K30" s="237"/>
      <c r="L30" s="53"/>
      <c r="M30" s="249"/>
      <c r="N30" s="249"/>
      <c r="O30" s="53"/>
      <c r="P30" s="53"/>
      <c r="Q30" s="53"/>
      <c r="R30" s="53"/>
      <c r="S30" s="53"/>
      <c r="T30" s="113"/>
    </row>
    <row r="31" spans="1:21" ht="102">
      <c r="A31" s="58">
        <v>248</v>
      </c>
      <c r="B31" s="102" t="s">
        <v>287</v>
      </c>
      <c r="C31" s="102" t="s">
        <v>448</v>
      </c>
      <c r="D31" s="102" t="s">
        <v>449</v>
      </c>
      <c r="E31" s="104">
        <v>0</v>
      </c>
      <c r="F31" s="102" t="s">
        <v>1266</v>
      </c>
      <c r="G31" s="120" t="str">
        <f>HYPERLINK("https://drive.google.com/drive/folders/0B93qD7tUPEF5ZXdsSUVZQ1FRcVU?usp=sharing","Documents for Sourcing ")</f>
        <v xml:space="preserve">Documents for Sourcing </v>
      </c>
      <c r="H31" s="104">
        <v>0</v>
      </c>
      <c r="I31" s="104"/>
      <c r="J31" s="231">
        <v>0</v>
      </c>
      <c r="K31" s="232"/>
      <c r="L31" s="218"/>
      <c r="M31" s="262"/>
      <c r="N31" s="262"/>
      <c r="O31" s="217"/>
      <c r="P31" s="218"/>
      <c r="Q31" s="218"/>
      <c r="R31" s="219"/>
      <c r="S31" s="220"/>
      <c r="T31" s="216">
        <f>IF(O31&lt;&gt;"",O31,IF(J31&lt;&gt;"",J31,IF(E31&lt;&gt;"",E31,"")))</f>
        <v>0</v>
      </c>
      <c r="U31" s="105">
        <f>IF(R31&lt;&gt;"",R31,IF(M31&lt;&gt;"",M31,IF(I31&lt;&gt;"",I31,IF(H31&lt;&gt;"",H31,""))))</f>
        <v>0</v>
      </c>
    </row>
    <row r="32" spans="1:21" s="80" customFormat="1">
      <c r="A32" s="99"/>
      <c r="E32" s="58"/>
      <c r="F32" s="38"/>
      <c r="G32" s="113"/>
      <c r="H32" s="113"/>
      <c r="I32" s="113"/>
      <c r="J32" s="236"/>
      <c r="K32" s="237"/>
      <c r="L32" s="53"/>
      <c r="M32" s="249"/>
      <c r="N32" s="249"/>
      <c r="O32" s="53"/>
      <c r="P32" s="53"/>
      <c r="Q32" s="53"/>
      <c r="R32" s="53"/>
      <c r="S32" s="53"/>
      <c r="T32" s="113"/>
    </row>
    <row r="33" spans="1:21" ht="153">
      <c r="A33" s="58">
        <v>249</v>
      </c>
      <c r="B33" s="102" t="s">
        <v>288</v>
      </c>
      <c r="C33" s="102" t="s">
        <v>450</v>
      </c>
      <c r="D33" s="102" t="s">
        <v>451</v>
      </c>
      <c r="E33" s="104">
        <v>2</v>
      </c>
      <c r="F33" s="102" t="s">
        <v>1267</v>
      </c>
      <c r="G33" s="120" t="str">
        <f>HYPERLINK("https://drive.google.com/drive/folders/0B93qD7tUPEF5ZXdsSUVZQ1FRcVU?usp=sharing","Documents for Sourcing ")</f>
        <v xml:space="preserve">Documents for Sourcing </v>
      </c>
      <c r="H33" s="104">
        <v>3</v>
      </c>
      <c r="I33" s="104"/>
      <c r="J33" s="238">
        <v>3</v>
      </c>
      <c r="K33" s="239" t="s">
        <v>1632</v>
      </c>
      <c r="L33" s="218"/>
      <c r="M33" s="264">
        <v>3</v>
      </c>
      <c r="N33" s="264" t="s">
        <v>1697</v>
      </c>
      <c r="O33" s="217"/>
      <c r="P33" s="218"/>
      <c r="Q33" s="218"/>
      <c r="R33" s="219"/>
      <c r="S33" s="220"/>
      <c r="T33" s="216">
        <f>IF(O33&lt;&gt;"",O33,IF(J33&lt;&gt;"",J33,IF(E33&lt;&gt;"",E33,"")))</f>
        <v>3</v>
      </c>
      <c r="U33" s="105">
        <f>IF(R33&lt;&gt;"",R33,IF(M33&lt;&gt;"",M33,IF(I33&lt;&gt;"",I33,IF(H33&lt;&gt;"",H33,""))))</f>
        <v>3</v>
      </c>
    </row>
    <row r="34" spans="1:21" s="80" customFormat="1">
      <c r="A34" s="99"/>
      <c r="E34" s="58"/>
      <c r="F34" s="38"/>
      <c r="G34" s="113"/>
      <c r="H34" s="113"/>
      <c r="I34" s="113"/>
      <c r="J34" s="236"/>
      <c r="K34" s="237"/>
      <c r="L34" s="53"/>
      <c r="M34" s="249"/>
      <c r="N34" s="249"/>
      <c r="O34" s="53"/>
      <c r="P34" s="53"/>
      <c r="Q34" s="53"/>
      <c r="R34" s="53"/>
      <c r="S34" s="53"/>
      <c r="T34" s="113"/>
    </row>
    <row r="35" spans="1:21" ht="170">
      <c r="A35" s="58">
        <v>250</v>
      </c>
      <c r="B35" s="102" t="s">
        <v>289</v>
      </c>
      <c r="C35" s="102" t="s">
        <v>452</v>
      </c>
      <c r="D35" s="102" t="s">
        <v>453</v>
      </c>
      <c r="E35" s="104">
        <v>0</v>
      </c>
      <c r="F35" s="102" t="s">
        <v>1266</v>
      </c>
      <c r="G35" s="120" t="str">
        <f>HYPERLINK("https://drive.google.com/drive/folders/0B93qD7tUPEF5ZXdsSUVZQ1FRcVU?usp=sharing","Documents for Sourcing ")</f>
        <v xml:space="preserve">Documents for Sourcing </v>
      </c>
      <c r="H35" s="104">
        <v>2</v>
      </c>
      <c r="I35" s="104"/>
      <c r="J35" s="238">
        <v>2</v>
      </c>
      <c r="K35" s="235" t="s">
        <v>1633</v>
      </c>
      <c r="L35" s="218"/>
      <c r="M35" s="261">
        <v>0</v>
      </c>
      <c r="N35" s="261"/>
      <c r="O35" s="217"/>
      <c r="P35" s="218"/>
      <c r="Q35" s="218"/>
      <c r="R35" s="219"/>
      <c r="S35" s="220"/>
      <c r="T35" s="216">
        <f>IF(O35&lt;&gt;"",O35,IF(J35&lt;&gt;"",J35,IF(E35&lt;&gt;"",E35,"")))</f>
        <v>2</v>
      </c>
      <c r="U35" s="105">
        <f>IF(R35&lt;&gt;"",R35,IF(M35&lt;&gt;"",M35,IF(I35&lt;&gt;"",I35,IF(H35&lt;&gt;"",H35,""))))</f>
        <v>0</v>
      </c>
    </row>
    <row r="36" spans="1:21">
      <c r="B36" s="38"/>
      <c r="G36" s="113"/>
      <c r="H36" s="113"/>
      <c r="I36" s="113"/>
      <c r="J36" s="236"/>
      <c r="K36" s="237"/>
      <c r="L36" s="53"/>
      <c r="M36" s="236"/>
      <c r="N36" s="236"/>
      <c r="O36" s="53"/>
      <c r="P36" s="53"/>
      <c r="Q36" s="53"/>
      <c r="R36" s="53"/>
      <c r="S36" s="53"/>
      <c r="U36" s="80"/>
    </row>
    <row r="37" spans="1:21">
      <c r="B37" s="38"/>
      <c r="G37" s="113"/>
      <c r="H37" s="113"/>
      <c r="I37" s="113"/>
      <c r="J37" s="236"/>
      <c r="K37" s="237"/>
      <c r="L37" s="53"/>
      <c r="M37" s="236"/>
      <c r="N37" s="236"/>
      <c r="O37" s="53"/>
      <c r="P37" s="53"/>
      <c r="Q37" s="53"/>
      <c r="R37" s="53"/>
      <c r="S37" s="53"/>
      <c r="U37" s="80"/>
    </row>
    <row r="38" spans="1:21">
      <c r="B38" s="38"/>
      <c r="G38" s="113"/>
      <c r="H38" s="113"/>
      <c r="I38" s="113"/>
      <c r="J38" s="236"/>
      <c r="K38" s="237"/>
      <c r="L38" s="53"/>
      <c r="M38" s="236"/>
      <c r="N38" s="236"/>
      <c r="O38" s="53"/>
      <c r="P38" s="53"/>
      <c r="Q38" s="53"/>
      <c r="R38" s="53"/>
      <c r="S38" s="53"/>
      <c r="U38" s="80"/>
    </row>
    <row r="39" spans="1:21" ht="17">
      <c r="B39" s="121" t="s">
        <v>434</v>
      </c>
      <c r="G39" s="113"/>
      <c r="H39" s="113"/>
      <c r="I39" s="113"/>
      <c r="J39" s="236"/>
      <c r="K39" s="237"/>
      <c r="L39" s="53"/>
      <c r="M39" s="236"/>
      <c r="N39" s="236"/>
      <c r="O39" s="53"/>
      <c r="P39" s="53"/>
      <c r="Q39" s="53"/>
      <c r="R39" s="53"/>
      <c r="S39" s="53"/>
      <c r="U39" s="80"/>
    </row>
    <row r="40" spans="1:21" ht="289">
      <c r="A40" s="58">
        <v>251</v>
      </c>
      <c r="B40" s="102" t="s">
        <v>290</v>
      </c>
      <c r="C40" s="102" t="s">
        <v>454</v>
      </c>
      <c r="D40" s="102" t="s">
        <v>455</v>
      </c>
      <c r="E40" s="104">
        <v>1</v>
      </c>
      <c r="F40" s="102" t="s">
        <v>1268</v>
      </c>
      <c r="G40" s="120" t="str">
        <f t="shared" ref="G40:G42" si="1">HYPERLINK("https://drive.google.com/drive/folders/0B93qD7tUPEF5ZXdsSUVZQ1FRcVU?usp=sharing","Documents for Sourcing ")</f>
        <v xml:space="preserve">Documents for Sourcing </v>
      </c>
      <c r="H40" s="104">
        <v>2</v>
      </c>
      <c r="I40" s="104"/>
      <c r="J40" s="229">
        <v>2</v>
      </c>
      <c r="K40" s="240" t="s">
        <v>1634</v>
      </c>
      <c r="L40" s="218"/>
      <c r="M40" s="261">
        <v>2</v>
      </c>
      <c r="N40" s="261"/>
      <c r="O40" s="217"/>
      <c r="P40" s="218"/>
      <c r="Q40" s="218"/>
      <c r="R40" s="219"/>
      <c r="S40" s="220"/>
      <c r="T40" s="216">
        <f>IF(O40&lt;&gt;"",O40,IF(J40&lt;&gt;"",J40,IF(E40&lt;&gt;"",E40,"")))</f>
        <v>2</v>
      </c>
      <c r="U40" s="105">
        <f>IF(R40&lt;&gt;"",R40,IF(M40&lt;&gt;"",M40,IF(I40&lt;&gt;"",I40,IF(H40&lt;&gt;"",H40,""))))</f>
        <v>2</v>
      </c>
    </row>
    <row r="41" spans="1:21" ht="238">
      <c r="A41" s="58">
        <v>252</v>
      </c>
      <c r="B41" s="102" t="s">
        <v>291</v>
      </c>
      <c r="C41" s="102" t="s">
        <v>456</v>
      </c>
      <c r="D41" s="102" t="s">
        <v>457</v>
      </c>
      <c r="E41" s="104">
        <v>1</v>
      </c>
      <c r="F41" s="102" t="s">
        <v>1269</v>
      </c>
      <c r="G41" s="120" t="str">
        <f t="shared" si="1"/>
        <v xml:space="preserve">Documents for Sourcing </v>
      </c>
      <c r="H41" s="104">
        <v>2</v>
      </c>
      <c r="I41" s="104"/>
      <c r="J41" s="229">
        <v>2</v>
      </c>
      <c r="K41" s="240" t="s">
        <v>1635</v>
      </c>
      <c r="L41" s="218"/>
      <c r="M41" s="261">
        <v>2</v>
      </c>
      <c r="N41" s="261"/>
      <c r="O41" s="217"/>
      <c r="P41" s="218"/>
      <c r="Q41" s="218"/>
      <c r="R41" s="219"/>
      <c r="S41" s="220"/>
      <c r="T41" s="216">
        <f>IF(O41&lt;&gt;"",O41,IF(J41&lt;&gt;"",J41,IF(E41&lt;&gt;"",E41,"")))</f>
        <v>2</v>
      </c>
      <c r="U41" s="105">
        <f>IF(R41&lt;&gt;"",R41,IF(M41&lt;&gt;"",M41,IF(I41&lt;&gt;"",I41,IF(H41&lt;&gt;"",H41,""))))</f>
        <v>2</v>
      </c>
    </row>
    <row r="42" spans="1:21" ht="238">
      <c r="A42" s="58">
        <v>253</v>
      </c>
      <c r="B42" s="102" t="s">
        <v>292</v>
      </c>
      <c r="C42" s="102" t="s">
        <v>458</v>
      </c>
      <c r="D42" s="102" t="s">
        <v>459</v>
      </c>
      <c r="E42" s="104">
        <v>1</v>
      </c>
      <c r="F42" s="102" t="s">
        <v>1270</v>
      </c>
      <c r="G42" s="120" t="str">
        <f t="shared" si="1"/>
        <v xml:space="preserve">Documents for Sourcing </v>
      </c>
      <c r="H42" s="104">
        <v>2</v>
      </c>
      <c r="I42" s="104"/>
      <c r="J42" s="229">
        <v>2</v>
      </c>
      <c r="K42" s="240" t="s">
        <v>1636</v>
      </c>
      <c r="L42" s="218"/>
      <c r="M42" s="261">
        <v>2</v>
      </c>
      <c r="N42" s="261"/>
      <c r="O42" s="217"/>
      <c r="P42" s="218"/>
      <c r="Q42" s="218"/>
      <c r="R42" s="219"/>
      <c r="S42" s="220"/>
      <c r="T42" s="216">
        <f>IF(O42&lt;&gt;"",O42,IF(J42&lt;&gt;"",J42,IF(E42&lt;&gt;"",E42,"")))</f>
        <v>2</v>
      </c>
      <c r="U42" s="105">
        <f>IF(R42&lt;&gt;"",R42,IF(M42&lt;&gt;"",M42,IF(I42&lt;&gt;"",I42,IF(H42&lt;&gt;"",H42,""))))</f>
        <v>2</v>
      </c>
    </row>
    <row r="43" spans="1:21" s="80" customFormat="1">
      <c r="A43" s="99"/>
      <c r="E43" s="99"/>
      <c r="G43" s="113"/>
      <c r="H43" s="113"/>
      <c r="I43" s="113"/>
      <c r="J43" s="236"/>
      <c r="K43" s="241"/>
      <c r="L43" s="53"/>
      <c r="M43" s="249"/>
      <c r="N43" s="249"/>
      <c r="O43" s="53"/>
      <c r="P43" s="53"/>
      <c r="Q43" s="53"/>
      <c r="R43" s="53"/>
      <c r="S43" s="53"/>
      <c r="T43" s="113"/>
    </row>
    <row r="44" spans="1:21" ht="255">
      <c r="A44" s="58">
        <v>254</v>
      </c>
      <c r="B44" s="102" t="s">
        <v>293</v>
      </c>
      <c r="C44" s="102" t="s">
        <v>460</v>
      </c>
      <c r="D44" s="102" t="s">
        <v>461</v>
      </c>
      <c r="E44" s="104">
        <v>1</v>
      </c>
      <c r="F44" s="102" t="s">
        <v>1271</v>
      </c>
      <c r="G44" s="120" t="str">
        <f>HYPERLINK("https://drive.google.com/drive/folders/0B93qD7tUPEF5ZXdsSUVZQ1FRcVU?usp=sharing","Documents for Sourcing ")</f>
        <v xml:space="preserve">Documents for Sourcing </v>
      </c>
      <c r="H44" s="104">
        <v>2</v>
      </c>
      <c r="I44" s="104"/>
      <c r="J44" s="229">
        <v>2</v>
      </c>
      <c r="K44" s="240" t="s">
        <v>1637</v>
      </c>
      <c r="L44" s="218"/>
      <c r="M44" s="261">
        <v>2</v>
      </c>
      <c r="N44" s="261"/>
      <c r="O44" s="217"/>
      <c r="P44" s="218"/>
      <c r="Q44" s="218"/>
      <c r="R44" s="219"/>
      <c r="S44" s="220"/>
      <c r="T44" s="216">
        <f>IF(O44&lt;&gt;"",O44,IF(J44&lt;&gt;"",J44,IF(E44&lt;&gt;"",E44,"")))</f>
        <v>2</v>
      </c>
      <c r="U44" s="105">
        <f>IF(R44&lt;&gt;"",R44,IF(M44&lt;&gt;"",M44,IF(I44&lt;&gt;"",I44,IF(H44&lt;&gt;"",H44,""))))</f>
        <v>2</v>
      </c>
    </row>
    <row r="45" spans="1:21" s="80" customFormat="1">
      <c r="A45" s="99"/>
      <c r="E45" s="99"/>
      <c r="G45" s="113"/>
      <c r="H45" s="113"/>
      <c r="I45" s="113"/>
      <c r="J45" s="236"/>
      <c r="K45" s="237"/>
      <c r="L45" s="53"/>
      <c r="M45" s="249"/>
      <c r="N45" s="249"/>
      <c r="O45" s="53"/>
      <c r="P45" s="53"/>
      <c r="Q45" s="53"/>
      <c r="R45" s="53"/>
      <c r="S45" s="53"/>
      <c r="T45" s="113"/>
    </row>
    <row r="46" spans="1:21" ht="68">
      <c r="A46" s="58">
        <v>255</v>
      </c>
      <c r="B46" s="102" t="s">
        <v>294</v>
      </c>
      <c r="C46" s="102" t="s">
        <v>462</v>
      </c>
      <c r="D46" s="102" t="s">
        <v>463</v>
      </c>
      <c r="E46" s="104">
        <v>0</v>
      </c>
      <c r="F46" s="102" t="s">
        <v>1272</v>
      </c>
      <c r="G46" s="120" t="str">
        <f>HYPERLINK("https://drive.google.com/drive/folders/0B93qD7tUPEF5ZXdsSUVZQ1FRcVU?usp=sharing","Documents for Sourcing ")</f>
        <v xml:space="preserve">Documents for Sourcing </v>
      </c>
      <c r="H46" s="104">
        <v>0</v>
      </c>
      <c r="I46" s="104"/>
      <c r="J46" s="231">
        <v>0</v>
      </c>
      <c r="K46" s="232"/>
      <c r="L46" s="218"/>
      <c r="M46" s="262"/>
      <c r="N46" s="262"/>
      <c r="O46" s="217"/>
      <c r="P46" s="218"/>
      <c r="Q46" s="218"/>
      <c r="R46" s="219"/>
      <c r="S46" s="220"/>
      <c r="T46" s="216">
        <f>IF(O46&lt;&gt;"",O46,IF(J46&lt;&gt;"",J46,IF(E46&lt;&gt;"",E46,"")))</f>
        <v>0</v>
      </c>
      <c r="U46" s="105">
        <f>IF(R46&lt;&gt;"",R46,IF(M46&lt;&gt;"",M46,IF(I46&lt;&gt;"",I46,IF(H46&lt;&gt;"",H46,""))))</f>
        <v>0</v>
      </c>
    </row>
    <row r="47" spans="1:21" s="80" customFormat="1">
      <c r="A47" s="99"/>
      <c r="E47" s="99"/>
      <c r="G47" s="113"/>
      <c r="H47" s="113"/>
      <c r="I47" s="113"/>
      <c r="J47" s="236"/>
      <c r="K47" s="237"/>
      <c r="L47" s="53"/>
      <c r="M47" s="249"/>
      <c r="N47" s="249"/>
      <c r="O47" s="53"/>
      <c r="P47" s="53"/>
      <c r="Q47" s="53"/>
      <c r="R47" s="53"/>
      <c r="S47" s="53"/>
      <c r="T47" s="113"/>
    </row>
    <row r="48" spans="1:21" ht="85">
      <c r="A48" s="58">
        <v>256</v>
      </c>
      <c r="B48" s="102" t="s">
        <v>295</v>
      </c>
      <c r="C48" s="102" t="s">
        <v>464</v>
      </c>
      <c r="D48" s="102" t="s">
        <v>465</v>
      </c>
      <c r="E48" s="104">
        <v>2</v>
      </c>
      <c r="F48" s="102" t="s">
        <v>1273</v>
      </c>
      <c r="G48" s="120" t="str">
        <f>HYPERLINK("https://drive.google.com/drive/folders/0B93qD7tUPEF5ZXdsSUVZQ1FRcVU?usp=sharing","Documents for Sourcing ")</f>
        <v xml:space="preserve">Documents for Sourcing </v>
      </c>
      <c r="H48" s="104">
        <v>2</v>
      </c>
      <c r="I48" s="104"/>
      <c r="J48" s="231">
        <v>2</v>
      </c>
      <c r="K48" s="242"/>
      <c r="L48" s="218"/>
      <c r="M48" s="262"/>
      <c r="N48" s="262"/>
      <c r="O48" s="217"/>
      <c r="P48" s="218"/>
      <c r="Q48" s="218"/>
      <c r="R48" s="219"/>
      <c r="S48" s="220"/>
      <c r="T48" s="216">
        <f>IF(O48&lt;&gt;"",O48,IF(J48&lt;&gt;"",J48,IF(E48&lt;&gt;"",E48,"")))</f>
        <v>2</v>
      </c>
      <c r="U48" s="105">
        <f>IF(R48&lt;&gt;"",R48,IF(M48&lt;&gt;"",M48,IF(I48&lt;&gt;"",I48,IF(H48&lt;&gt;"",H48,""))))</f>
        <v>2</v>
      </c>
    </row>
    <row r="49" spans="1:21">
      <c r="B49" s="38"/>
      <c r="G49" s="113"/>
      <c r="H49" s="113"/>
      <c r="I49" s="113"/>
      <c r="J49" s="236"/>
      <c r="K49" s="237"/>
      <c r="L49" s="53"/>
      <c r="M49" s="236"/>
      <c r="N49" s="236"/>
      <c r="O49" s="53"/>
      <c r="P49" s="53"/>
      <c r="Q49" s="53"/>
      <c r="R49" s="53"/>
      <c r="S49" s="53"/>
      <c r="U49" s="80"/>
    </row>
    <row r="50" spans="1:21">
      <c r="B50" s="38"/>
      <c r="G50" s="113"/>
      <c r="H50" s="113"/>
      <c r="I50" s="113"/>
      <c r="J50" s="236"/>
      <c r="K50" s="237"/>
      <c r="L50" s="53"/>
      <c r="M50" s="236"/>
      <c r="N50" s="236"/>
      <c r="O50" s="53"/>
      <c r="P50" s="53"/>
      <c r="Q50" s="53"/>
      <c r="R50" s="53"/>
      <c r="S50" s="53"/>
      <c r="U50" s="80"/>
    </row>
    <row r="51" spans="1:21">
      <c r="B51" s="38"/>
      <c r="G51" s="113"/>
      <c r="H51" s="113"/>
      <c r="I51" s="113"/>
      <c r="J51" s="236"/>
      <c r="K51" s="237"/>
      <c r="L51" s="53"/>
      <c r="M51" s="236"/>
      <c r="N51" s="236"/>
      <c r="O51" s="53"/>
      <c r="P51" s="53"/>
      <c r="Q51" s="53"/>
      <c r="R51" s="53"/>
      <c r="S51" s="53"/>
      <c r="U51" s="80"/>
    </row>
    <row r="52" spans="1:21" ht="17">
      <c r="B52" s="114" t="s">
        <v>272</v>
      </c>
      <c r="G52" s="113"/>
      <c r="H52" s="113"/>
      <c r="I52" s="113"/>
      <c r="J52" s="236"/>
      <c r="K52" s="237"/>
      <c r="L52" s="53"/>
      <c r="M52" s="236"/>
      <c r="N52" s="236"/>
      <c r="O52" s="53"/>
      <c r="P52" s="53"/>
      <c r="Q52" s="53"/>
      <c r="R52" s="53"/>
      <c r="S52" s="53"/>
      <c r="U52" s="80"/>
    </row>
    <row r="53" spans="1:21" ht="119">
      <c r="A53" s="58">
        <v>257</v>
      </c>
      <c r="B53" s="102" t="s">
        <v>296</v>
      </c>
      <c r="C53" s="102" t="s">
        <v>466</v>
      </c>
      <c r="D53" s="102" t="s">
        <v>467</v>
      </c>
      <c r="E53" s="104">
        <v>2</v>
      </c>
      <c r="F53" s="102" t="s">
        <v>1274</v>
      </c>
      <c r="G53" s="120" t="str">
        <f>HYPERLINK("https://drive.google.com/drive/folders/0B93qD7tUPEF5ZXdsSUVZQ1FRcVU?usp=sharing","Documents for Sourcing ")</f>
        <v xml:space="preserve">Documents for Sourcing </v>
      </c>
      <c r="H53" s="104">
        <v>2</v>
      </c>
      <c r="I53" s="104"/>
      <c r="J53" s="231">
        <v>2</v>
      </c>
      <c r="K53" s="232"/>
      <c r="L53" s="218"/>
      <c r="M53" s="262"/>
      <c r="N53" s="262"/>
      <c r="O53" s="217"/>
      <c r="P53" s="218"/>
      <c r="Q53" s="218"/>
      <c r="R53" s="219">
        <v>3</v>
      </c>
      <c r="S53" s="220" t="s">
        <v>1713</v>
      </c>
      <c r="T53" s="216">
        <f>IF(O53&lt;&gt;"",O53,IF(J53&lt;&gt;"",J53,IF(E53&lt;&gt;"",E53,"")))</f>
        <v>2</v>
      </c>
      <c r="U53" s="105">
        <f>IF(R53&lt;&gt;"",R53,IF(M53&lt;&gt;"",M53,IF(I53&lt;&gt;"",I53,IF(H53&lt;&gt;"",H53,""))))</f>
        <v>3</v>
      </c>
    </row>
    <row r="54" spans="1:21" s="80" customFormat="1">
      <c r="A54" s="99"/>
      <c r="E54" s="99"/>
      <c r="G54" s="113"/>
      <c r="H54" s="113"/>
      <c r="I54" s="113"/>
      <c r="J54" s="236"/>
      <c r="K54" s="237"/>
      <c r="L54" s="53"/>
      <c r="M54" s="249"/>
      <c r="N54" s="249"/>
      <c r="O54" s="53"/>
      <c r="P54" s="53"/>
      <c r="Q54" s="53"/>
      <c r="R54" s="53"/>
      <c r="S54" s="53"/>
      <c r="T54" s="113"/>
    </row>
    <row r="55" spans="1:21" ht="289">
      <c r="A55" s="58">
        <v>258</v>
      </c>
      <c r="B55" s="102" t="s">
        <v>297</v>
      </c>
      <c r="C55" s="102" t="s">
        <v>468</v>
      </c>
      <c r="D55" s="102" t="s">
        <v>469</v>
      </c>
      <c r="E55" s="104">
        <v>2</v>
      </c>
      <c r="F55" s="102" t="s">
        <v>1275</v>
      </c>
      <c r="G55" s="120" t="str">
        <f>HYPERLINK("https://drive.google.com/drive/folders/0B93qD7tUPEF5ZXdsSUVZQ1FRcVU?usp=sharing","Documents for Sourcing ")</f>
        <v xml:space="preserve">Documents for Sourcing </v>
      </c>
      <c r="H55" s="104">
        <v>2</v>
      </c>
      <c r="I55" s="104"/>
      <c r="J55" s="233">
        <v>4</v>
      </c>
      <c r="K55" s="243" t="s">
        <v>1638</v>
      </c>
      <c r="L55" s="218"/>
      <c r="M55" s="263">
        <v>3</v>
      </c>
      <c r="N55" s="263" t="s">
        <v>1698</v>
      </c>
      <c r="O55" s="217"/>
      <c r="P55" s="218"/>
      <c r="Q55" s="218"/>
      <c r="R55" s="219">
        <v>3.5</v>
      </c>
      <c r="S55" s="220" t="s">
        <v>1709</v>
      </c>
      <c r="T55" s="216">
        <f>IF(O55&lt;&gt;"",O55,IF(J55&lt;&gt;"",J55,IF(E55&lt;&gt;"",E55,"")))</f>
        <v>4</v>
      </c>
      <c r="U55" s="105">
        <f>IF(R55&lt;&gt;"",R55,IF(M55&lt;&gt;"",M55,IF(I55&lt;&gt;"",I55,IF(H55&lt;&gt;"",H55,""))))</f>
        <v>3.5</v>
      </c>
    </row>
    <row r="56" spans="1:21" s="80" customFormat="1">
      <c r="A56" s="99"/>
      <c r="E56" s="99"/>
      <c r="G56" s="113"/>
      <c r="H56" s="113"/>
      <c r="I56" s="113"/>
      <c r="J56" s="236"/>
      <c r="K56" s="237"/>
      <c r="L56" s="53"/>
      <c r="M56" s="249"/>
      <c r="N56" s="249"/>
      <c r="O56" s="53"/>
      <c r="P56" s="53"/>
      <c r="Q56" s="53"/>
      <c r="R56" s="53"/>
      <c r="S56" s="53"/>
      <c r="T56" s="113"/>
    </row>
    <row r="57" spans="1:21" ht="187">
      <c r="A57" s="58">
        <v>259</v>
      </c>
      <c r="B57" s="102" t="s">
        <v>298</v>
      </c>
      <c r="C57" s="102" t="s">
        <v>470</v>
      </c>
      <c r="D57" s="102" t="s">
        <v>471</v>
      </c>
      <c r="E57" s="104">
        <v>1</v>
      </c>
      <c r="F57" s="102" t="s">
        <v>1276</v>
      </c>
      <c r="G57" s="120" t="str">
        <f>HYPERLINK("https://drive.google.com/drive/folders/0B93qD7tUPEF5ZXdsSUVZQ1FRcVU?usp=sharing","Documents for Sourcing ")</f>
        <v xml:space="preserve">Documents for Sourcing </v>
      </c>
      <c r="H57" s="104">
        <v>2</v>
      </c>
      <c r="I57" s="104"/>
      <c r="J57" s="229">
        <v>2</v>
      </c>
      <c r="K57" s="240" t="s">
        <v>1639</v>
      </c>
      <c r="L57" s="218"/>
      <c r="M57" s="261">
        <v>2</v>
      </c>
      <c r="N57" s="261"/>
      <c r="O57" s="217"/>
      <c r="P57" s="218"/>
      <c r="Q57" s="218"/>
      <c r="R57" s="219"/>
      <c r="S57" s="220"/>
      <c r="T57" s="216">
        <f>IF(O57&lt;&gt;"",O57,IF(J57&lt;&gt;"",J57,IF(E57&lt;&gt;"",E57,"")))</f>
        <v>2</v>
      </c>
      <c r="U57" s="105">
        <f>IF(R57&lt;&gt;"",R57,IF(M57&lt;&gt;"",M57,IF(I57&lt;&gt;"",I57,IF(H57&lt;&gt;"",H57,""))))</f>
        <v>2</v>
      </c>
    </row>
    <row r="58" spans="1:21" s="80" customFormat="1">
      <c r="A58" s="99"/>
      <c r="E58" s="99"/>
      <c r="G58" s="113"/>
      <c r="H58" s="113"/>
      <c r="I58" s="113"/>
      <c r="J58" s="236"/>
      <c r="K58" s="237"/>
      <c r="L58" s="53"/>
      <c r="M58" s="249"/>
      <c r="N58" s="249"/>
      <c r="O58" s="53"/>
      <c r="P58" s="53"/>
      <c r="Q58" s="53"/>
      <c r="R58" s="53"/>
      <c r="S58" s="53"/>
      <c r="T58" s="113"/>
    </row>
    <row r="59" spans="1:21" ht="170">
      <c r="A59" s="58">
        <v>260</v>
      </c>
      <c r="B59" s="102" t="s">
        <v>299</v>
      </c>
      <c r="C59" s="102" t="s">
        <v>472</v>
      </c>
      <c r="D59" s="102" t="s">
        <v>473</v>
      </c>
      <c r="E59" s="104">
        <v>0</v>
      </c>
      <c r="F59" s="102" t="s">
        <v>1277</v>
      </c>
      <c r="G59" s="120" t="str">
        <f>HYPERLINK("https://drive.google.com/drive/folders/0B93qD7tUPEF5ZXdsSUVZQ1FRcVU?usp=sharing","Documents for Sourcing ")</f>
        <v xml:space="preserve">Documents for Sourcing </v>
      </c>
      <c r="H59" s="104">
        <v>2</v>
      </c>
      <c r="I59" s="104"/>
      <c r="J59" s="229">
        <v>2</v>
      </c>
      <c r="K59" s="240" t="s">
        <v>1640</v>
      </c>
      <c r="L59" s="218"/>
      <c r="M59" s="261">
        <v>2</v>
      </c>
      <c r="N59" s="261"/>
      <c r="O59" s="217"/>
      <c r="P59" s="218"/>
      <c r="Q59" s="218"/>
      <c r="R59" s="219">
        <v>3</v>
      </c>
      <c r="S59" s="220" t="s">
        <v>1714</v>
      </c>
      <c r="T59" s="216">
        <f>IF(O59&lt;&gt;"",O59,IF(J59&lt;&gt;"",J59,IF(E59&lt;&gt;"",E59,"")))</f>
        <v>2</v>
      </c>
      <c r="U59" s="105">
        <f>IF(R59&lt;&gt;"",R59,IF(M59&lt;&gt;"",M59,IF(I59&lt;&gt;"",I59,IF(H59&lt;&gt;"",H59,""))))</f>
        <v>3</v>
      </c>
    </row>
    <row r="60" spans="1:21" s="80" customFormat="1">
      <c r="A60" s="99"/>
      <c r="E60" s="99"/>
      <c r="G60" s="113"/>
      <c r="H60" s="113"/>
      <c r="I60" s="113"/>
      <c r="J60" s="236"/>
      <c r="K60" s="237"/>
      <c r="L60" s="53"/>
      <c r="M60" s="249"/>
      <c r="N60" s="249"/>
      <c r="O60" s="53"/>
      <c r="P60" s="53"/>
      <c r="Q60" s="53"/>
      <c r="R60" s="53"/>
      <c r="S60" s="53"/>
      <c r="T60" s="113"/>
    </row>
    <row r="61" spans="1:21" ht="68">
      <c r="A61" s="58">
        <v>261</v>
      </c>
      <c r="B61" s="102" t="s">
        <v>300</v>
      </c>
      <c r="C61" s="102" t="s">
        <v>474</v>
      </c>
      <c r="D61" s="102" t="s">
        <v>475</v>
      </c>
      <c r="E61" s="104">
        <v>2</v>
      </c>
      <c r="F61" s="102" t="s">
        <v>1278</v>
      </c>
      <c r="G61" s="120" t="str">
        <f>HYPERLINK("https://drive.google.com/drive/folders/0B93qD7tUPEF5ZXdsSUVZQ1FRcVU?usp=sharing","Documents for Sourcing ")</f>
        <v xml:space="preserve">Documents for Sourcing </v>
      </c>
      <c r="H61" s="104">
        <v>2</v>
      </c>
      <c r="I61" s="104"/>
      <c r="J61" s="231">
        <v>2</v>
      </c>
      <c r="K61" s="232"/>
      <c r="L61" s="218"/>
      <c r="M61" s="262"/>
      <c r="N61" s="262"/>
      <c r="O61" s="217"/>
      <c r="P61" s="218"/>
      <c r="Q61" s="218"/>
      <c r="R61" s="219"/>
      <c r="S61" s="220"/>
      <c r="T61" s="216">
        <f>IF(O61&lt;&gt;"",O61,IF(J61&lt;&gt;"",J61,IF(E61&lt;&gt;"",E61,"")))</f>
        <v>2</v>
      </c>
      <c r="U61" s="105">
        <f>IF(R61&lt;&gt;"",R61,IF(M61&lt;&gt;"",M61,IF(I61&lt;&gt;"",I61,IF(H61&lt;&gt;"",H61,""))))</f>
        <v>2</v>
      </c>
    </row>
    <row r="62" spans="1:21" s="80" customFormat="1">
      <c r="A62" s="99"/>
      <c r="E62" s="99"/>
      <c r="G62" s="113"/>
      <c r="H62" s="113"/>
      <c r="I62" s="113"/>
      <c r="J62" s="236"/>
      <c r="K62" s="237"/>
      <c r="L62" s="53"/>
      <c r="M62" s="249"/>
      <c r="N62" s="249"/>
      <c r="O62" s="53"/>
      <c r="P62" s="53"/>
      <c r="Q62" s="53"/>
      <c r="R62" s="53"/>
      <c r="S62" s="53"/>
      <c r="T62" s="113"/>
    </row>
    <row r="63" spans="1:21" ht="85">
      <c r="A63" s="58">
        <v>262</v>
      </c>
      <c r="B63" s="102" t="s">
        <v>301</v>
      </c>
      <c r="C63" s="102" t="s">
        <v>476</v>
      </c>
      <c r="D63" s="102" t="s">
        <v>477</v>
      </c>
      <c r="E63" s="104">
        <v>1</v>
      </c>
      <c r="F63" s="102" t="s">
        <v>1279</v>
      </c>
      <c r="G63" s="120" t="str">
        <f>HYPERLINK("https://drive.google.com/drive/folders/0B93qD7tUPEF5ZXdsSUVZQ1FRcVU?usp=sharing","Documents for Sourcing ")</f>
        <v xml:space="preserve">Documents for Sourcing </v>
      </c>
      <c r="H63" s="104">
        <v>3</v>
      </c>
      <c r="I63" s="104"/>
      <c r="J63" s="244">
        <v>3</v>
      </c>
      <c r="K63" s="244" t="s">
        <v>1641</v>
      </c>
      <c r="L63" s="218"/>
      <c r="M63" s="254">
        <v>1</v>
      </c>
      <c r="N63" s="254" t="s">
        <v>1699</v>
      </c>
      <c r="O63" s="217"/>
      <c r="P63" s="218"/>
      <c r="Q63" s="218"/>
      <c r="R63" s="219">
        <v>2.5</v>
      </c>
      <c r="S63" s="220" t="s">
        <v>1710</v>
      </c>
      <c r="T63" s="216">
        <f>IF(O63&lt;&gt;"",O63,IF(J63&lt;&gt;"",J63,IF(E63&lt;&gt;"",E63,"")))</f>
        <v>3</v>
      </c>
      <c r="U63" s="105">
        <f>IF(R63&lt;&gt;"",R63,IF(M63&lt;&gt;"",M63,IF(I63&lt;&gt;"",I63,IF(H63&lt;&gt;"",H63,""))))</f>
        <v>2.5</v>
      </c>
    </row>
    <row r="64" spans="1:21" s="80" customFormat="1">
      <c r="A64" s="99"/>
      <c r="E64" s="99"/>
      <c r="G64" s="113"/>
      <c r="H64" s="113"/>
      <c r="I64" s="113"/>
      <c r="J64" s="236"/>
      <c r="K64" s="237"/>
      <c r="L64" s="53"/>
      <c r="M64" s="249"/>
      <c r="N64" s="249"/>
      <c r="O64" s="53"/>
      <c r="P64" s="53"/>
      <c r="Q64" s="53"/>
      <c r="R64" s="53"/>
      <c r="S64" s="53"/>
      <c r="T64" s="113"/>
    </row>
    <row r="65" spans="1:21" ht="68">
      <c r="A65" s="58">
        <v>263</v>
      </c>
      <c r="B65" s="102" t="s">
        <v>302</v>
      </c>
      <c r="C65" s="102" t="s">
        <v>478</v>
      </c>
      <c r="D65" s="102" t="s">
        <v>479</v>
      </c>
      <c r="E65" s="104">
        <v>2</v>
      </c>
      <c r="F65" s="102" t="s">
        <v>1280</v>
      </c>
      <c r="G65" s="120" t="str">
        <f>HYPERLINK("https://drive.google.com/drive/folders/0B93qD7tUPEF5ZXdsSUVZQ1FRcVU?usp=sharing","Documents for Sourcing ")</f>
        <v xml:space="preserve">Documents for Sourcing </v>
      </c>
      <c r="H65" s="104">
        <v>2</v>
      </c>
      <c r="I65" s="104"/>
      <c r="J65" s="231">
        <v>2</v>
      </c>
      <c r="K65" s="232"/>
      <c r="L65" s="218"/>
      <c r="M65" s="262"/>
      <c r="N65" s="262"/>
      <c r="O65" s="217"/>
      <c r="P65" s="218"/>
      <c r="Q65" s="218"/>
      <c r="R65" s="219">
        <v>2.5</v>
      </c>
      <c r="S65" s="220" t="s">
        <v>1717</v>
      </c>
      <c r="T65" s="216">
        <f>IF(O65&lt;&gt;"",O65,IF(J65&lt;&gt;"",J65,IF(E65&lt;&gt;"",E65,"")))</f>
        <v>2</v>
      </c>
      <c r="U65" s="105">
        <f>IF(R65&lt;&gt;"",R65,IF(M65&lt;&gt;"",M65,IF(I65&lt;&gt;"",I65,IF(H65&lt;&gt;"",H65,""))))</f>
        <v>2.5</v>
      </c>
    </row>
    <row r="66" spans="1:21">
      <c r="B66" s="38"/>
      <c r="G66" s="113"/>
      <c r="H66" s="113"/>
      <c r="I66" s="113"/>
      <c r="J66" s="236"/>
      <c r="K66" s="237"/>
      <c r="L66" s="53"/>
      <c r="M66" s="236"/>
      <c r="N66" s="236"/>
      <c r="O66" s="53"/>
      <c r="P66" s="53"/>
      <c r="Q66" s="53"/>
      <c r="R66" s="53"/>
      <c r="S66" s="53"/>
      <c r="U66" s="80"/>
    </row>
    <row r="67" spans="1:21">
      <c r="B67" s="38"/>
      <c r="G67" s="113"/>
      <c r="H67" s="113"/>
      <c r="I67" s="113"/>
      <c r="J67" s="236"/>
      <c r="K67" s="237"/>
      <c r="L67" s="53"/>
      <c r="M67" s="236"/>
      <c r="N67" s="236"/>
      <c r="O67" s="53"/>
      <c r="P67" s="53"/>
      <c r="Q67" s="53"/>
      <c r="R67" s="53"/>
      <c r="S67" s="53"/>
      <c r="U67" s="80"/>
    </row>
    <row r="68" spans="1:21">
      <c r="B68" s="38"/>
      <c r="G68" s="113"/>
      <c r="H68" s="113"/>
      <c r="I68" s="113"/>
      <c r="J68" s="236"/>
      <c r="K68" s="237"/>
      <c r="L68" s="53"/>
      <c r="M68" s="236"/>
      <c r="N68" s="236"/>
      <c r="O68" s="53"/>
      <c r="P68" s="53"/>
      <c r="Q68" s="53"/>
      <c r="R68" s="53"/>
      <c r="S68" s="53"/>
      <c r="U68" s="80"/>
    </row>
    <row r="69" spans="1:21" ht="17">
      <c r="B69" s="114" t="s">
        <v>273</v>
      </c>
      <c r="G69" s="113"/>
      <c r="H69" s="113"/>
      <c r="I69" s="113"/>
      <c r="J69" s="236"/>
      <c r="K69" s="237"/>
      <c r="L69" s="53"/>
      <c r="M69" s="236"/>
      <c r="N69" s="236"/>
      <c r="O69" s="53"/>
      <c r="P69" s="53"/>
      <c r="Q69" s="53"/>
      <c r="R69" s="53"/>
      <c r="S69" s="53"/>
      <c r="U69" s="80"/>
    </row>
    <row r="70" spans="1:21" ht="102">
      <c r="A70" s="58">
        <v>264</v>
      </c>
      <c r="B70" s="102" t="s">
        <v>303</v>
      </c>
      <c r="C70" s="102" t="s">
        <v>480</v>
      </c>
      <c r="D70" s="102" t="s">
        <v>481</v>
      </c>
      <c r="E70" s="104">
        <v>3</v>
      </c>
      <c r="F70" s="102" t="s">
        <v>1281</v>
      </c>
      <c r="G70" s="120" t="str">
        <f>HYPERLINK("https://drive.google.com/drive/folders/0B93qD7tUPEF5ZXdsSUVZQ1FRcVU?usp=sharing","Documents for Sourcing ")</f>
        <v xml:space="preserve">Documents for Sourcing </v>
      </c>
      <c r="H70" s="104">
        <v>3</v>
      </c>
      <c r="I70" s="104"/>
      <c r="J70" s="231">
        <v>3</v>
      </c>
      <c r="K70" s="232"/>
      <c r="L70" s="218"/>
      <c r="M70" s="262"/>
      <c r="N70" s="262"/>
      <c r="O70" s="217"/>
      <c r="P70" s="218"/>
      <c r="Q70" s="218"/>
      <c r="R70" s="219"/>
      <c r="S70" s="220"/>
      <c r="T70" s="216">
        <f>IF(O70&lt;&gt;"",O70,IF(J70&lt;&gt;"",J70,IF(E70&lt;&gt;"",E70,"")))</f>
        <v>3</v>
      </c>
      <c r="U70" s="105">
        <f>IF(R70&lt;&gt;"",R70,IF(M70&lt;&gt;"",M70,IF(I70&lt;&gt;"",I70,IF(H70&lt;&gt;"",H70,""))))</f>
        <v>3</v>
      </c>
    </row>
    <row r="71" spans="1:21" s="80" customFormat="1">
      <c r="A71" s="99"/>
      <c r="E71" s="99"/>
      <c r="G71" s="113"/>
      <c r="H71" s="113"/>
      <c r="I71" s="113"/>
      <c r="J71" s="236"/>
      <c r="K71" s="237"/>
      <c r="L71" s="53"/>
      <c r="M71" s="249"/>
      <c r="N71" s="249"/>
      <c r="O71" s="53"/>
      <c r="P71" s="53"/>
      <c r="Q71" s="53"/>
      <c r="R71" s="53"/>
      <c r="S71" s="53"/>
      <c r="T71" s="113"/>
    </row>
    <row r="72" spans="1:21" ht="102">
      <c r="A72" s="58">
        <v>265</v>
      </c>
      <c r="B72" s="102" t="s">
        <v>304</v>
      </c>
      <c r="C72" s="102" t="s">
        <v>482</v>
      </c>
      <c r="D72" s="102" t="s">
        <v>483</v>
      </c>
      <c r="E72" s="104">
        <v>3</v>
      </c>
      <c r="F72" s="102" t="s">
        <v>1282</v>
      </c>
      <c r="G72" s="120" t="str">
        <f>HYPERLINK("https://drive.google.com/drive/folders/0B93qD7tUPEF5ZXdsSUVZQ1FRcVU?usp=sharing","Documents for Sourcing ")</f>
        <v xml:space="preserve">Documents for Sourcing </v>
      </c>
      <c r="H72" s="104">
        <v>3</v>
      </c>
      <c r="I72" s="104"/>
      <c r="J72" s="231">
        <v>3</v>
      </c>
      <c r="K72" s="232"/>
      <c r="L72" s="218"/>
      <c r="M72" s="262"/>
      <c r="N72" s="262"/>
      <c r="O72" s="217"/>
      <c r="P72" s="218"/>
      <c r="Q72" s="218"/>
      <c r="R72" s="219"/>
      <c r="S72" s="220"/>
      <c r="T72" s="216">
        <f>IF(O72&lt;&gt;"",O72,IF(J72&lt;&gt;"",J72,IF(E72&lt;&gt;"",E72,"")))</f>
        <v>3</v>
      </c>
      <c r="U72" s="105">
        <f>IF(R72&lt;&gt;"",R72,IF(M72&lt;&gt;"",M72,IF(I72&lt;&gt;"",I72,IF(H72&lt;&gt;"",H72,""))))</f>
        <v>3</v>
      </c>
    </row>
    <row r="73" spans="1:21" s="80" customFormat="1">
      <c r="A73" s="99"/>
      <c r="E73" s="99"/>
      <c r="G73" s="113"/>
      <c r="H73" s="113"/>
      <c r="I73" s="113"/>
      <c r="J73" s="236"/>
      <c r="K73" s="237"/>
      <c r="L73" s="53"/>
      <c r="M73" s="249"/>
      <c r="N73" s="249"/>
      <c r="O73" s="53"/>
      <c r="P73" s="53"/>
      <c r="Q73" s="53"/>
      <c r="R73" s="53"/>
      <c r="S73" s="53"/>
      <c r="T73" s="113"/>
    </row>
    <row r="74" spans="1:21" ht="136">
      <c r="A74" s="58">
        <v>266</v>
      </c>
      <c r="B74" s="102" t="s">
        <v>305</v>
      </c>
      <c r="C74" s="102" t="s">
        <v>484</v>
      </c>
      <c r="D74" s="102" t="s">
        <v>485</v>
      </c>
      <c r="E74" s="104">
        <v>3</v>
      </c>
      <c r="F74" s="102" t="s">
        <v>1282</v>
      </c>
      <c r="G74" s="120" t="str">
        <f>HYPERLINK("https://drive.google.com/drive/folders/0B93qD7tUPEF5ZXdsSUVZQ1FRcVU?usp=sharing","Documents for Sourcing ")</f>
        <v xml:space="preserve">Documents for Sourcing </v>
      </c>
      <c r="H74" s="104">
        <v>2</v>
      </c>
      <c r="I74" s="104"/>
      <c r="J74" s="233">
        <v>3</v>
      </c>
      <c r="K74" s="234" t="s">
        <v>1642</v>
      </c>
      <c r="L74" s="218"/>
      <c r="M74" s="263">
        <v>2</v>
      </c>
      <c r="N74" s="263"/>
      <c r="O74" s="217"/>
      <c r="P74" s="218"/>
      <c r="Q74" s="218"/>
      <c r="R74" s="219">
        <v>2.5</v>
      </c>
      <c r="S74" s="220" t="s">
        <v>1711</v>
      </c>
      <c r="T74" s="216">
        <f>IF(O74&lt;&gt;"",O74,IF(J74&lt;&gt;"",J74,IF(E74&lt;&gt;"",E74,"")))</f>
        <v>3</v>
      </c>
      <c r="U74" s="105">
        <f>IF(R74&lt;&gt;"",R74,IF(M74&lt;&gt;"",M74,IF(I74&lt;&gt;"",I74,IF(H74&lt;&gt;"",H74,""))))</f>
        <v>2.5</v>
      </c>
    </row>
    <row r="75" spans="1:21" s="80" customFormat="1">
      <c r="A75" s="99"/>
      <c r="E75" s="99"/>
      <c r="G75" s="113"/>
      <c r="H75" s="113"/>
      <c r="I75" s="113"/>
      <c r="J75" s="236"/>
      <c r="K75" s="237"/>
      <c r="L75" s="53"/>
      <c r="M75" s="249"/>
      <c r="N75" s="249"/>
      <c r="O75" s="53"/>
      <c r="P75" s="53"/>
      <c r="Q75" s="53"/>
      <c r="R75" s="53"/>
      <c r="S75" s="53"/>
      <c r="T75" s="113"/>
    </row>
    <row r="76" spans="1:21" ht="119">
      <c r="A76" s="58">
        <v>267</v>
      </c>
      <c r="B76" s="102" t="s">
        <v>306</v>
      </c>
      <c r="C76" s="102" t="s">
        <v>486</v>
      </c>
      <c r="D76" s="102" t="s">
        <v>487</v>
      </c>
      <c r="E76" s="104">
        <v>2</v>
      </c>
      <c r="F76" s="102" t="s">
        <v>1283</v>
      </c>
      <c r="G76" s="120" t="str">
        <f>HYPERLINK("https://drive.google.com/drive/folders/0B93qD7tUPEF5ZXdsSUVZQ1FRcVU?usp=sharing","Documents for Sourcing ")</f>
        <v xml:space="preserve">Documents for Sourcing </v>
      </c>
      <c r="H76" s="104">
        <v>2</v>
      </c>
      <c r="I76" s="104"/>
      <c r="J76" s="231">
        <v>2</v>
      </c>
      <c r="K76" s="232"/>
      <c r="L76" s="218"/>
      <c r="M76" s="262"/>
      <c r="N76" s="262"/>
      <c r="O76" s="217"/>
      <c r="P76" s="218"/>
      <c r="Q76" s="218"/>
      <c r="R76" s="219"/>
      <c r="S76" s="220"/>
      <c r="T76" s="216">
        <f>IF(O76&lt;&gt;"",O76,IF(J76&lt;&gt;"",J76,IF(E76&lt;&gt;"",E76,"")))</f>
        <v>2</v>
      </c>
      <c r="U76" s="105">
        <f>IF(R76&lt;&gt;"",R76,IF(M76&lt;&gt;"",M76,IF(I76&lt;&gt;"",I76,IF(H76&lt;&gt;"",H76,""))))</f>
        <v>2</v>
      </c>
    </row>
    <row r="77" spans="1:21" s="80" customFormat="1">
      <c r="A77" s="99"/>
      <c r="E77" s="99"/>
      <c r="G77" s="113"/>
      <c r="H77" s="113"/>
      <c r="I77" s="113"/>
      <c r="J77" s="236"/>
      <c r="K77" s="237"/>
      <c r="L77" s="53"/>
      <c r="M77" s="249"/>
      <c r="N77" s="249"/>
      <c r="O77" s="53"/>
      <c r="P77" s="53"/>
      <c r="Q77" s="53"/>
      <c r="R77" s="53"/>
      <c r="S77" s="53"/>
      <c r="T77" s="113"/>
    </row>
    <row r="78" spans="1:21" ht="409.6">
      <c r="A78" s="58">
        <v>268</v>
      </c>
      <c r="B78" s="102" t="s">
        <v>307</v>
      </c>
      <c r="C78" s="102" t="s">
        <v>488</v>
      </c>
      <c r="D78" s="102" t="s">
        <v>489</v>
      </c>
      <c r="E78" s="104">
        <v>3</v>
      </c>
      <c r="F78" s="102" t="s">
        <v>1284</v>
      </c>
      <c r="G78" s="120" t="str">
        <f>HYPERLINK("https://drive.google.com/drive/folders/0B93qD7tUPEF5ZXdsSUVZQ1FRcVU?usp=sharing","Documents for Sourcing ")</f>
        <v xml:space="preserve">Documents for Sourcing </v>
      </c>
      <c r="H78" s="104">
        <v>4</v>
      </c>
      <c r="I78" s="104"/>
      <c r="J78" s="229">
        <v>4</v>
      </c>
      <c r="K78" s="235" t="s">
        <v>1643</v>
      </c>
      <c r="L78" s="218"/>
      <c r="M78" s="261">
        <v>3</v>
      </c>
      <c r="N78" s="261" t="s">
        <v>1700</v>
      </c>
      <c r="O78" s="217"/>
      <c r="P78" s="218"/>
      <c r="Q78" s="218"/>
      <c r="R78" s="219"/>
      <c r="S78" s="220"/>
      <c r="T78" s="216">
        <f>IF(O78&lt;&gt;"",O78,IF(J78&lt;&gt;"",J78,IF(E78&lt;&gt;"",E78,"")))</f>
        <v>4</v>
      </c>
      <c r="U78" s="105">
        <f>IF(R78&lt;&gt;"",R78,IF(M78&lt;&gt;"",M78,IF(I78&lt;&gt;"",I78,IF(H78&lt;&gt;"",H78,""))))</f>
        <v>3</v>
      </c>
    </row>
    <row r="79" spans="1:21" s="80" customFormat="1">
      <c r="A79" s="99"/>
      <c r="E79" s="99"/>
      <c r="G79" s="113"/>
      <c r="H79" s="113"/>
      <c r="I79" s="113"/>
      <c r="J79" s="236"/>
      <c r="K79" s="237"/>
      <c r="L79" s="53"/>
      <c r="M79" s="249"/>
      <c r="N79" s="249"/>
      <c r="O79" s="53"/>
      <c r="P79" s="53"/>
      <c r="Q79" s="53"/>
      <c r="R79" s="53"/>
      <c r="S79" s="53"/>
      <c r="T79" s="113"/>
    </row>
    <row r="80" spans="1:21" ht="136">
      <c r="A80" s="58">
        <v>269</v>
      </c>
      <c r="B80" s="102" t="s">
        <v>105</v>
      </c>
      <c r="C80" s="102" t="s">
        <v>490</v>
      </c>
      <c r="D80" s="102" t="s">
        <v>491</v>
      </c>
      <c r="E80" s="104">
        <v>4</v>
      </c>
      <c r="F80" s="102" t="s">
        <v>1285</v>
      </c>
      <c r="G80" s="120" t="str">
        <f>HYPERLINK("https://drive.google.com/drive/folders/0B93qD7tUPEF5ZXdsSUVZQ1FRcVU?usp=sharing","Documents for Sourcing ")</f>
        <v xml:space="preserve">Documents for Sourcing </v>
      </c>
      <c r="H80" s="104">
        <v>4</v>
      </c>
      <c r="I80" s="104"/>
      <c r="J80" s="231">
        <v>4</v>
      </c>
      <c r="K80" s="232"/>
      <c r="L80" s="218"/>
      <c r="M80" s="262"/>
      <c r="N80" s="262"/>
      <c r="O80" s="217"/>
      <c r="P80" s="218"/>
      <c r="Q80" s="218"/>
      <c r="R80" s="219"/>
      <c r="S80" s="220"/>
      <c r="T80" s="216">
        <f>IF(O80&lt;&gt;"",O80,IF(J80&lt;&gt;"",J80,IF(E80&lt;&gt;"",E80,"")))</f>
        <v>4</v>
      </c>
      <c r="U80" s="105">
        <f>IF(R80&lt;&gt;"",R80,IF(M80&lt;&gt;"",M80,IF(I80&lt;&gt;"",I80,IF(H80&lt;&gt;"",H80,""))))</f>
        <v>4</v>
      </c>
    </row>
    <row r="81" spans="1:21" s="80" customFormat="1">
      <c r="A81" s="99"/>
      <c r="E81" s="99"/>
      <c r="G81" s="113"/>
      <c r="H81" s="113"/>
      <c r="I81" s="113"/>
      <c r="J81" s="236"/>
      <c r="K81" s="237"/>
      <c r="L81" s="53"/>
      <c r="M81" s="249"/>
      <c r="N81" s="249"/>
      <c r="O81" s="53"/>
      <c r="P81" s="53"/>
      <c r="Q81" s="53"/>
      <c r="R81" s="53"/>
      <c r="S81" s="53"/>
      <c r="T81" s="113"/>
    </row>
    <row r="82" spans="1:21" ht="289">
      <c r="A82" s="58">
        <v>270</v>
      </c>
      <c r="B82" s="102" t="s">
        <v>308</v>
      </c>
      <c r="C82" s="102" t="s">
        <v>492</v>
      </c>
      <c r="D82" s="102" t="s">
        <v>493</v>
      </c>
      <c r="E82" s="104">
        <v>3</v>
      </c>
      <c r="F82" s="102" t="s">
        <v>1286</v>
      </c>
      <c r="G82" s="120" t="str">
        <f>HYPERLINK("https://drive.google.com/drive/folders/0B93qD7tUPEF5ZXdsSUVZQ1FRcVU?usp=sharing","Documents for Sourcing ")</f>
        <v xml:space="preserve">Documents for Sourcing </v>
      </c>
      <c r="H82" s="104">
        <v>3</v>
      </c>
      <c r="I82" s="104"/>
      <c r="J82" s="233">
        <v>3</v>
      </c>
      <c r="K82" s="234" t="s">
        <v>1644</v>
      </c>
      <c r="L82" s="218"/>
      <c r="M82" s="263">
        <v>3</v>
      </c>
      <c r="N82" s="263"/>
      <c r="O82" s="217"/>
      <c r="P82" s="218"/>
      <c r="Q82" s="218"/>
      <c r="R82" s="219"/>
      <c r="S82" s="220"/>
      <c r="T82" s="216">
        <f>IF(O82&lt;&gt;"",O82,IF(J82&lt;&gt;"",J82,IF(E82&lt;&gt;"",E82,"")))</f>
        <v>3</v>
      </c>
      <c r="U82" s="105">
        <f>IF(R82&lt;&gt;"",R82,IF(M82&lt;&gt;"",M82,IF(I82&lt;&gt;"",I82,IF(H82&lt;&gt;"",H82,""))))</f>
        <v>3</v>
      </c>
    </row>
    <row r="83" spans="1:21" s="80" customFormat="1">
      <c r="A83" s="99"/>
      <c r="E83" s="99"/>
      <c r="G83" s="113"/>
      <c r="H83" s="113"/>
      <c r="I83" s="113"/>
      <c r="J83" s="236"/>
      <c r="K83" s="237"/>
      <c r="L83" s="53"/>
      <c r="M83" s="249"/>
      <c r="N83" s="249"/>
      <c r="O83" s="53"/>
      <c r="P83" s="53"/>
      <c r="Q83" s="53"/>
      <c r="R83" s="53"/>
      <c r="S83" s="53"/>
      <c r="T83" s="113"/>
    </row>
    <row r="84" spans="1:21" ht="238">
      <c r="A84" s="58">
        <v>271</v>
      </c>
      <c r="B84" s="102" t="s">
        <v>309</v>
      </c>
      <c r="C84" s="102" t="s">
        <v>494</v>
      </c>
      <c r="D84" s="102" t="s">
        <v>495</v>
      </c>
      <c r="E84" s="104">
        <v>3</v>
      </c>
      <c r="F84" s="102" t="s">
        <v>1287</v>
      </c>
      <c r="G84" s="120" t="str">
        <f>HYPERLINK("https://drive.google.com/drive/folders/0B93qD7tUPEF5ZXdsSUVZQ1FRcVU?usp=sharing","Documents for Sourcing ")</f>
        <v xml:space="preserve">Documents for Sourcing </v>
      </c>
      <c r="H84" s="104">
        <v>3</v>
      </c>
      <c r="I84" s="104"/>
      <c r="J84" s="229">
        <v>3</v>
      </c>
      <c r="K84" s="235" t="s">
        <v>1645</v>
      </c>
      <c r="L84" s="218"/>
      <c r="M84" s="261">
        <v>3</v>
      </c>
      <c r="N84" s="261"/>
      <c r="O84" s="217"/>
      <c r="P84" s="218"/>
      <c r="Q84" s="218"/>
      <c r="R84" s="219"/>
      <c r="S84" s="220"/>
      <c r="T84" s="216">
        <f>IF(O84&lt;&gt;"",O84,IF(J84&lt;&gt;"",J84,IF(E84&lt;&gt;"",E84,"")))</f>
        <v>3</v>
      </c>
      <c r="U84" s="105">
        <f>IF(R84&lt;&gt;"",R84,IF(M84&lt;&gt;"",M84,IF(I84&lt;&gt;"",I84,IF(H84&lt;&gt;"",H84,""))))</f>
        <v>3</v>
      </c>
    </row>
    <row r="85" spans="1:21" s="80" customFormat="1">
      <c r="A85" s="99"/>
      <c r="E85" s="99"/>
      <c r="G85" s="113"/>
      <c r="H85" s="113"/>
      <c r="I85" s="113"/>
      <c r="J85" s="236"/>
      <c r="K85" s="237"/>
      <c r="L85" s="53"/>
      <c r="M85" s="249"/>
      <c r="N85" s="249"/>
      <c r="O85" s="53"/>
      <c r="P85" s="53"/>
      <c r="Q85" s="53"/>
      <c r="R85" s="53"/>
      <c r="S85" s="53"/>
      <c r="T85" s="113"/>
    </row>
    <row r="86" spans="1:21" ht="409.6">
      <c r="A86" s="58">
        <v>272</v>
      </c>
      <c r="B86" s="102" t="s">
        <v>104</v>
      </c>
      <c r="C86" s="102" t="s">
        <v>496</v>
      </c>
      <c r="D86" s="102" t="s">
        <v>497</v>
      </c>
      <c r="E86" s="104">
        <v>2</v>
      </c>
      <c r="F86" s="102" t="s">
        <v>1288</v>
      </c>
      <c r="G86" s="120" t="str">
        <f t="shared" ref="G86:G88" si="2">HYPERLINK("https://drive.google.com/drive/folders/0B93qD7tUPEF5ZXdsSUVZQ1FRcVU?usp=sharing","Documents for Sourcing ")</f>
        <v xml:space="preserve">Documents for Sourcing </v>
      </c>
      <c r="H86" s="104">
        <v>2</v>
      </c>
      <c r="I86" s="104"/>
      <c r="J86" s="245">
        <v>2</v>
      </c>
      <c r="K86" s="246" t="s">
        <v>1646</v>
      </c>
      <c r="L86" s="218"/>
      <c r="M86" s="265">
        <v>2</v>
      </c>
      <c r="N86" s="265"/>
      <c r="O86" s="217"/>
      <c r="P86" s="218"/>
      <c r="Q86" s="218"/>
      <c r="R86" s="219"/>
      <c r="S86" s="220"/>
      <c r="T86" s="216">
        <f>IF(O86&lt;&gt;"",O86,IF(J86&lt;&gt;"",J86,IF(E86&lt;&gt;"",E86,"")))</f>
        <v>2</v>
      </c>
      <c r="U86" s="105">
        <f>IF(R86&lt;&gt;"",R86,IF(M86&lt;&gt;"",M86,IF(I86&lt;&gt;"",I86,IF(H86&lt;&gt;"",H86,""))))</f>
        <v>2</v>
      </c>
    </row>
    <row r="87" spans="1:21" ht="170">
      <c r="A87" s="58">
        <v>273</v>
      </c>
      <c r="B87" s="102" t="s">
        <v>310</v>
      </c>
      <c r="C87" s="102" t="s">
        <v>498</v>
      </c>
      <c r="D87" s="102" t="s">
        <v>499</v>
      </c>
      <c r="E87" s="104">
        <v>3</v>
      </c>
      <c r="F87" s="102" t="s">
        <v>1289</v>
      </c>
      <c r="G87" s="120" t="str">
        <f t="shared" si="2"/>
        <v xml:space="preserve">Documents for Sourcing </v>
      </c>
      <c r="H87" s="104">
        <v>3</v>
      </c>
      <c r="I87" s="104"/>
      <c r="J87" s="231">
        <v>3</v>
      </c>
      <c r="K87" s="232"/>
      <c r="L87" s="218"/>
      <c r="M87" s="262"/>
      <c r="N87" s="262"/>
      <c r="O87" s="217"/>
      <c r="P87" s="218"/>
      <c r="Q87" s="218"/>
      <c r="R87" s="219"/>
      <c r="S87" s="220"/>
      <c r="T87" s="216">
        <f>IF(O87&lt;&gt;"",O87,IF(J87&lt;&gt;"",J87,IF(E87&lt;&gt;"",E87,"")))</f>
        <v>3</v>
      </c>
      <c r="U87" s="105">
        <f>IF(R87&lt;&gt;"",R87,IF(M87&lt;&gt;"",M87,IF(I87&lt;&gt;"",I87,IF(H87&lt;&gt;"",H87,""))))</f>
        <v>3</v>
      </c>
    </row>
    <row r="88" spans="1:21" ht="136">
      <c r="A88" s="58">
        <v>274</v>
      </c>
      <c r="B88" s="102" t="s">
        <v>311</v>
      </c>
      <c r="C88" s="102" t="s">
        <v>500</v>
      </c>
      <c r="D88" s="102" t="s">
        <v>501</v>
      </c>
      <c r="E88" s="104">
        <v>4</v>
      </c>
      <c r="F88" s="102" t="s">
        <v>1290</v>
      </c>
      <c r="G88" s="120" t="str">
        <f t="shared" si="2"/>
        <v xml:space="preserve">Documents for Sourcing </v>
      </c>
      <c r="H88" s="104">
        <v>3</v>
      </c>
      <c r="I88" s="104"/>
      <c r="J88" s="233">
        <v>4</v>
      </c>
      <c r="K88" s="234"/>
      <c r="L88" s="218"/>
      <c r="M88" s="263">
        <v>3</v>
      </c>
      <c r="N88" s="263" t="s">
        <v>1701</v>
      </c>
      <c r="O88" s="217"/>
      <c r="P88" s="218"/>
      <c r="Q88" s="218"/>
      <c r="R88" s="219"/>
      <c r="S88" s="220"/>
      <c r="T88" s="216">
        <f>IF(O88&lt;&gt;"",O88,IF(J88&lt;&gt;"",J88,IF(E88&lt;&gt;"",E88,"")))</f>
        <v>4</v>
      </c>
      <c r="U88" s="105">
        <f>IF(R88&lt;&gt;"",R88,IF(M88&lt;&gt;"",M88,IF(I88&lt;&gt;"",I88,IF(H88&lt;&gt;"",H88,""))))</f>
        <v>3</v>
      </c>
    </row>
    <row r="89" spans="1:21">
      <c r="B89" s="38"/>
      <c r="G89" s="113"/>
      <c r="H89" s="113"/>
      <c r="I89" s="113"/>
      <c r="J89" s="236"/>
      <c r="K89" s="237"/>
      <c r="L89" s="53"/>
      <c r="M89" s="236"/>
      <c r="N89" s="236"/>
      <c r="O89" s="53"/>
      <c r="P89" s="53"/>
      <c r="Q89" s="53"/>
      <c r="R89" s="53"/>
      <c r="S89" s="53"/>
      <c r="U89" s="80"/>
    </row>
    <row r="90" spans="1:21">
      <c r="B90" s="38"/>
      <c r="G90" s="113"/>
      <c r="H90" s="113"/>
      <c r="I90" s="113"/>
      <c r="J90" s="236"/>
      <c r="K90" s="237"/>
      <c r="L90" s="53"/>
      <c r="M90" s="236"/>
      <c r="N90" s="236"/>
      <c r="O90" s="53"/>
      <c r="P90" s="53"/>
      <c r="Q90" s="53"/>
      <c r="R90" s="53"/>
      <c r="S90" s="53"/>
      <c r="U90" s="80"/>
    </row>
    <row r="91" spans="1:21">
      <c r="B91" s="38"/>
      <c r="G91" s="113"/>
      <c r="H91" s="113"/>
      <c r="I91" s="113"/>
      <c r="J91" s="236"/>
      <c r="K91" s="237"/>
      <c r="L91" s="53"/>
      <c r="M91" s="236"/>
      <c r="N91" s="236"/>
      <c r="O91" s="53"/>
      <c r="P91" s="53"/>
      <c r="Q91" s="53"/>
      <c r="R91" s="53"/>
      <c r="S91" s="53"/>
      <c r="U91" s="80"/>
    </row>
    <row r="92" spans="1:21" ht="17">
      <c r="B92" s="114" t="s">
        <v>48</v>
      </c>
      <c r="G92" s="113"/>
      <c r="H92" s="113"/>
      <c r="I92" s="113"/>
      <c r="J92" s="236"/>
      <c r="K92" s="237"/>
      <c r="L92" s="53"/>
      <c r="M92" s="236"/>
      <c r="N92" s="236"/>
      <c r="O92" s="53"/>
      <c r="P92" s="53"/>
      <c r="Q92" s="53"/>
      <c r="R92" s="53"/>
      <c r="S92" s="53"/>
      <c r="U92" s="80"/>
    </row>
    <row r="93" spans="1:21" ht="34">
      <c r="A93" s="58">
        <v>275</v>
      </c>
      <c r="B93" s="102" t="s">
        <v>312</v>
      </c>
      <c r="C93" s="102" t="s">
        <v>502</v>
      </c>
      <c r="D93" s="102" t="s">
        <v>503</v>
      </c>
      <c r="E93" s="104"/>
      <c r="F93" s="102" t="s">
        <v>1291</v>
      </c>
      <c r="G93" s="120"/>
      <c r="H93" s="104">
        <v>2</v>
      </c>
      <c r="I93" s="104"/>
      <c r="J93" s="247"/>
      <c r="K93" s="248" t="s">
        <v>1647</v>
      </c>
      <c r="L93" s="218"/>
      <c r="M93" s="262"/>
      <c r="N93" s="262"/>
      <c r="O93" s="217"/>
      <c r="P93" s="218"/>
      <c r="Q93" s="218"/>
      <c r="R93" s="219"/>
      <c r="S93" s="220"/>
      <c r="T93" s="216" t="str">
        <f>IF(O93&lt;&gt;"",O93,IF(J93&lt;&gt;"",J93,IF(E93&lt;&gt;"",E93,"")))</f>
        <v/>
      </c>
      <c r="U93" s="105">
        <f>IF(R93&lt;&gt;"",R93,IF(M93&lt;&gt;"",M93,IF(I93&lt;&gt;"",I93,IF(H93&lt;&gt;"",H93,""))))</f>
        <v>2</v>
      </c>
    </row>
    <row r="94" spans="1:21" ht="136">
      <c r="A94" s="58">
        <v>276</v>
      </c>
      <c r="B94" s="102" t="s">
        <v>313</v>
      </c>
      <c r="C94" s="102" t="s">
        <v>504</v>
      </c>
      <c r="D94" s="102" t="s">
        <v>505</v>
      </c>
      <c r="E94" s="104"/>
      <c r="F94" s="102" t="s">
        <v>1291</v>
      </c>
      <c r="G94" s="120"/>
      <c r="H94" s="104">
        <v>3</v>
      </c>
      <c r="I94" s="104"/>
      <c r="J94" s="247"/>
      <c r="K94" s="248" t="s">
        <v>1647</v>
      </c>
      <c r="L94" s="218"/>
      <c r="M94" s="262"/>
      <c r="N94" s="262"/>
      <c r="O94" s="217"/>
      <c r="P94" s="218"/>
      <c r="Q94" s="218"/>
      <c r="R94" s="219"/>
      <c r="S94" s="220"/>
      <c r="T94" s="216" t="str">
        <f>IF(O94&lt;&gt;"",O94,IF(J94&lt;&gt;"",J94,IF(E94&lt;&gt;"",E94,"")))</f>
        <v/>
      </c>
      <c r="U94" s="105">
        <f>IF(R94&lt;&gt;"",R94,IF(M94&lt;&gt;"",M94,IF(I94&lt;&gt;"",I94,IF(H94&lt;&gt;"",H94,""))))</f>
        <v>3</v>
      </c>
    </row>
    <row r="95" spans="1:21" ht="68">
      <c r="A95" s="58">
        <v>277</v>
      </c>
      <c r="B95" s="102" t="s">
        <v>314</v>
      </c>
      <c r="C95" s="102" t="s">
        <v>506</v>
      </c>
      <c r="D95" s="102" t="s">
        <v>503</v>
      </c>
      <c r="E95" s="104"/>
      <c r="F95" s="102" t="s">
        <v>1291</v>
      </c>
      <c r="G95" s="120"/>
      <c r="H95" s="104">
        <v>3</v>
      </c>
      <c r="I95" s="104"/>
      <c r="J95" s="247"/>
      <c r="K95" s="248" t="s">
        <v>1647</v>
      </c>
      <c r="L95" s="218"/>
      <c r="M95" s="262"/>
      <c r="N95" s="262"/>
      <c r="O95" s="217"/>
      <c r="P95" s="218"/>
      <c r="Q95" s="218"/>
      <c r="R95" s="219"/>
      <c r="S95" s="220"/>
      <c r="T95" s="216" t="str">
        <f>IF(O95&lt;&gt;"",O95,IF(J95&lt;&gt;"",J95,IF(E95&lt;&gt;"",E95,"")))</f>
        <v/>
      </c>
      <c r="U95" s="105">
        <f>IF(R95&lt;&gt;"",R95,IF(M95&lt;&gt;"",M95,IF(I95&lt;&gt;"",I95,IF(H95&lt;&gt;"",H95,""))))</f>
        <v>3</v>
      </c>
    </row>
    <row r="96" spans="1:21" ht="51">
      <c r="A96" s="58">
        <v>278</v>
      </c>
      <c r="B96" s="102" t="s">
        <v>315</v>
      </c>
      <c r="C96" s="102" t="s">
        <v>507</v>
      </c>
      <c r="D96" s="102" t="s">
        <v>503</v>
      </c>
      <c r="E96" s="104"/>
      <c r="F96" s="102" t="s">
        <v>1291</v>
      </c>
      <c r="G96" s="120"/>
      <c r="H96" s="104">
        <v>2</v>
      </c>
      <c r="I96" s="104"/>
      <c r="J96" s="247"/>
      <c r="K96" s="248" t="s">
        <v>1647</v>
      </c>
      <c r="L96" s="218"/>
      <c r="M96" s="262"/>
      <c r="N96" s="262"/>
      <c r="O96" s="217"/>
      <c r="P96" s="218"/>
      <c r="Q96" s="218"/>
      <c r="R96" s="219"/>
      <c r="S96" s="220"/>
      <c r="T96" s="216" t="str">
        <f>IF(O96&lt;&gt;"",O96,IF(J96&lt;&gt;"",J96,IF(E96&lt;&gt;"",E96,"")))</f>
        <v/>
      </c>
      <c r="U96" s="105">
        <f>IF(R96&lt;&gt;"",R96,IF(M96&lt;&gt;"",M96,IF(I96&lt;&gt;"",I96,IF(H96&lt;&gt;"",H96,""))))</f>
        <v>2</v>
      </c>
    </row>
    <row r="97" spans="1:21" s="80" customFormat="1">
      <c r="A97" s="99"/>
      <c r="E97" s="99"/>
      <c r="G97" s="113"/>
      <c r="H97" s="113"/>
      <c r="I97" s="113"/>
      <c r="J97" s="249"/>
      <c r="K97" s="237"/>
      <c r="L97" s="53"/>
      <c r="M97" s="249"/>
      <c r="N97" s="249"/>
      <c r="O97" s="53"/>
      <c r="P97" s="53"/>
      <c r="Q97" s="53"/>
      <c r="R97" s="53"/>
      <c r="S97" s="53"/>
      <c r="T97" s="113"/>
    </row>
    <row r="98" spans="1:21" ht="34">
      <c r="A98" s="58">
        <v>279</v>
      </c>
      <c r="B98" s="102" t="s">
        <v>316</v>
      </c>
      <c r="C98" s="102" t="s">
        <v>508</v>
      </c>
      <c r="D98" s="102" t="s">
        <v>503</v>
      </c>
      <c r="E98" s="104"/>
      <c r="F98" s="102" t="s">
        <v>1291</v>
      </c>
      <c r="G98" s="120"/>
      <c r="H98" s="104">
        <v>2</v>
      </c>
      <c r="I98" s="104"/>
      <c r="J98" s="247"/>
      <c r="K98" s="248" t="s">
        <v>1647</v>
      </c>
      <c r="L98" s="218"/>
      <c r="M98" s="262"/>
      <c r="N98" s="262"/>
      <c r="O98" s="217"/>
      <c r="P98" s="218"/>
      <c r="Q98" s="218"/>
      <c r="R98" s="219"/>
      <c r="S98" s="220"/>
      <c r="T98" s="216" t="str">
        <f>IF(O98&lt;&gt;"",O98,IF(J98&lt;&gt;"",J98,IF(E98&lt;&gt;"",E98,"")))</f>
        <v/>
      </c>
      <c r="U98" s="105">
        <f>IF(R98&lt;&gt;"",R98,IF(M98&lt;&gt;"",M98,IF(I98&lt;&gt;"",I98,IF(H98&lt;&gt;"",H98,""))))</f>
        <v>2</v>
      </c>
    </row>
    <row r="99" spans="1:21" ht="51">
      <c r="A99" s="58">
        <v>280</v>
      </c>
      <c r="B99" s="102" t="s">
        <v>317</v>
      </c>
      <c r="C99" s="102" t="s">
        <v>509</v>
      </c>
      <c r="D99" s="102" t="s">
        <v>503</v>
      </c>
      <c r="E99" s="104"/>
      <c r="F99" s="102" t="s">
        <v>1291</v>
      </c>
      <c r="G99" s="120"/>
      <c r="H99" s="104">
        <v>2</v>
      </c>
      <c r="I99" s="104"/>
      <c r="J99" s="247"/>
      <c r="K99" s="248" t="s">
        <v>1647</v>
      </c>
      <c r="L99" s="218"/>
      <c r="M99" s="262"/>
      <c r="N99" s="262"/>
      <c r="O99" s="217"/>
      <c r="P99" s="218"/>
      <c r="Q99" s="218"/>
      <c r="R99" s="219"/>
      <c r="S99" s="220"/>
      <c r="T99" s="216" t="str">
        <f>IF(O99&lt;&gt;"",O99,IF(J99&lt;&gt;"",J99,IF(E99&lt;&gt;"",E99,"")))</f>
        <v/>
      </c>
      <c r="U99" s="105">
        <f>IF(R99&lt;&gt;"",R99,IF(M99&lt;&gt;"",M99,IF(I99&lt;&gt;"",I99,IF(H99&lt;&gt;"",H99,""))))</f>
        <v>2</v>
      </c>
    </row>
    <row r="100" spans="1:21" ht="68">
      <c r="A100" s="58">
        <v>281</v>
      </c>
      <c r="B100" s="102" t="s">
        <v>318</v>
      </c>
      <c r="C100" s="102" t="s">
        <v>510</v>
      </c>
      <c r="D100" s="102" t="s">
        <v>503</v>
      </c>
      <c r="E100" s="104"/>
      <c r="F100" s="102" t="s">
        <v>1291</v>
      </c>
      <c r="G100" s="120"/>
      <c r="H100" s="104">
        <v>2</v>
      </c>
      <c r="I100" s="104"/>
      <c r="J100" s="247"/>
      <c r="K100" s="248" t="s">
        <v>1647</v>
      </c>
      <c r="L100" s="218"/>
      <c r="M100" s="262"/>
      <c r="N100" s="262"/>
      <c r="O100" s="217"/>
      <c r="P100" s="218"/>
      <c r="Q100" s="218"/>
      <c r="R100" s="219"/>
      <c r="S100" s="220"/>
      <c r="T100" s="216" t="str">
        <f>IF(O100&lt;&gt;"",O100,IF(J100&lt;&gt;"",J100,IF(E100&lt;&gt;"",E100,"")))</f>
        <v/>
      </c>
      <c r="U100" s="105">
        <f>IF(R100&lt;&gt;"",R100,IF(M100&lt;&gt;"",M100,IF(I100&lt;&gt;"",I100,IF(H100&lt;&gt;"",H100,""))))</f>
        <v>2</v>
      </c>
    </row>
    <row r="101" spans="1:21" ht="51">
      <c r="A101" s="58">
        <v>282</v>
      </c>
      <c r="B101" s="102" t="s">
        <v>319</v>
      </c>
      <c r="C101" s="102" t="s">
        <v>511</v>
      </c>
      <c r="D101" s="102" t="s">
        <v>503</v>
      </c>
      <c r="E101" s="104"/>
      <c r="F101" s="102" t="s">
        <v>1291</v>
      </c>
      <c r="G101" s="120"/>
      <c r="H101" s="104">
        <v>1</v>
      </c>
      <c r="I101" s="104"/>
      <c r="J101" s="247"/>
      <c r="K101" s="248" t="s">
        <v>1647</v>
      </c>
      <c r="L101" s="218"/>
      <c r="M101" s="262"/>
      <c r="N101" s="262"/>
      <c r="O101" s="217"/>
      <c r="P101" s="218"/>
      <c r="Q101" s="218"/>
      <c r="R101" s="219"/>
      <c r="S101" s="220"/>
      <c r="T101" s="216" t="str">
        <f>IF(O101&lt;&gt;"",O101,IF(J101&lt;&gt;"",J101,IF(E101&lt;&gt;"",E101,"")))</f>
        <v/>
      </c>
      <c r="U101" s="105">
        <f>IF(R101&lt;&gt;"",R101,IF(M101&lt;&gt;"",M101,IF(I101&lt;&gt;"",I101,IF(H101&lt;&gt;"",H101,""))))</f>
        <v>1</v>
      </c>
    </row>
    <row r="102" spans="1:21" s="80" customFormat="1">
      <c r="A102" s="99"/>
      <c r="E102" s="99"/>
      <c r="G102" s="113"/>
      <c r="H102" s="113"/>
      <c r="I102" s="113"/>
      <c r="J102" s="249"/>
      <c r="K102" s="237"/>
      <c r="L102" s="53"/>
      <c r="M102" s="249"/>
      <c r="N102" s="249"/>
      <c r="O102" s="53"/>
      <c r="P102" s="53"/>
      <c r="Q102" s="53"/>
      <c r="R102" s="53"/>
      <c r="S102" s="53"/>
      <c r="T102" s="113"/>
    </row>
    <row r="103" spans="1:21" ht="34">
      <c r="A103" s="58">
        <v>283</v>
      </c>
      <c r="B103" s="102" t="s">
        <v>320</v>
      </c>
      <c r="C103" s="102" t="s">
        <v>512</v>
      </c>
      <c r="D103" s="102" t="s">
        <v>503</v>
      </c>
      <c r="E103" s="104"/>
      <c r="F103" s="102" t="s">
        <v>1291</v>
      </c>
      <c r="G103" s="120"/>
      <c r="H103" s="104">
        <v>2</v>
      </c>
      <c r="I103" s="104"/>
      <c r="J103" s="247"/>
      <c r="K103" s="248" t="s">
        <v>1647</v>
      </c>
      <c r="L103" s="218"/>
      <c r="M103" s="262"/>
      <c r="N103" s="262"/>
      <c r="O103" s="217"/>
      <c r="P103" s="218"/>
      <c r="Q103" s="218"/>
      <c r="R103" s="219"/>
      <c r="S103" s="220"/>
      <c r="T103" s="216" t="str">
        <f>IF(O103&lt;&gt;"",O103,IF(J103&lt;&gt;"",J103,IF(E103&lt;&gt;"",E103,"")))</f>
        <v/>
      </c>
      <c r="U103" s="105">
        <f>IF(R103&lt;&gt;"",R103,IF(M103&lt;&gt;"",M103,IF(I103&lt;&gt;"",I103,IF(H103&lt;&gt;"",H103,""))))</f>
        <v>2</v>
      </c>
    </row>
    <row r="104" spans="1:21" ht="85">
      <c r="A104" s="58">
        <v>284</v>
      </c>
      <c r="B104" s="102" t="s">
        <v>321</v>
      </c>
      <c r="C104" s="102" t="s">
        <v>513</v>
      </c>
      <c r="D104" s="102" t="s">
        <v>503</v>
      </c>
      <c r="E104" s="104"/>
      <c r="F104" s="102" t="s">
        <v>1291</v>
      </c>
      <c r="G104" s="120"/>
      <c r="H104" s="104">
        <v>2</v>
      </c>
      <c r="I104" s="104"/>
      <c r="J104" s="247"/>
      <c r="K104" s="248" t="s">
        <v>1647</v>
      </c>
      <c r="L104" s="218"/>
      <c r="M104" s="262"/>
      <c r="N104" s="262"/>
      <c r="O104" s="217"/>
      <c r="P104" s="218"/>
      <c r="Q104" s="218"/>
      <c r="R104" s="219"/>
      <c r="S104" s="220"/>
      <c r="T104" s="216" t="str">
        <f>IF(O104&lt;&gt;"",O104,IF(J104&lt;&gt;"",J104,IF(E104&lt;&gt;"",E104,"")))</f>
        <v/>
      </c>
      <c r="U104" s="105">
        <f>IF(R104&lt;&gt;"",R104,IF(M104&lt;&gt;"",M104,IF(I104&lt;&gt;"",I104,IF(H104&lt;&gt;"",H104,""))))</f>
        <v>2</v>
      </c>
    </row>
    <row r="105" spans="1:21" ht="34">
      <c r="A105" s="58">
        <v>285</v>
      </c>
      <c r="B105" s="102" t="s">
        <v>322</v>
      </c>
      <c r="C105" s="102" t="s">
        <v>514</v>
      </c>
      <c r="D105" s="102" t="s">
        <v>503</v>
      </c>
      <c r="E105" s="104"/>
      <c r="F105" s="102" t="s">
        <v>1291</v>
      </c>
      <c r="G105" s="120"/>
      <c r="H105" s="104">
        <v>1</v>
      </c>
      <c r="I105" s="104"/>
      <c r="J105" s="247"/>
      <c r="K105" s="248" t="s">
        <v>1647</v>
      </c>
      <c r="L105" s="218"/>
      <c r="M105" s="262"/>
      <c r="N105" s="262"/>
      <c r="O105" s="217"/>
      <c r="P105" s="218"/>
      <c r="Q105" s="218"/>
      <c r="R105" s="219"/>
      <c r="S105" s="220"/>
      <c r="T105" s="216" t="str">
        <f>IF(O105&lt;&gt;"",O105,IF(J105&lt;&gt;"",J105,IF(E105&lt;&gt;"",E105,"")))</f>
        <v/>
      </c>
      <c r="U105" s="105">
        <f>IF(R105&lt;&gt;"",R105,IF(M105&lt;&gt;"",M105,IF(I105&lt;&gt;"",I105,IF(H105&lt;&gt;"",H105,""))))</f>
        <v>1</v>
      </c>
    </row>
    <row r="106" spans="1:21" s="80" customFormat="1">
      <c r="A106" s="99"/>
      <c r="E106" s="99"/>
      <c r="G106" s="113"/>
      <c r="H106" s="113"/>
      <c r="I106" s="113"/>
      <c r="J106" s="249"/>
      <c r="K106" s="237"/>
      <c r="L106" s="53"/>
      <c r="M106" s="249"/>
      <c r="N106" s="249"/>
      <c r="O106" s="53"/>
      <c r="P106" s="53"/>
      <c r="Q106" s="53"/>
      <c r="R106" s="53"/>
      <c r="S106" s="53"/>
      <c r="T106" s="113"/>
    </row>
    <row r="107" spans="1:21" ht="34">
      <c r="A107" s="58">
        <v>286</v>
      </c>
      <c r="B107" s="102" t="s">
        <v>323</v>
      </c>
      <c r="C107" s="102" t="s">
        <v>515</v>
      </c>
      <c r="D107" s="102" t="s">
        <v>503</v>
      </c>
      <c r="E107" s="104"/>
      <c r="F107" s="102" t="s">
        <v>1291</v>
      </c>
      <c r="G107" s="120"/>
      <c r="H107" s="104">
        <v>3</v>
      </c>
      <c r="I107" s="104"/>
      <c r="J107" s="247"/>
      <c r="K107" s="248" t="s">
        <v>1647</v>
      </c>
      <c r="L107" s="218"/>
      <c r="M107" s="262"/>
      <c r="N107" s="262"/>
      <c r="O107" s="217"/>
      <c r="P107" s="218"/>
      <c r="Q107" s="218"/>
      <c r="R107" s="219"/>
      <c r="S107" s="220"/>
      <c r="T107" s="216" t="str">
        <f>IF(O107&lt;&gt;"",O107,IF(J107&lt;&gt;"",J107,IF(E107&lt;&gt;"",E107,"")))</f>
        <v/>
      </c>
      <c r="U107" s="105">
        <f>IF(R107&lt;&gt;"",R107,IF(M107&lt;&gt;"",M107,IF(I107&lt;&gt;"",I107,IF(H107&lt;&gt;"",H107,""))))</f>
        <v>3</v>
      </c>
    </row>
    <row r="108" spans="1:21" ht="68">
      <c r="A108" s="58">
        <v>287</v>
      </c>
      <c r="B108" s="102" t="s">
        <v>324</v>
      </c>
      <c r="C108" s="102" t="s">
        <v>516</v>
      </c>
      <c r="D108" s="102" t="s">
        <v>503</v>
      </c>
      <c r="E108" s="104"/>
      <c r="F108" s="102" t="s">
        <v>1291</v>
      </c>
      <c r="G108" s="120"/>
      <c r="H108" s="104">
        <v>3</v>
      </c>
      <c r="I108" s="104"/>
      <c r="J108" s="247"/>
      <c r="K108" s="248" t="s">
        <v>1647</v>
      </c>
      <c r="L108" s="218"/>
      <c r="M108" s="262"/>
      <c r="N108" s="262"/>
      <c r="O108" s="217"/>
      <c r="P108" s="218"/>
      <c r="Q108" s="218"/>
      <c r="R108" s="219"/>
      <c r="S108" s="220"/>
      <c r="T108" s="216" t="str">
        <f>IF(O108&lt;&gt;"",O108,IF(J108&lt;&gt;"",J108,IF(E108&lt;&gt;"",E108,"")))</f>
        <v/>
      </c>
      <c r="U108" s="105">
        <f>IF(R108&lt;&gt;"",R108,IF(M108&lt;&gt;"",M108,IF(I108&lt;&gt;"",I108,IF(H108&lt;&gt;"",H108,""))))</f>
        <v>3</v>
      </c>
    </row>
    <row r="109" spans="1:21" ht="34">
      <c r="A109" s="58">
        <v>288</v>
      </c>
      <c r="B109" s="102" t="s">
        <v>325</v>
      </c>
      <c r="C109" s="102" t="s">
        <v>517</v>
      </c>
      <c r="D109" s="102" t="s">
        <v>503</v>
      </c>
      <c r="E109" s="104"/>
      <c r="F109" s="102" t="s">
        <v>1291</v>
      </c>
      <c r="G109" s="120"/>
      <c r="H109" s="104">
        <v>2</v>
      </c>
      <c r="I109" s="104"/>
      <c r="J109" s="247"/>
      <c r="K109" s="248" t="s">
        <v>1647</v>
      </c>
      <c r="L109" s="218"/>
      <c r="M109" s="262"/>
      <c r="N109" s="262"/>
      <c r="O109" s="217"/>
      <c r="P109" s="218"/>
      <c r="Q109" s="218"/>
      <c r="R109" s="219"/>
      <c r="S109" s="220"/>
      <c r="T109" s="216" t="str">
        <f>IF(O109&lt;&gt;"",O109,IF(J109&lt;&gt;"",J109,IF(E109&lt;&gt;"",E109,"")))</f>
        <v/>
      </c>
      <c r="U109" s="105">
        <f>IF(R109&lt;&gt;"",R109,IF(M109&lt;&gt;"",M109,IF(I109&lt;&gt;"",I109,IF(H109&lt;&gt;"",H109,""))))</f>
        <v>2</v>
      </c>
    </row>
    <row r="110" spans="1:21" s="80" customFormat="1">
      <c r="A110" s="99"/>
      <c r="E110" s="99"/>
      <c r="G110" s="113"/>
      <c r="H110" s="113"/>
      <c r="I110" s="113"/>
      <c r="J110" s="249"/>
      <c r="K110" s="237"/>
      <c r="L110" s="53"/>
      <c r="M110" s="249"/>
      <c r="N110" s="249"/>
      <c r="O110" s="53"/>
      <c r="P110" s="53"/>
      <c r="Q110" s="53"/>
      <c r="R110" s="53"/>
      <c r="S110" s="53"/>
      <c r="T110" s="113"/>
    </row>
    <row r="111" spans="1:21" ht="102">
      <c r="A111" s="58">
        <v>289</v>
      </c>
      <c r="B111" s="102" t="s">
        <v>326</v>
      </c>
      <c r="C111" s="102" t="s">
        <v>518</v>
      </c>
      <c r="D111" s="102" t="s">
        <v>503</v>
      </c>
      <c r="E111" s="104"/>
      <c r="F111" s="102" t="s">
        <v>1291</v>
      </c>
      <c r="G111" s="120"/>
      <c r="H111" s="104">
        <v>2</v>
      </c>
      <c r="I111" s="104"/>
      <c r="J111" s="247"/>
      <c r="K111" s="248" t="s">
        <v>1647</v>
      </c>
      <c r="L111" s="218"/>
      <c r="M111" s="262"/>
      <c r="N111" s="262"/>
      <c r="O111" s="217"/>
      <c r="P111" s="218"/>
      <c r="Q111" s="218"/>
      <c r="R111" s="219"/>
      <c r="S111" s="220"/>
      <c r="T111" s="216" t="str">
        <f>IF(O111&lt;&gt;"",O111,IF(J111&lt;&gt;"",J111,IF(E111&lt;&gt;"",E111,"")))</f>
        <v/>
      </c>
      <c r="U111" s="105">
        <f>IF(R111&lt;&gt;"",R111,IF(M111&lt;&gt;"",M111,IF(I111&lt;&gt;"",I111,IF(H111&lt;&gt;"",H111,""))))</f>
        <v>2</v>
      </c>
    </row>
    <row r="112" spans="1:21">
      <c r="B112" s="38"/>
      <c r="G112" s="113"/>
      <c r="H112" s="113"/>
      <c r="I112" s="113"/>
      <c r="J112" s="236"/>
      <c r="K112" s="237"/>
      <c r="L112" s="53"/>
      <c r="M112" s="236"/>
      <c r="N112" s="236"/>
      <c r="O112" s="53"/>
      <c r="P112" s="53"/>
      <c r="Q112" s="53"/>
      <c r="R112" s="53"/>
      <c r="S112" s="53"/>
      <c r="U112" s="80"/>
    </row>
    <row r="113" spans="1:21">
      <c r="B113" s="38"/>
      <c r="G113" s="113"/>
      <c r="H113" s="113"/>
      <c r="I113" s="113"/>
      <c r="J113" s="236"/>
      <c r="K113" s="237"/>
      <c r="L113" s="53"/>
      <c r="M113" s="236"/>
      <c r="N113" s="236"/>
      <c r="O113" s="53"/>
      <c r="P113" s="53"/>
      <c r="Q113" s="53"/>
      <c r="R113" s="53"/>
      <c r="S113" s="53"/>
      <c r="U113" s="80"/>
    </row>
    <row r="114" spans="1:21">
      <c r="B114" s="38"/>
      <c r="G114" s="113"/>
      <c r="H114" s="113"/>
      <c r="I114" s="113"/>
      <c r="J114" s="236"/>
      <c r="K114" s="237"/>
      <c r="L114" s="53"/>
      <c r="M114" s="236"/>
      <c r="N114" s="236"/>
      <c r="O114" s="53"/>
      <c r="P114" s="53"/>
      <c r="Q114" s="53"/>
      <c r="R114" s="53"/>
      <c r="S114" s="53"/>
      <c r="U114" s="80"/>
    </row>
    <row r="115" spans="1:21" ht="17">
      <c r="B115" s="114" t="s">
        <v>435</v>
      </c>
      <c r="G115" s="113"/>
      <c r="H115" s="113"/>
      <c r="I115" s="113"/>
      <c r="J115" s="236"/>
      <c r="K115" s="237"/>
      <c r="L115" s="53"/>
      <c r="M115" s="236"/>
      <c r="N115" s="236"/>
      <c r="O115" s="53"/>
      <c r="P115" s="53"/>
      <c r="Q115" s="53"/>
      <c r="R115" s="53"/>
      <c r="S115" s="53"/>
      <c r="U115" s="80"/>
    </row>
    <row r="116" spans="1:21" ht="85">
      <c r="A116" s="58">
        <v>290</v>
      </c>
      <c r="B116" s="102" t="s">
        <v>327</v>
      </c>
      <c r="C116" s="102" t="s">
        <v>519</v>
      </c>
      <c r="D116" s="102" t="s">
        <v>520</v>
      </c>
      <c r="E116" s="104">
        <v>3</v>
      </c>
      <c r="F116" s="102" t="s">
        <v>1292</v>
      </c>
      <c r="G116" s="120"/>
      <c r="H116" s="104">
        <v>3</v>
      </c>
      <c r="I116" s="104"/>
      <c r="J116" s="231">
        <v>3</v>
      </c>
      <c r="K116" s="250"/>
      <c r="L116" s="218"/>
      <c r="M116" s="262"/>
      <c r="N116" s="262"/>
      <c r="O116" s="217"/>
      <c r="P116" s="218"/>
      <c r="Q116" s="218"/>
      <c r="R116" s="219"/>
      <c r="S116" s="220"/>
      <c r="T116" s="216">
        <f>IF(O116&lt;&gt;"",O116,IF(J116&lt;&gt;"",J116,IF(E116&lt;&gt;"",E116,"")))</f>
        <v>3</v>
      </c>
      <c r="U116" s="105">
        <f>IF(R116&lt;&gt;"",R116,IF(M116&lt;&gt;"",M116,IF(I116&lt;&gt;"",I116,IF(H116&lt;&gt;"",H116,""))))</f>
        <v>3</v>
      </c>
    </row>
    <row r="117" spans="1:21" ht="136">
      <c r="A117" s="58">
        <v>291</v>
      </c>
      <c r="B117" s="102" t="s">
        <v>328</v>
      </c>
      <c r="C117" s="102" t="s">
        <v>521</v>
      </c>
      <c r="D117" s="102" t="s">
        <v>522</v>
      </c>
      <c r="E117" s="104">
        <v>2</v>
      </c>
      <c r="F117" s="102" t="s">
        <v>1293</v>
      </c>
      <c r="G117" s="120"/>
      <c r="H117" s="104">
        <v>2</v>
      </c>
      <c r="I117" s="104"/>
      <c r="J117" s="231">
        <v>2</v>
      </c>
      <c r="K117" s="250"/>
      <c r="L117" s="218"/>
      <c r="M117" s="262"/>
      <c r="N117" s="262"/>
      <c r="O117" s="217"/>
      <c r="P117" s="218"/>
      <c r="Q117" s="218"/>
      <c r="R117" s="219"/>
      <c r="S117" s="220"/>
      <c r="T117" s="216">
        <f>IF(O117&lt;&gt;"",O117,IF(J117&lt;&gt;"",J117,IF(E117&lt;&gt;"",E117,"")))</f>
        <v>2</v>
      </c>
      <c r="U117" s="105">
        <f>IF(R117&lt;&gt;"",R117,IF(M117&lt;&gt;"",M117,IF(I117&lt;&gt;"",I117,IF(H117&lt;&gt;"",H117,""))))</f>
        <v>2</v>
      </c>
    </row>
    <row r="118" spans="1:21" ht="102">
      <c r="A118" s="58">
        <v>292</v>
      </c>
      <c r="B118" s="102" t="s">
        <v>295</v>
      </c>
      <c r="C118" s="102" t="s">
        <v>523</v>
      </c>
      <c r="D118" s="102" t="s">
        <v>524</v>
      </c>
      <c r="E118" s="104">
        <v>2</v>
      </c>
      <c r="F118" s="102" t="s">
        <v>1294</v>
      </c>
      <c r="G118" s="120"/>
      <c r="H118" s="104">
        <v>3</v>
      </c>
      <c r="I118" s="104"/>
      <c r="J118" s="244">
        <v>3</v>
      </c>
      <c r="K118" s="244"/>
      <c r="L118" s="218"/>
      <c r="M118" s="254">
        <v>3</v>
      </c>
      <c r="N118" s="254"/>
      <c r="O118" s="217"/>
      <c r="P118" s="218"/>
      <c r="Q118" s="218"/>
      <c r="R118" s="219"/>
      <c r="S118" s="220"/>
      <c r="T118" s="216">
        <f>IF(O118&lt;&gt;"",O118,IF(J118&lt;&gt;"",J118,IF(E118&lt;&gt;"",E118,"")))</f>
        <v>3</v>
      </c>
      <c r="U118" s="105">
        <f>IF(R118&lt;&gt;"",R118,IF(M118&lt;&gt;"",M118,IF(I118&lt;&gt;"",I118,IF(H118&lt;&gt;"",H118,""))))</f>
        <v>3</v>
      </c>
    </row>
    <row r="119" spans="1:21" s="80" customFormat="1">
      <c r="A119" s="99"/>
      <c r="E119" s="99"/>
      <c r="G119" s="113"/>
      <c r="H119" s="113"/>
      <c r="I119" s="113"/>
      <c r="J119" s="236"/>
      <c r="K119" s="237"/>
      <c r="L119" s="53"/>
      <c r="M119" s="249"/>
      <c r="N119" s="249"/>
      <c r="O119" s="53"/>
      <c r="P119" s="53"/>
      <c r="Q119" s="53"/>
      <c r="R119" s="53"/>
      <c r="S119" s="53"/>
      <c r="T119" s="113"/>
    </row>
    <row r="120" spans="1:21" ht="119">
      <c r="A120" s="58">
        <v>293</v>
      </c>
      <c r="B120" s="102" t="s">
        <v>329</v>
      </c>
      <c r="C120" s="102" t="s">
        <v>525</v>
      </c>
      <c r="D120" s="102" t="s">
        <v>526</v>
      </c>
      <c r="E120" s="104">
        <v>2</v>
      </c>
      <c r="F120" s="102" t="s">
        <v>1295</v>
      </c>
      <c r="G120" s="120"/>
      <c r="H120" s="104">
        <v>2</v>
      </c>
      <c r="I120" s="104"/>
      <c r="J120" s="231">
        <v>2</v>
      </c>
      <c r="K120" s="250"/>
      <c r="L120" s="218"/>
      <c r="M120" s="262"/>
      <c r="N120" s="262"/>
      <c r="O120" s="217"/>
      <c r="P120" s="218"/>
      <c r="Q120" s="218"/>
      <c r="R120" s="219"/>
      <c r="S120" s="220"/>
      <c r="T120" s="216">
        <f>IF(O120&lt;&gt;"",O120,IF(J120&lt;&gt;"",J120,IF(E120&lt;&gt;"",E120,"")))</f>
        <v>2</v>
      </c>
      <c r="U120" s="105">
        <f>IF(R120&lt;&gt;"",R120,IF(M120&lt;&gt;"",M120,IF(I120&lt;&gt;"",I120,IF(H120&lt;&gt;"",H120,""))))</f>
        <v>2</v>
      </c>
    </row>
    <row r="121" spans="1:21" ht="85">
      <c r="A121" s="58">
        <v>294</v>
      </c>
      <c r="B121" s="102" t="s">
        <v>43</v>
      </c>
      <c r="C121" s="102" t="s">
        <v>527</v>
      </c>
      <c r="D121" s="102" t="s">
        <v>528</v>
      </c>
      <c r="E121" s="104">
        <v>2</v>
      </c>
      <c r="F121" s="102" t="s">
        <v>1296</v>
      </c>
      <c r="G121" s="120"/>
      <c r="H121" s="104">
        <v>2</v>
      </c>
      <c r="I121" s="104"/>
      <c r="J121" s="231">
        <v>2</v>
      </c>
      <c r="K121" s="250"/>
      <c r="L121" s="218"/>
      <c r="M121" s="262"/>
      <c r="N121" s="262"/>
      <c r="O121" s="217"/>
      <c r="P121" s="218"/>
      <c r="Q121" s="218"/>
      <c r="R121" s="219"/>
      <c r="S121" s="220"/>
      <c r="T121" s="216">
        <f>IF(O121&lt;&gt;"",O121,IF(J121&lt;&gt;"",J121,IF(E121&lt;&gt;"",E121,"")))</f>
        <v>2</v>
      </c>
      <c r="U121" s="105">
        <f>IF(R121&lt;&gt;"",R121,IF(M121&lt;&gt;"",M121,IF(I121&lt;&gt;"",I121,IF(H121&lt;&gt;"",H121,""))))</f>
        <v>2</v>
      </c>
    </row>
    <row r="122" spans="1:21" ht="85">
      <c r="A122" s="58">
        <v>295</v>
      </c>
      <c r="B122" s="102" t="s">
        <v>330</v>
      </c>
      <c r="C122" s="102" t="s">
        <v>529</v>
      </c>
      <c r="D122" s="102" t="s">
        <v>530</v>
      </c>
      <c r="E122" s="104">
        <v>2</v>
      </c>
      <c r="F122" s="102" t="s">
        <v>1297</v>
      </c>
      <c r="G122" s="120"/>
      <c r="H122" s="104">
        <v>2</v>
      </c>
      <c r="I122" s="104"/>
      <c r="J122" s="231">
        <v>2</v>
      </c>
      <c r="K122" s="250"/>
      <c r="L122" s="218"/>
      <c r="M122" s="262"/>
      <c r="N122" s="262"/>
      <c r="O122" s="217"/>
      <c r="P122" s="218"/>
      <c r="Q122" s="218"/>
      <c r="R122" s="219"/>
      <c r="S122" s="220"/>
      <c r="T122" s="216">
        <f>IF(O122&lt;&gt;"",O122,IF(J122&lt;&gt;"",J122,IF(E122&lt;&gt;"",E122,"")))</f>
        <v>2</v>
      </c>
      <c r="U122" s="105">
        <f>IF(R122&lt;&gt;"",R122,IF(M122&lt;&gt;"",M122,IF(I122&lt;&gt;"",I122,IF(H122&lt;&gt;"",H122,""))))</f>
        <v>2</v>
      </c>
    </row>
    <row r="123" spans="1:21" s="80" customFormat="1">
      <c r="A123" s="99"/>
      <c r="E123" s="99"/>
      <c r="G123" s="113"/>
      <c r="H123" s="113"/>
      <c r="I123" s="113"/>
      <c r="J123" s="236"/>
      <c r="K123" s="237"/>
      <c r="L123" s="53"/>
      <c r="M123" s="249"/>
      <c r="N123" s="249"/>
      <c r="O123" s="53"/>
      <c r="P123" s="53"/>
      <c r="Q123" s="53"/>
      <c r="R123" s="53"/>
      <c r="S123" s="53"/>
      <c r="T123" s="113"/>
    </row>
    <row r="124" spans="1:21" ht="85">
      <c r="A124" s="58">
        <v>296</v>
      </c>
      <c r="B124" s="102" t="s">
        <v>331</v>
      </c>
      <c r="C124" s="102" t="s">
        <v>531</v>
      </c>
      <c r="D124" s="102" t="s">
        <v>532</v>
      </c>
      <c r="E124" s="104">
        <v>3</v>
      </c>
      <c r="F124" s="102" t="s">
        <v>1298</v>
      </c>
      <c r="G124" s="120"/>
      <c r="H124" s="104">
        <v>3</v>
      </c>
      <c r="I124" s="104"/>
      <c r="J124" s="231">
        <v>3</v>
      </c>
      <c r="K124" s="250"/>
      <c r="L124" s="218"/>
      <c r="M124" s="262"/>
      <c r="N124" s="262"/>
      <c r="O124" s="217"/>
      <c r="P124" s="218"/>
      <c r="Q124" s="218"/>
      <c r="R124" s="219"/>
      <c r="S124" s="220"/>
      <c r="T124" s="216">
        <f>IF(O124&lt;&gt;"",O124,IF(J124&lt;&gt;"",J124,IF(E124&lt;&gt;"",E124,"")))</f>
        <v>3</v>
      </c>
      <c r="U124" s="105">
        <f>IF(R124&lt;&gt;"",R124,IF(M124&lt;&gt;"",M124,IF(I124&lt;&gt;"",I124,IF(H124&lt;&gt;"",H124,""))))</f>
        <v>3</v>
      </c>
    </row>
    <row r="125" spans="1:21" ht="68">
      <c r="A125" s="58">
        <v>297</v>
      </c>
      <c r="B125" s="102" t="s">
        <v>332</v>
      </c>
      <c r="C125" s="102" t="s">
        <v>533</v>
      </c>
      <c r="D125" s="102" t="s">
        <v>534</v>
      </c>
      <c r="E125" s="104">
        <v>1</v>
      </c>
      <c r="F125" s="102" t="s">
        <v>1299</v>
      </c>
      <c r="G125" s="120"/>
      <c r="H125" s="104">
        <v>1</v>
      </c>
      <c r="I125" s="104"/>
      <c r="J125" s="231">
        <v>1</v>
      </c>
      <c r="K125" s="250"/>
      <c r="L125" s="218"/>
      <c r="M125" s="262"/>
      <c r="N125" s="262"/>
      <c r="O125" s="217"/>
      <c r="P125" s="218"/>
      <c r="Q125" s="218"/>
      <c r="R125" s="219"/>
      <c r="S125" s="220"/>
      <c r="T125" s="216">
        <f>IF(O125&lt;&gt;"",O125,IF(J125&lt;&gt;"",J125,IF(E125&lt;&gt;"",E125,"")))</f>
        <v>1</v>
      </c>
      <c r="U125" s="105">
        <f>IF(R125&lt;&gt;"",R125,IF(M125&lt;&gt;"",M125,IF(I125&lt;&gt;"",I125,IF(H125&lt;&gt;"",H125,""))))</f>
        <v>1</v>
      </c>
    </row>
    <row r="126" spans="1:21" ht="68">
      <c r="A126" s="58">
        <v>298</v>
      </c>
      <c r="B126" s="102" t="s">
        <v>333</v>
      </c>
      <c r="C126" s="102" t="s">
        <v>535</v>
      </c>
      <c r="D126" s="102" t="s">
        <v>536</v>
      </c>
      <c r="E126" s="104">
        <v>0</v>
      </c>
      <c r="F126" s="102" t="s">
        <v>1300</v>
      </c>
      <c r="G126" s="120"/>
      <c r="H126" s="104">
        <v>1</v>
      </c>
      <c r="I126" s="104"/>
      <c r="J126" s="244">
        <v>1</v>
      </c>
      <c r="K126" s="244"/>
      <c r="L126" s="218"/>
      <c r="M126" s="254">
        <v>1</v>
      </c>
      <c r="N126" s="254"/>
      <c r="O126" s="217"/>
      <c r="P126" s="218"/>
      <c r="Q126" s="218"/>
      <c r="R126" s="219"/>
      <c r="S126" s="220"/>
      <c r="T126" s="216">
        <f>IF(O126&lt;&gt;"",O126,IF(J126&lt;&gt;"",J126,IF(E126&lt;&gt;"",E126,"")))</f>
        <v>1</v>
      </c>
      <c r="U126" s="105">
        <f>IF(R126&lt;&gt;"",R126,IF(M126&lt;&gt;"",M126,IF(I126&lt;&gt;"",I126,IF(H126&lt;&gt;"",H126,""))))</f>
        <v>1</v>
      </c>
    </row>
    <row r="127" spans="1:21" ht="85">
      <c r="A127" s="58">
        <v>299</v>
      </c>
      <c r="B127" s="102" t="s">
        <v>334</v>
      </c>
      <c r="C127" s="102" t="s">
        <v>537</v>
      </c>
      <c r="D127" s="102" t="s">
        <v>538</v>
      </c>
      <c r="E127" s="104">
        <v>3</v>
      </c>
      <c r="F127" s="102" t="s">
        <v>1301</v>
      </c>
      <c r="G127" s="120"/>
      <c r="H127" s="104">
        <v>3</v>
      </c>
      <c r="I127" s="104"/>
      <c r="J127" s="231">
        <v>3</v>
      </c>
      <c r="K127" s="250"/>
      <c r="L127" s="218"/>
      <c r="M127" s="262"/>
      <c r="N127" s="262"/>
      <c r="O127" s="217"/>
      <c r="P127" s="218"/>
      <c r="Q127" s="218"/>
      <c r="R127" s="219"/>
      <c r="S127" s="220"/>
      <c r="T127" s="216">
        <f>IF(O127&lt;&gt;"",O127,IF(J127&lt;&gt;"",J127,IF(E127&lt;&gt;"",E127,"")))</f>
        <v>3</v>
      </c>
      <c r="U127" s="105">
        <f>IF(R127&lt;&gt;"",R127,IF(M127&lt;&gt;"",M127,IF(I127&lt;&gt;"",I127,IF(H127&lt;&gt;"",H127,""))))</f>
        <v>3</v>
      </c>
    </row>
    <row r="128" spans="1:21" ht="51">
      <c r="A128" s="58">
        <v>300</v>
      </c>
      <c r="B128" s="102" t="s">
        <v>335</v>
      </c>
      <c r="C128" s="102" t="s">
        <v>539</v>
      </c>
      <c r="D128" s="102" t="s">
        <v>540</v>
      </c>
      <c r="E128" s="104">
        <v>1</v>
      </c>
      <c r="F128" s="102" t="s">
        <v>1302</v>
      </c>
      <c r="G128" s="120"/>
      <c r="H128" s="104">
        <v>1</v>
      </c>
      <c r="I128" s="104"/>
      <c r="J128" s="231">
        <v>1</v>
      </c>
      <c r="K128" s="250"/>
      <c r="L128" s="218"/>
      <c r="M128" s="262"/>
      <c r="N128" s="262"/>
      <c r="O128" s="217"/>
      <c r="P128" s="218"/>
      <c r="Q128" s="218"/>
      <c r="R128" s="219"/>
      <c r="S128" s="220"/>
      <c r="T128" s="216">
        <f>IF(O128&lt;&gt;"",O128,IF(J128&lt;&gt;"",J128,IF(E128&lt;&gt;"",E128,"")))</f>
        <v>1</v>
      </c>
      <c r="U128" s="105">
        <f>IF(R128&lt;&gt;"",R128,IF(M128&lt;&gt;"",M128,IF(I128&lt;&gt;"",I128,IF(H128&lt;&gt;"",H128,""))))</f>
        <v>1</v>
      </c>
    </row>
    <row r="129" spans="1:21" s="80" customFormat="1">
      <c r="A129" s="99"/>
      <c r="E129" s="99"/>
      <c r="G129" s="113"/>
      <c r="H129" s="113"/>
      <c r="I129" s="113"/>
      <c r="J129" s="236"/>
      <c r="K129" s="237"/>
      <c r="L129" s="53"/>
      <c r="M129" s="249"/>
      <c r="N129" s="249"/>
      <c r="O129" s="53"/>
      <c r="P129" s="53"/>
      <c r="Q129" s="53"/>
      <c r="R129" s="53"/>
      <c r="S129" s="53"/>
      <c r="T129" s="113"/>
    </row>
    <row r="130" spans="1:21" ht="68">
      <c r="A130" s="58">
        <v>301</v>
      </c>
      <c r="B130" s="102" t="s">
        <v>336</v>
      </c>
      <c r="C130" s="102" t="s">
        <v>541</v>
      </c>
      <c r="D130" s="102" t="s">
        <v>542</v>
      </c>
      <c r="E130" s="104">
        <v>1</v>
      </c>
      <c r="F130" s="102" t="s">
        <v>1303</v>
      </c>
      <c r="G130" s="120"/>
      <c r="H130" s="104">
        <v>2</v>
      </c>
      <c r="I130" s="104"/>
      <c r="J130" s="229">
        <v>2</v>
      </c>
      <c r="K130" s="235" t="s">
        <v>1648</v>
      </c>
      <c r="L130" s="218"/>
      <c r="M130" s="261">
        <v>2</v>
      </c>
      <c r="N130" s="261"/>
      <c r="O130" s="217"/>
      <c r="P130" s="218"/>
      <c r="Q130" s="218"/>
      <c r="R130" s="219"/>
      <c r="S130" s="220"/>
      <c r="T130" s="216">
        <f>IF(O130&lt;&gt;"",O130,IF(J130&lt;&gt;"",J130,IF(E130&lt;&gt;"",E130,"")))</f>
        <v>2</v>
      </c>
      <c r="U130" s="105">
        <f>IF(R130&lt;&gt;"",R130,IF(M130&lt;&gt;"",M130,IF(I130&lt;&gt;"",I130,IF(H130&lt;&gt;"",H130,""))))</f>
        <v>2</v>
      </c>
    </row>
    <row r="131" spans="1:21" ht="68">
      <c r="A131" s="58">
        <v>302</v>
      </c>
      <c r="B131" s="102" t="s">
        <v>337</v>
      </c>
      <c r="C131" s="102" t="s">
        <v>543</v>
      </c>
      <c r="D131" s="102" t="s">
        <v>544</v>
      </c>
      <c r="E131" s="104">
        <v>1</v>
      </c>
      <c r="F131" s="102" t="s">
        <v>1304</v>
      </c>
      <c r="G131" s="120"/>
      <c r="H131" s="104">
        <v>1</v>
      </c>
      <c r="I131" s="104"/>
      <c r="J131" s="231">
        <v>1</v>
      </c>
      <c r="K131" s="232"/>
      <c r="L131" s="218"/>
      <c r="M131" s="262"/>
      <c r="N131" s="262"/>
      <c r="O131" s="217"/>
      <c r="P131" s="218"/>
      <c r="Q131" s="218"/>
      <c r="R131" s="219"/>
      <c r="S131" s="220"/>
      <c r="T131" s="216">
        <f>IF(O131&lt;&gt;"",O131,IF(J131&lt;&gt;"",J131,IF(E131&lt;&gt;"",E131,"")))</f>
        <v>1</v>
      </c>
      <c r="U131" s="105">
        <f>IF(R131&lt;&gt;"",R131,IF(M131&lt;&gt;"",M131,IF(I131&lt;&gt;"",I131,IF(H131&lt;&gt;"",H131,""))))</f>
        <v>1</v>
      </c>
    </row>
    <row r="132" spans="1:21" ht="102">
      <c r="A132" s="58">
        <v>303</v>
      </c>
      <c r="B132" s="102" t="s">
        <v>338</v>
      </c>
      <c r="C132" s="102" t="s">
        <v>545</v>
      </c>
      <c r="D132" s="102" t="s">
        <v>546</v>
      </c>
      <c r="E132" s="104">
        <v>1</v>
      </c>
      <c r="F132" s="102" t="s">
        <v>1305</v>
      </c>
      <c r="G132" s="120"/>
      <c r="H132" s="104">
        <v>1</v>
      </c>
      <c r="I132" s="104"/>
      <c r="J132" s="231">
        <v>1</v>
      </c>
      <c r="K132" s="232"/>
      <c r="L132" s="218"/>
      <c r="M132" s="262"/>
      <c r="N132" s="262"/>
      <c r="O132" s="217"/>
      <c r="P132" s="218"/>
      <c r="Q132" s="218"/>
      <c r="R132" s="219"/>
      <c r="S132" s="220"/>
      <c r="T132" s="216">
        <f>IF(O132&lt;&gt;"",O132,IF(J132&lt;&gt;"",J132,IF(E132&lt;&gt;"",E132,"")))</f>
        <v>1</v>
      </c>
      <c r="U132" s="105">
        <f>IF(R132&lt;&gt;"",R132,IF(M132&lt;&gt;"",M132,IF(I132&lt;&gt;"",I132,IF(H132&lt;&gt;"",H132,""))))</f>
        <v>1</v>
      </c>
    </row>
    <row r="133" spans="1:21" ht="119">
      <c r="A133" s="58">
        <v>304</v>
      </c>
      <c r="B133" s="102" t="s">
        <v>339</v>
      </c>
      <c r="C133" s="102" t="s">
        <v>547</v>
      </c>
      <c r="D133" s="102" t="s">
        <v>548</v>
      </c>
      <c r="E133" s="104">
        <v>0</v>
      </c>
      <c r="F133" s="102" t="s">
        <v>1306</v>
      </c>
      <c r="G133" s="120"/>
      <c r="H133" s="104">
        <v>0</v>
      </c>
      <c r="I133" s="104"/>
      <c r="J133" s="231">
        <v>0</v>
      </c>
      <c r="K133" s="232"/>
      <c r="L133" s="218"/>
      <c r="M133" s="262"/>
      <c r="N133" s="262"/>
      <c r="O133" s="217"/>
      <c r="P133" s="218"/>
      <c r="Q133" s="218"/>
      <c r="R133" s="219"/>
      <c r="S133" s="220"/>
      <c r="T133" s="216">
        <f>IF(O133&lt;&gt;"",O133,IF(J133&lt;&gt;"",J133,IF(E133&lt;&gt;"",E133,"")))</f>
        <v>0</v>
      </c>
      <c r="U133" s="105">
        <f>IF(R133&lt;&gt;"",R133,IF(M133&lt;&gt;"",M133,IF(I133&lt;&gt;"",I133,IF(H133&lt;&gt;"",H133,""))))</f>
        <v>0</v>
      </c>
    </row>
    <row r="134" spans="1:21" s="80" customFormat="1">
      <c r="A134" s="99"/>
      <c r="E134" s="99"/>
      <c r="G134" s="113"/>
      <c r="H134" s="113"/>
      <c r="I134" s="113"/>
      <c r="J134" s="236"/>
      <c r="K134" s="237"/>
      <c r="L134" s="53"/>
      <c r="M134" s="249"/>
      <c r="N134" s="249"/>
      <c r="O134" s="53"/>
      <c r="P134" s="53"/>
      <c r="Q134" s="53"/>
      <c r="R134" s="53"/>
      <c r="S134" s="53"/>
      <c r="T134" s="113"/>
    </row>
    <row r="135" spans="1:21" ht="85">
      <c r="A135" s="58">
        <v>305</v>
      </c>
      <c r="B135" s="102" t="s">
        <v>138</v>
      </c>
      <c r="C135" s="102" t="s">
        <v>549</v>
      </c>
      <c r="D135" s="102" t="s">
        <v>550</v>
      </c>
      <c r="E135" s="104">
        <v>2</v>
      </c>
      <c r="F135" s="102" t="s">
        <v>1307</v>
      </c>
      <c r="G135" s="120"/>
      <c r="H135" s="104">
        <v>2</v>
      </c>
      <c r="I135" s="104"/>
      <c r="J135" s="231">
        <v>2</v>
      </c>
      <c r="K135" s="250"/>
      <c r="L135" s="218"/>
      <c r="M135" s="262"/>
      <c r="N135" s="262"/>
      <c r="O135" s="217"/>
      <c r="P135" s="218"/>
      <c r="Q135" s="218"/>
      <c r="R135" s="219"/>
      <c r="S135" s="220"/>
      <c r="T135" s="216">
        <f>IF(O135&lt;&gt;"",O135,IF(J135&lt;&gt;"",J135,IF(E135&lt;&gt;"",E135,"")))</f>
        <v>2</v>
      </c>
      <c r="U135" s="105">
        <f>IF(R135&lt;&gt;"",R135,IF(M135&lt;&gt;"",M135,IF(I135&lt;&gt;"",I135,IF(H135&lt;&gt;"",H135,""))))</f>
        <v>2</v>
      </c>
    </row>
    <row r="136" spans="1:21" ht="85">
      <c r="A136" s="58">
        <v>306</v>
      </c>
      <c r="B136" s="102" t="s">
        <v>340</v>
      </c>
      <c r="C136" s="102" t="s">
        <v>551</v>
      </c>
      <c r="D136" s="102" t="s">
        <v>552</v>
      </c>
      <c r="E136" s="104">
        <v>1</v>
      </c>
      <c r="F136" s="102" t="s">
        <v>1307</v>
      </c>
      <c r="G136" s="120"/>
      <c r="H136" s="104">
        <v>1</v>
      </c>
      <c r="I136" s="104"/>
      <c r="J136" s="231">
        <v>1</v>
      </c>
      <c r="K136" s="250"/>
      <c r="L136" s="218"/>
      <c r="M136" s="262"/>
      <c r="N136" s="262"/>
      <c r="O136" s="217"/>
      <c r="P136" s="218"/>
      <c r="Q136" s="218"/>
      <c r="R136" s="219"/>
      <c r="S136" s="220"/>
      <c r="T136" s="216">
        <f>IF(O136&lt;&gt;"",O136,IF(J136&lt;&gt;"",J136,IF(E136&lt;&gt;"",E136,"")))</f>
        <v>1</v>
      </c>
      <c r="U136" s="105">
        <f>IF(R136&lt;&gt;"",R136,IF(M136&lt;&gt;"",M136,IF(I136&lt;&gt;"",I136,IF(H136&lt;&gt;"",H136,""))))</f>
        <v>1</v>
      </c>
    </row>
    <row r="137" spans="1:21" ht="85">
      <c r="A137" s="58">
        <v>307</v>
      </c>
      <c r="B137" s="102" t="s">
        <v>341</v>
      </c>
      <c r="C137" s="102" t="s">
        <v>553</v>
      </c>
      <c r="D137" s="102" t="s">
        <v>554</v>
      </c>
      <c r="E137" s="104">
        <v>0</v>
      </c>
      <c r="F137" s="102" t="s">
        <v>1308</v>
      </c>
      <c r="G137" s="120"/>
      <c r="H137" s="104">
        <v>0</v>
      </c>
      <c r="I137" s="104"/>
      <c r="J137" s="231">
        <v>0</v>
      </c>
      <c r="K137" s="232"/>
      <c r="L137" s="218"/>
      <c r="M137" s="262"/>
      <c r="N137" s="262"/>
      <c r="O137" s="217"/>
      <c r="P137" s="218"/>
      <c r="Q137" s="218"/>
      <c r="R137" s="219"/>
      <c r="S137" s="220"/>
      <c r="T137" s="216">
        <f>IF(O137&lt;&gt;"",O137,IF(J137&lt;&gt;"",J137,IF(E137&lt;&gt;"",E137,"")))</f>
        <v>0</v>
      </c>
      <c r="U137" s="105">
        <f>IF(R137&lt;&gt;"",R137,IF(M137&lt;&gt;"",M137,IF(I137&lt;&gt;"",I137,IF(H137&lt;&gt;"",H137,""))))</f>
        <v>0</v>
      </c>
    </row>
    <row r="138" spans="1:21" ht="85">
      <c r="A138" s="58">
        <v>308</v>
      </c>
      <c r="B138" s="102" t="s">
        <v>342</v>
      </c>
      <c r="C138" s="102" t="s">
        <v>555</v>
      </c>
      <c r="D138" s="102" t="s">
        <v>556</v>
      </c>
      <c r="E138" s="104">
        <v>3</v>
      </c>
      <c r="F138" s="102" t="s">
        <v>1309</v>
      </c>
      <c r="G138" s="120"/>
      <c r="H138" s="104">
        <v>2</v>
      </c>
      <c r="I138" s="104"/>
      <c r="J138" s="233">
        <v>3</v>
      </c>
      <c r="K138" s="251" t="s">
        <v>1649</v>
      </c>
      <c r="L138" s="218"/>
      <c r="M138" s="263">
        <v>3</v>
      </c>
      <c r="N138" s="263"/>
      <c r="O138" s="217"/>
      <c r="P138" s="218"/>
      <c r="Q138" s="218"/>
      <c r="R138" s="219"/>
      <c r="S138" s="220"/>
      <c r="T138" s="216">
        <f>IF(O138&lt;&gt;"",O138,IF(J138&lt;&gt;"",J138,IF(E138&lt;&gt;"",E138,"")))</f>
        <v>3</v>
      </c>
      <c r="U138" s="105">
        <f>IF(R138&lt;&gt;"",R138,IF(M138&lt;&gt;"",M138,IF(I138&lt;&gt;"",I138,IF(H138&lt;&gt;"",H138,""))))</f>
        <v>3</v>
      </c>
    </row>
    <row r="139" spans="1:21" ht="85">
      <c r="A139" s="58">
        <v>309</v>
      </c>
      <c r="B139" s="102" t="s">
        <v>343</v>
      </c>
      <c r="C139" s="102" t="s">
        <v>557</v>
      </c>
      <c r="D139" s="102" t="s">
        <v>558</v>
      </c>
      <c r="E139" s="104">
        <v>1</v>
      </c>
      <c r="F139" s="102" t="s">
        <v>1310</v>
      </c>
      <c r="G139" s="120"/>
      <c r="H139" s="104">
        <v>1</v>
      </c>
      <c r="I139" s="104"/>
      <c r="J139" s="231">
        <v>1</v>
      </c>
      <c r="K139" s="232"/>
      <c r="L139" s="218"/>
      <c r="M139" s="262"/>
      <c r="N139" s="262"/>
      <c r="O139" s="217"/>
      <c r="P139" s="218"/>
      <c r="Q139" s="218"/>
      <c r="R139" s="219"/>
      <c r="S139" s="220"/>
      <c r="T139" s="216">
        <f>IF(O139&lt;&gt;"",O139,IF(J139&lt;&gt;"",J139,IF(E139&lt;&gt;"",E139,"")))</f>
        <v>1</v>
      </c>
      <c r="U139" s="105">
        <f>IF(R139&lt;&gt;"",R139,IF(M139&lt;&gt;"",M139,IF(I139&lt;&gt;"",I139,IF(H139&lt;&gt;"",H139,""))))</f>
        <v>1</v>
      </c>
    </row>
    <row r="140" spans="1:21" s="80" customFormat="1">
      <c r="A140" s="99"/>
      <c r="E140" s="99"/>
      <c r="G140" s="113"/>
      <c r="H140" s="113"/>
      <c r="I140" s="113"/>
      <c r="J140" s="236"/>
      <c r="K140" s="237"/>
      <c r="L140" s="53"/>
      <c r="M140" s="249"/>
      <c r="N140" s="249"/>
      <c r="O140" s="53"/>
      <c r="P140" s="53"/>
      <c r="Q140" s="53"/>
      <c r="R140" s="53"/>
      <c r="S140" s="53"/>
      <c r="T140" s="113"/>
    </row>
    <row r="141" spans="1:21" ht="102">
      <c r="A141" s="58">
        <v>310</v>
      </c>
      <c r="B141" s="102" t="s">
        <v>293</v>
      </c>
      <c r="C141" s="102" t="s">
        <v>559</v>
      </c>
      <c r="D141" s="102" t="s">
        <v>560</v>
      </c>
      <c r="E141" s="104">
        <v>1</v>
      </c>
      <c r="F141" s="102" t="s">
        <v>1311</v>
      </c>
      <c r="G141" s="120"/>
      <c r="H141" s="104">
        <v>2</v>
      </c>
      <c r="I141" s="104"/>
      <c r="J141" s="244">
        <v>2</v>
      </c>
      <c r="K141" s="244"/>
      <c r="L141" s="218"/>
      <c r="M141" s="254">
        <v>2</v>
      </c>
      <c r="N141" s="254"/>
      <c r="O141" s="217"/>
      <c r="P141" s="218"/>
      <c r="Q141" s="218"/>
      <c r="R141" s="219"/>
      <c r="S141" s="220"/>
      <c r="T141" s="216">
        <f>IF(O141&lt;&gt;"",O141,IF(J141&lt;&gt;"",J141,IF(E141&lt;&gt;"",E141,"")))</f>
        <v>2</v>
      </c>
      <c r="U141" s="105">
        <f>IF(R141&lt;&gt;"",R141,IF(M141&lt;&gt;"",M141,IF(I141&lt;&gt;"",I141,IF(H141&lt;&gt;"",H141,""))))</f>
        <v>2</v>
      </c>
    </row>
    <row r="142" spans="1:21" ht="153">
      <c r="A142" s="58">
        <v>311</v>
      </c>
      <c r="B142" s="102" t="s">
        <v>313</v>
      </c>
      <c r="C142" s="102" t="s">
        <v>504</v>
      </c>
      <c r="D142" s="102" t="s">
        <v>505</v>
      </c>
      <c r="E142" s="104">
        <v>1</v>
      </c>
      <c r="F142" s="102" t="s">
        <v>1312</v>
      </c>
      <c r="G142" s="120"/>
      <c r="H142" s="104">
        <v>2</v>
      </c>
      <c r="I142" s="104"/>
      <c r="J142" s="229">
        <v>2</v>
      </c>
      <c r="K142" s="252" t="s">
        <v>1650</v>
      </c>
      <c r="L142" s="218"/>
      <c r="M142" s="261">
        <v>2</v>
      </c>
      <c r="N142" s="261"/>
      <c r="O142" s="217"/>
      <c r="P142" s="218"/>
      <c r="Q142" s="218"/>
      <c r="R142" s="219"/>
      <c r="S142" s="220"/>
      <c r="T142" s="216">
        <f>IF(O142&lt;&gt;"",O142,IF(J142&lt;&gt;"",J142,IF(E142&lt;&gt;"",E142,"")))</f>
        <v>2</v>
      </c>
      <c r="U142" s="105">
        <f>IF(R142&lt;&gt;"",R142,IF(M142&lt;&gt;"",M142,IF(I142&lt;&gt;"",I142,IF(H142&lt;&gt;"",H142,""))))</f>
        <v>2</v>
      </c>
    </row>
    <row r="143" spans="1:21" ht="85">
      <c r="A143" s="58">
        <v>312</v>
      </c>
      <c r="B143" s="102" t="s">
        <v>344</v>
      </c>
      <c r="C143" s="102" t="s">
        <v>561</v>
      </c>
      <c r="D143" s="102" t="s">
        <v>562</v>
      </c>
      <c r="E143" s="104">
        <v>0</v>
      </c>
      <c r="F143" s="102" t="s">
        <v>1313</v>
      </c>
      <c r="G143" s="120"/>
      <c r="H143" s="104">
        <v>0</v>
      </c>
      <c r="I143" s="104"/>
      <c r="J143" s="231">
        <v>0</v>
      </c>
      <c r="K143" s="232"/>
      <c r="L143" s="218"/>
      <c r="M143" s="262"/>
      <c r="N143" s="262"/>
      <c r="O143" s="217"/>
      <c r="P143" s="218"/>
      <c r="Q143" s="218"/>
      <c r="R143" s="219"/>
      <c r="S143" s="220"/>
      <c r="T143" s="216">
        <f>IF(O143&lt;&gt;"",O143,IF(J143&lt;&gt;"",J143,IF(E143&lt;&gt;"",E143,"")))</f>
        <v>0</v>
      </c>
      <c r="U143" s="105">
        <f>IF(R143&lt;&gt;"",R143,IF(M143&lt;&gt;"",M143,IF(I143&lt;&gt;"",I143,IF(H143&lt;&gt;"",H143,""))))</f>
        <v>0</v>
      </c>
    </row>
    <row r="144" spans="1:21" s="80" customFormat="1">
      <c r="A144" s="99"/>
      <c r="E144" s="99"/>
      <c r="G144" s="113"/>
      <c r="H144" s="113"/>
      <c r="I144" s="113"/>
      <c r="J144" s="236"/>
      <c r="K144" s="237"/>
      <c r="L144" s="53"/>
      <c r="M144" s="249"/>
      <c r="N144" s="249"/>
      <c r="O144" s="53"/>
      <c r="P144" s="53"/>
      <c r="Q144" s="53"/>
      <c r="R144" s="53"/>
      <c r="S144" s="53"/>
      <c r="T144" s="113"/>
    </row>
    <row r="145" spans="1:21" ht="102">
      <c r="A145" s="58">
        <v>313</v>
      </c>
      <c r="B145" s="102" t="s">
        <v>345</v>
      </c>
      <c r="C145" s="102" t="s">
        <v>563</v>
      </c>
      <c r="D145" s="102" t="s">
        <v>564</v>
      </c>
      <c r="E145" s="104">
        <v>1</v>
      </c>
      <c r="F145" s="102" t="s">
        <v>1314</v>
      </c>
      <c r="G145" s="120"/>
      <c r="H145" s="104">
        <v>1</v>
      </c>
      <c r="I145" s="104"/>
      <c r="J145" s="231">
        <v>1</v>
      </c>
      <c r="K145" s="232"/>
      <c r="L145" s="218"/>
      <c r="M145" s="262"/>
      <c r="N145" s="262"/>
      <c r="O145" s="217"/>
      <c r="P145" s="218"/>
      <c r="Q145" s="218"/>
      <c r="R145" s="219"/>
      <c r="S145" s="220"/>
      <c r="T145" s="216">
        <f>IF(O145&lt;&gt;"",O145,IF(J145&lt;&gt;"",J145,IF(E145&lt;&gt;"",E145,"")))</f>
        <v>1</v>
      </c>
      <c r="U145" s="105">
        <f>IF(R145&lt;&gt;"",R145,IF(M145&lt;&gt;"",M145,IF(I145&lt;&gt;"",I145,IF(H145&lt;&gt;"",H145,""))))</f>
        <v>1</v>
      </c>
    </row>
    <row r="146" spans="1:21" ht="136">
      <c r="A146" s="58">
        <v>314</v>
      </c>
      <c r="B146" s="102" t="s">
        <v>346</v>
      </c>
      <c r="C146" s="102" t="s">
        <v>565</v>
      </c>
      <c r="D146" s="102" t="s">
        <v>566</v>
      </c>
      <c r="E146" s="104">
        <v>1</v>
      </c>
      <c r="F146" s="102" t="s">
        <v>1315</v>
      </c>
      <c r="G146" s="120"/>
      <c r="H146" s="104">
        <v>2</v>
      </c>
      <c r="I146" s="104"/>
      <c r="J146" s="229">
        <v>2</v>
      </c>
      <c r="K146" s="252" t="s">
        <v>1651</v>
      </c>
      <c r="L146" s="218"/>
      <c r="M146" s="261">
        <v>2</v>
      </c>
      <c r="N146" s="261"/>
      <c r="O146" s="217"/>
      <c r="P146" s="218"/>
      <c r="Q146" s="218"/>
      <c r="R146" s="219"/>
      <c r="S146" s="220"/>
      <c r="T146" s="216">
        <f>IF(O146&lt;&gt;"",O146,IF(J146&lt;&gt;"",J146,IF(E146&lt;&gt;"",E146,"")))</f>
        <v>2</v>
      </c>
      <c r="U146" s="105">
        <f>IF(R146&lt;&gt;"",R146,IF(M146&lt;&gt;"",M146,IF(I146&lt;&gt;"",I146,IF(H146&lt;&gt;"",H146,""))))</f>
        <v>2</v>
      </c>
    </row>
    <row r="147" spans="1:21" ht="102">
      <c r="A147" s="58">
        <v>315</v>
      </c>
      <c r="B147" s="102" t="s">
        <v>347</v>
      </c>
      <c r="C147" s="102" t="s">
        <v>567</v>
      </c>
      <c r="D147" s="102" t="s">
        <v>568</v>
      </c>
      <c r="E147" s="104">
        <v>1</v>
      </c>
      <c r="F147" s="102" t="s">
        <v>1316</v>
      </c>
      <c r="G147" s="120"/>
      <c r="H147" s="104">
        <v>1</v>
      </c>
      <c r="I147" s="104"/>
      <c r="J147" s="231">
        <v>1</v>
      </c>
      <c r="K147" s="232"/>
      <c r="L147" s="218"/>
      <c r="M147" s="262"/>
      <c r="N147" s="262"/>
      <c r="O147" s="217"/>
      <c r="P147" s="218"/>
      <c r="Q147" s="218"/>
      <c r="R147" s="219"/>
      <c r="S147" s="220"/>
      <c r="T147" s="216">
        <f>IF(O147&lt;&gt;"",O147,IF(J147&lt;&gt;"",J147,IF(E147&lt;&gt;"",E147,"")))</f>
        <v>1</v>
      </c>
      <c r="U147" s="105">
        <f>IF(R147&lt;&gt;"",R147,IF(M147&lt;&gt;"",M147,IF(I147&lt;&gt;"",I147,IF(H147&lt;&gt;"",H147,""))))</f>
        <v>1</v>
      </c>
    </row>
    <row r="148" spans="1:21" s="80" customFormat="1">
      <c r="A148" s="99"/>
      <c r="E148" s="99"/>
      <c r="G148" s="113"/>
      <c r="H148" s="113"/>
      <c r="I148" s="113"/>
      <c r="J148" s="236"/>
      <c r="K148" s="237"/>
      <c r="L148" s="53"/>
      <c r="M148" s="249"/>
      <c r="N148" s="249"/>
      <c r="O148" s="53"/>
      <c r="P148" s="53"/>
      <c r="Q148" s="53"/>
      <c r="R148" s="53"/>
      <c r="S148" s="53"/>
      <c r="T148" s="113"/>
    </row>
    <row r="149" spans="1:21" ht="102">
      <c r="A149" s="58">
        <v>316</v>
      </c>
      <c r="B149" s="102" t="s">
        <v>348</v>
      </c>
      <c r="C149" s="102" t="s">
        <v>569</v>
      </c>
      <c r="D149" s="102" t="s">
        <v>570</v>
      </c>
      <c r="E149" s="104">
        <v>2</v>
      </c>
      <c r="F149" s="102" t="s">
        <v>1317</v>
      </c>
      <c r="G149" s="120"/>
      <c r="H149" s="104">
        <v>2</v>
      </c>
      <c r="I149" s="104"/>
      <c r="J149" s="231">
        <v>2</v>
      </c>
      <c r="K149" s="232"/>
      <c r="L149" s="218"/>
      <c r="M149" s="262"/>
      <c r="N149" s="262"/>
      <c r="O149" s="217"/>
      <c r="P149" s="218"/>
      <c r="Q149" s="218"/>
      <c r="R149" s="219"/>
      <c r="S149" s="220"/>
      <c r="T149" s="216">
        <f>IF(O149&lt;&gt;"",O149,IF(J149&lt;&gt;"",J149,IF(E149&lt;&gt;"",E149,"")))</f>
        <v>2</v>
      </c>
      <c r="U149" s="105">
        <f>IF(R149&lt;&gt;"",R149,IF(M149&lt;&gt;"",M149,IF(I149&lt;&gt;"",I149,IF(H149&lt;&gt;"",H149,""))))</f>
        <v>2</v>
      </c>
    </row>
    <row r="150" spans="1:21" ht="102">
      <c r="A150" s="58">
        <v>317</v>
      </c>
      <c r="B150" s="102" t="s">
        <v>349</v>
      </c>
      <c r="C150" s="102" t="s">
        <v>571</v>
      </c>
      <c r="D150" s="102" t="s">
        <v>572</v>
      </c>
      <c r="E150" s="104">
        <v>1</v>
      </c>
      <c r="F150" s="102" t="s">
        <v>1318</v>
      </c>
      <c r="G150" s="120"/>
      <c r="H150" s="104">
        <v>2</v>
      </c>
      <c r="I150" s="104"/>
      <c r="J150" s="244">
        <v>2</v>
      </c>
      <c r="K150" s="244"/>
      <c r="L150" s="218"/>
      <c r="M150" s="254"/>
      <c r="N150" s="254"/>
      <c r="O150" s="217"/>
      <c r="P150" s="218"/>
      <c r="Q150" s="218"/>
      <c r="R150" s="219"/>
      <c r="S150" s="220"/>
      <c r="T150" s="216">
        <f>IF(O150&lt;&gt;"",O150,IF(J150&lt;&gt;"",J150,IF(E150&lt;&gt;"",E150,"")))</f>
        <v>2</v>
      </c>
      <c r="U150" s="105">
        <f>IF(R150&lt;&gt;"",R150,IF(M150&lt;&gt;"",M150,IF(I150&lt;&gt;"",I150,IF(H150&lt;&gt;"",H150,""))))</f>
        <v>2</v>
      </c>
    </row>
    <row r="151" spans="1:21" ht="102">
      <c r="A151" s="58">
        <v>318</v>
      </c>
      <c r="B151" s="102" t="s">
        <v>350</v>
      </c>
      <c r="C151" s="102" t="s">
        <v>573</v>
      </c>
      <c r="D151" s="102" t="s">
        <v>574</v>
      </c>
      <c r="E151" s="104">
        <v>1</v>
      </c>
      <c r="F151" s="102" t="s">
        <v>1319</v>
      </c>
      <c r="G151" s="120"/>
      <c r="H151" s="104">
        <v>2</v>
      </c>
      <c r="I151" s="104"/>
      <c r="J151" s="233">
        <v>3</v>
      </c>
      <c r="K151" s="234" t="s">
        <v>1652</v>
      </c>
      <c r="L151" s="218"/>
      <c r="M151" s="263">
        <v>2</v>
      </c>
      <c r="N151" s="263"/>
      <c r="O151" s="217"/>
      <c r="P151" s="218"/>
      <c r="Q151" s="218"/>
      <c r="R151" s="219"/>
      <c r="S151" s="220"/>
      <c r="T151" s="216">
        <f>IF(O151&lt;&gt;"",O151,IF(J151&lt;&gt;"",J151,IF(E151&lt;&gt;"",E151,"")))</f>
        <v>3</v>
      </c>
      <c r="U151" s="105">
        <f>IF(R151&lt;&gt;"",R151,IF(M151&lt;&gt;"",M151,IF(I151&lt;&gt;"",I151,IF(H151&lt;&gt;"",H151,""))))</f>
        <v>2</v>
      </c>
    </row>
    <row r="152" spans="1:21">
      <c r="B152" s="38"/>
      <c r="G152" s="113"/>
      <c r="H152" s="113"/>
      <c r="I152" s="113"/>
      <c r="J152" s="236"/>
      <c r="K152" s="237"/>
      <c r="L152" s="53"/>
      <c r="M152" s="236"/>
      <c r="N152" s="236"/>
      <c r="O152" s="53"/>
      <c r="P152" s="53"/>
      <c r="Q152" s="53"/>
      <c r="R152" s="53"/>
      <c r="S152" s="53"/>
      <c r="U152" s="80"/>
    </row>
    <row r="153" spans="1:21" ht="34">
      <c r="B153" s="121" t="s">
        <v>427</v>
      </c>
      <c r="C153" s="37" t="s">
        <v>877</v>
      </c>
      <c r="G153" s="113"/>
      <c r="H153" s="113"/>
      <c r="I153" s="113"/>
      <c r="J153" s="236"/>
      <c r="K153" s="237"/>
      <c r="L153" s="53"/>
      <c r="M153" s="236"/>
      <c r="N153" s="236"/>
      <c r="O153" s="53"/>
      <c r="P153" s="53"/>
      <c r="Q153" s="53"/>
      <c r="R153" s="53"/>
      <c r="S153" s="53"/>
      <c r="U153" s="80"/>
    </row>
    <row r="154" spans="1:21" ht="153">
      <c r="A154" s="58">
        <v>319</v>
      </c>
      <c r="B154" s="102" t="s">
        <v>351</v>
      </c>
      <c r="C154" s="102" t="s">
        <v>575</v>
      </c>
      <c r="D154" s="102" t="s">
        <v>576</v>
      </c>
      <c r="E154" s="104">
        <v>2</v>
      </c>
      <c r="F154" s="102" t="s">
        <v>1320</v>
      </c>
      <c r="G154" s="120"/>
      <c r="H154" s="104">
        <v>2</v>
      </c>
      <c r="I154" s="104"/>
      <c r="J154" s="231">
        <v>2</v>
      </c>
      <c r="K154" s="232"/>
      <c r="L154" s="218"/>
      <c r="M154" s="262"/>
      <c r="N154" s="262"/>
      <c r="O154" s="217"/>
      <c r="P154" s="218"/>
      <c r="Q154" s="218"/>
      <c r="R154" s="219"/>
      <c r="S154" s="220"/>
      <c r="T154" s="216">
        <f>IF(O154&lt;&gt;"",O154,IF(J154&lt;&gt;"",J154,IF(E154&lt;&gt;"",E154,"")))</f>
        <v>2</v>
      </c>
      <c r="U154" s="105">
        <f>IF(R154&lt;&gt;"",R154,IF(M154&lt;&gt;"",M154,IF(I154&lt;&gt;"",I154,IF(H154&lt;&gt;"",H154,""))))</f>
        <v>2</v>
      </c>
    </row>
    <row r="155" spans="1:21" ht="153">
      <c r="A155" s="58">
        <v>320</v>
      </c>
      <c r="B155" s="102" t="s">
        <v>352</v>
      </c>
      <c r="C155" s="102" t="s">
        <v>577</v>
      </c>
      <c r="D155" s="102" t="s">
        <v>578</v>
      </c>
      <c r="E155" s="104">
        <v>1</v>
      </c>
      <c r="F155" s="102" t="s">
        <v>1321</v>
      </c>
      <c r="G155" s="120"/>
      <c r="H155" s="104">
        <v>2</v>
      </c>
      <c r="I155" s="104"/>
      <c r="J155" s="233">
        <v>3</v>
      </c>
      <c r="K155" s="253" t="s">
        <v>1653</v>
      </c>
      <c r="L155" s="218"/>
      <c r="M155" s="263">
        <v>3</v>
      </c>
      <c r="N155" s="263"/>
      <c r="O155" s="217"/>
      <c r="P155" s="218"/>
      <c r="Q155" s="218"/>
      <c r="R155" s="219"/>
      <c r="S155" s="220"/>
      <c r="T155" s="216">
        <f>IF(O155&lt;&gt;"",O155,IF(J155&lt;&gt;"",J155,IF(E155&lt;&gt;"",E155,"")))</f>
        <v>3</v>
      </c>
      <c r="U155" s="105">
        <f>IF(R155&lt;&gt;"",R155,IF(M155&lt;&gt;"",M155,IF(I155&lt;&gt;"",I155,IF(H155&lt;&gt;"",H155,""))))</f>
        <v>3</v>
      </c>
    </row>
    <row r="156" spans="1:21" ht="68">
      <c r="A156" s="58">
        <v>321</v>
      </c>
      <c r="B156" s="102" t="s">
        <v>353</v>
      </c>
      <c r="C156" s="102" t="s">
        <v>579</v>
      </c>
      <c r="D156" s="102" t="s">
        <v>580</v>
      </c>
      <c r="E156" s="104">
        <v>1</v>
      </c>
      <c r="F156" s="102" t="s">
        <v>1322</v>
      </c>
      <c r="G156" s="120"/>
      <c r="H156" s="104">
        <v>1</v>
      </c>
      <c r="I156" s="104"/>
      <c r="J156" s="231">
        <v>1</v>
      </c>
      <c r="K156" s="232"/>
      <c r="L156" s="218"/>
      <c r="M156" s="262"/>
      <c r="N156" s="262"/>
      <c r="O156" s="217"/>
      <c r="P156" s="218"/>
      <c r="Q156" s="218"/>
      <c r="R156" s="219"/>
      <c r="S156" s="220"/>
      <c r="T156" s="216">
        <f>IF(O156&lt;&gt;"",O156,IF(J156&lt;&gt;"",J156,IF(E156&lt;&gt;"",E156,"")))</f>
        <v>1</v>
      </c>
      <c r="U156" s="105">
        <f>IF(R156&lt;&gt;"",R156,IF(M156&lt;&gt;"",M156,IF(I156&lt;&gt;"",I156,IF(H156&lt;&gt;"",H156,""))))</f>
        <v>1</v>
      </c>
    </row>
    <row r="157" spans="1:21">
      <c r="B157" s="38"/>
      <c r="G157" s="113"/>
      <c r="H157" s="113"/>
      <c r="I157" s="113"/>
      <c r="J157" s="236"/>
      <c r="K157" s="237"/>
      <c r="L157" s="53"/>
      <c r="M157" s="236"/>
      <c r="N157" s="236"/>
      <c r="O157" s="53"/>
      <c r="P157" s="53"/>
      <c r="Q157" s="53"/>
      <c r="R157" s="53"/>
      <c r="S157" s="53"/>
      <c r="U157" s="80"/>
    </row>
    <row r="158" spans="1:21" ht="34">
      <c r="B158" s="121" t="s">
        <v>428</v>
      </c>
      <c r="C158" s="37" t="s">
        <v>878</v>
      </c>
      <c r="G158" s="113"/>
      <c r="H158" s="113"/>
      <c r="I158" s="113"/>
      <c r="J158" s="236"/>
      <c r="K158" s="237"/>
      <c r="L158" s="53"/>
      <c r="M158" s="236"/>
      <c r="N158" s="236"/>
      <c r="O158" s="53"/>
      <c r="P158" s="53"/>
      <c r="Q158" s="53"/>
      <c r="R158" s="53"/>
      <c r="S158" s="53"/>
      <c r="U158" s="80"/>
    </row>
    <row r="159" spans="1:21" ht="85">
      <c r="A159" s="58">
        <v>322</v>
      </c>
      <c r="B159" s="102" t="s">
        <v>354</v>
      </c>
      <c r="C159" s="102" t="s">
        <v>581</v>
      </c>
      <c r="D159" s="102" t="s">
        <v>582</v>
      </c>
      <c r="E159" s="104">
        <v>1</v>
      </c>
      <c r="F159" s="102" t="s">
        <v>1323</v>
      </c>
      <c r="G159" s="120"/>
      <c r="H159" s="104">
        <v>2</v>
      </c>
      <c r="I159" s="104"/>
      <c r="J159" s="233">
        <v>3</v>
      </c>
      <c r="K159" s="234" t="s">
        <v>1654</v>
      </c>
      <c r="L159" s="218"/>
      <c r="M159" s="263">
        <v>2</v>
      </c>
      <c r="N159" s="263"/>
      <c r="O159" s="217"/>
      <c r="P159" s="218"/>
      <c r="Q159" s="218"/>
      <c r="R159" s="219"/>
      <c r="S159" s="220"/>
      <c r="T159" s="216">
        <f>IF(O159&lt;&gt;"",O159,IF(J159&lt;&gt;"",J159,IF(E159&lt;&gt;"",E159,"")))</f>
        <v>3</v>
      </c>
      <c r="U159" s="105">
        <f>IF(R159&lt;&gt;"",R159,IF(M159&lt;&gt;"",M159,IF(I159&lt;&gt;"",I159,IF(H159&lt;&gt;"",H159,""))))</f>
        <v>2</v>
      </c>
    </row>
    <row r="160" spans="1:21" ht="102">
      <c r="A160" s="58">
        <v>323</v>
      </c>
      <c r="B160" s="102" t="s">
        <v>355</v>
      </c>
      <c r="C160" s="102" t="s">
        <v>583</v>
      </c>
      <c r="D160" s="102" t="s">
        <v>584</v>
      </c>
      <c r="E160" s="104">
        <v>1</v>
      </c>
      <c r="F160" s="102" t="s">
        <v>1324</v>
      </c>
      <c r="G160" s="120"/>
      <c r="H160" s="104">
        <v>2</v>
      </c>
      <c r="I160" s="104"/>
      <c r="J160" s="231">
        <v>2</v>
      </c>
      <c r="K160" s="232"/>
      <c r="L160" s="218"/>
      <c r="M160" s="262"/>
      <c r="N160" s="262"/>
      <c r="O160" s="217"/>
      <c r="P160" s="218"/>
      <c r="Q160" s="218"/>
      <c r="R160" s="219"/>
      <c r="S160" s="220"/>
      <c r="T160" s="216">
        <f>IF(O160&lt;&gt;"",O160,IF(J160&lt;&gt;"",J160,IF(E160&lt;&gt;"",E160,"")))</f>
        <v>2</v>
      </c>
      <c r="U160" s="105">
        <f>IF(R160&lt;&gt;"",R160,IF(M160&lt;&gt;"",M160,IF(I160&lt;&gt;"",I160,IF(H160&lt;&gt;"",H160,""))))</f>
        <v>2</v>
      </c>
    </row>
    <row r="161" spans="1:21" s="80" customFormat="1">
      <c r="A161" s="99"/>
      <c r="E161" s="99"/>
      <c r="G161" s="113"/>
      <c r="H161" s="113"/>
      <c r="I161" s="113"/>
      <c r="J161" s="249"/>
      <c r="K161" s="237"/>
      <c r="L161" s="53"/>
      <c r="M161" s="249"/>
      <c r="N161" s="249"/>
      <c r="O161" s="53"/>
      <c r="P161" s="53"/>
      <c r="Q161" s="53"/>
      <c r="R161" s="53"/>
      <c r="S161" s="53"/>
      <c r="T161" s="113"/>
    </row>
    <row r="162" spans="1:21" s="80" customFormat="1">
      <c r="A162" s="99"/>
      <c r="E162" s="99"/>
      <c r="G162" s="113"/>
      <c r="H162" s="113"/>
      <c r="I162" s="113"/>
      <c r="J162" s="249"/>
      <c r="K162" s="237"/>
      <c r="L162" s="53"/>
      <c r="M162" s="249"/>
      <c r="N162" s="249"/>
      <c r="O162" s="53"/>
      <c r="P162" s="53"/>
      <c r="Q162" s="53"/>
      <c r="R162" s="53"/>
      <c r="S162" s="53"/>
      <c r="T162" s="113"/>
    </row>
    <row r="163" spans="1:21">
      <c r="B163" s="38"/>
      <c r="G163" s="113"/>
      <c r="H163" s="113"/>
      <c r="I163" s="113"/>
      <c r="J163" s="236"/>
      <c r="K163" s="237"/>
      <c r="L163" s="53"/>
      <c r="M163" s="236"/>
      <c r="N163" s="236"/>
      <c r="O163" s="53"/>
      <c r="P163" s="53"/>
      <c r="Q163" s="53"/>
      <c r="R163" s="53"/>
      <c r="S163" s="53"/>
      <c r="U163" s="80"/>
    </row>
    <row r="164" spans="1:21" ht="17">
      <c r="B164" s="121" t="s">
        <v>436</v>
      </c>
      <c r="G164" s="113"/>
      <c r="H164" s="113"/>
      <c r="I164" s="113"/>
      <c r="J164" s="236"/>
      <c r="K164" s="237"/>
      <c r="L164" s="53"/>
      <c r="M164" s="236"/>
      <c r="N164" s="236"/>
      <c r="O164" s="53"/>
      <c r="P164" s="53"/>
      <c r="Q164" s="53"/>
      <c r="R164" s="53"/>
      <c r="S164" s="53"/>
      <c r="U164" s="80"/>
    </row>
    <row r="165" spans="1:21" ht="102">
      <c r="A165" s="58">
        <v>324</v>
      </c>
      <c r="B165" s="102" t="s">
        <v>356</v>
      </c>
      <c r="C165" s="102" t="s">
        <v>585</v>
      </c>
      <c r="D165" s="102" t="s">
        <v>586</v>
      </c>
      <c r="E165" s="104">
        <v>2</v>
      </c>
      <c r="F165" s="102" t="s">
        <v>1325</v>
      </c>
      <c r="G165" s="120"/>
      <c r="H165" s="104">
        <v>2</v>
      </c>
      <c r="I165" s="104"/>
      <c r="J165" s="233">
        <v>3</v>
      </c>
      <c r="K165" s="234" t="s">
        <v>1655</v>
      </c>
      <c r="L165" s="218"/>
      <c r="M165" s="263">
        <v>2</v>
      </c>
      <c r="N165" s="263"/>
      <c r="O165" s="217"/>
      <c r="P165" s="218"/>
      <c r="Q165" s="218"/>
      <c r="R165" s="219"/>
      <c r="S165" s="220"/>
      <c r="T165" s="216">
        <f>IF(O165&lt;&gt;"",O165,IF(J165&lt;&gt;"",J165,IF(E165&lt;&gt;"",E165,"")))</f>
        <v>3</v>
      </c>
      <c r="U165" s="105">
        <f>IF(R165&lt;&gt;"",R165,IF(M165&lt;&gt;"",M165,IF(I165&lt;&gt;"",I165,IF(H165&lt;&gt;"",H165,""))))</f>
        <v>2</v>
      </c>
    </row>
    <row r="166" spans="1:21" s="80" customFormat="1">
      <c r="A166" s="99"/>
      <c r="E166" s="99"/>
      <c r="G166" s="113"/>
      <c r="H166" s="113"/>
      <c r="I166" s="113"/>
      <c r="J166" s="236"/>
      <c r="K166" s="237"/>
      <c r="L166" s="53"/>
      <c r="M166" s="249"/>
      <c r="N166" s="249"/>
      <c r="O166" s="53"/>
      <c r="P166" s="53"/>
      <c r="Q166" s="53"/>
      <c r="R166" s="53"/>
      <c r="S166" s="53"/>
      <c r="T166" s="113"/>
    </row>
    <row r="167" spans="1:21" ht="102">
      <c r="A167" s="58">
        <v>325</v>
      </c>
      <c r="B167" s="102" t="s">
        <v>357</v>
      </c>
      <c r="C167" s="102" t="s">
        <v>587</v>
      </c>
      <c r="D167" s="102" t="s">
        <v>588</v>
      </c>
      <c r="E167" s="104">
        <v>2</v>
      </c>
      <c r="F167" s="102" t="s">
        <v>1326</v>
      </c>
      <c r="G167" s="120"/>
      <c r="H167" s="104">
        <v>2</v>
      </c>
      <c r="I167" s="104"/>
      <c r="J167" s="229">
        <v>2</v>
      </c>
      <c r="K167" s="235" t="s">
        <v>1656</v>
      </c>
      <c r="L167" s="218"/>
      <c r="M167" s="261">
        <v>2</v>
      </c>
      <c r="N167" s="261"/>
      <c r="O167" s="217"/>
      <c r="P167" s="218"/>
      <c r="Q167" s="218"/>
      <c r="R167" s="219"/>
      <c r="S167" s="220"/>
      <c r="T167" s="216">
        <f>IF(O167&lt;&gt;"",O167,IF(J167&lt;&gt;"",J167,IF(E167&lt;&gt;"",E167,"")))</f>
        <v>2</v>
      </c>
      <c r="U167" s="105">
        <f>IF(R167&lt;&gt;"",R167,IF(M167&lt;&gt;"",M167,IF(I167&lt;&gt;"",I167,IF(H167&lt;&gt;"",H167,""))))</f>
        <v>2</v>
      </c>
    </row>
    <row r="168" spans="1:21" s="80" customFormat="1">
      <c r="A168" s="99"/>
      <c r="E168" s="99"/>
      <c r="G168" s="113"/>
      <c r="H168" s="113"/>
      <c r="I168" s="113"/>
      <c r="J168" s="236"/>
      <c r="K168" s="237"/>
      <c r="L168" s="53"/>
      <c r="M168" s="249"/>
      <c r="N168" s="249"/>
      <c r="O168" s="53"/>
      <c r="P168" s="53"/>
      <c r="Q168" s="53"/>
      <c r="R168" s="53"/>
      <c r="S168" s="53"/>
      <c r="T168" s="113"/>
    </row>
    <row r="169" spans="1:21" ht="102">
      <c r="A169" s="58">
        <v>326</v>
      </c>
      <c r="B169" s="102" t="s">
        <v>358</v>
      </c>
      <c r="C169" s="102" t="s">
        <v>589</v>
      </c>
      <c r="D169" s="102" t="s">
        <v>590</v>
      </c>
      <c r="E169" s="104">
        <v>1</v>
      </c>
      <c r="F169" s="102" t="s">
        <v>1327</v>
      </c>
      <c r="G169" s="120"/>
      <c r="H169" s="104">
        <v>2</v>
      </c>
      <c r="I169" s="104"/>
      <c r="J169" s="244">
        <v>2</v>
      </c>
      <c r="K169" s="254"/>
      <c r="L169" s="218"/>
      <c r="M169" s="254">
        <v>2</v>
      </c>
      <c r="N169" s="254"/>
      <c r="O169" s="217"/>
      <c r="P169" s="218"/>
      <c r="Q169" s="218"/>
      <c r="R169" s="219"/>
      <c r="S169" s="220"/>
      <c r="T169" s="216">
        <f>IF(O169&lt;&gt;"",O169,IF(J169&lt;&gt;"",J169,IF(E169&lt;&gt;"",E169,"")))</f>
        <v>2</v>
      </c>
      <c r="U169" s="105">
        <f>IF(R169&lt;&gt;"",R169,IF(M169&lt;&gt;"",M169,IF(I169&lt;&gt;"",I169,IF(H169&lt;&gt;"",H169,""))))</f>
        <v>2</v>
      </c>
    </row>
    <row r="170" spans="1:21" s="80" customFormat="1">
      <c r="A170" s="99"/>
      <c r="E170" s="99"/>
      <c r="G170" s="113"/>
      <c r="H170" s="113"/>
      <c r="I170" s="113"/>
      <c r="J170" s="236"/>
      <c r="K170" s="237"/>
      <c r="L170" s="53"/>
      <c r="M170" s="249"/>
      <c r="N170" s="249"/>
      <c r="O170" s="53"/>
      <c r="P170" s="53"/>
      <c r="Q170" s="53"/>
      <c r="R170" s="53"/>
      <c r="S170" s="53"/>
      <c r="T170" s="113"/>
    </row>
    <row r="171" spans="1:21" ht="102">
      <c r="A171" s="58">
        <v>327</v>
      </c>
      <c r="B171" s="102" t="s">
        <v>359</v>
      </c>
      <c r="C171" s="102" t="s">
        <v>591</v>
      </c>
      <c r="D171" s="102" t="s">
        <v>592</v>
      </c>
      <c r="E171" s="104">
        <v>2</v>
      </c>
      <c r="F171" s="102" t="s">
        <v>1328</v>
      </c>
      <c r="G171" s="120"/>
      <c r="H171" s="104">
        <v>2</v>
      </c>
      <c r="I171" s="104"/>
      <c r="J171" s="231">
        <v>2</v>
      </c>
      <c r="K171" s="232"/>
      <c r="L171" s="218"/>
      <c r="M171" s="262"/>
      <c r="N171" s="262"/>
      <c r="O171" s="217"/>
      <c r="P171" s="218"/>
      <c r="Q171" s="218"/>
      <c r="R171" s="219"/>
      <c r="S171" s="220"/>
      <c r="T171" s="216">
        <f>IF(O171&lt;&gt;"",O171,IF(J171&lt;&gt;"",J171,IF(E171&lt;&gt;"",E171,"")))</f>
        <v>2</v>
      </c>
      <c r="U171" s="105">
        <f>IF(R171&lt;&gt;"",R171,IF(M171&lt;&gt;"",M171,IF(I171&lt;&gt;"",I171,IF(H171&lt;&gt;"",H171,""))))</f>
        <v>2</v>
      </c>
    </row>
    <row r="172" spans="1:21" s="80" customFormat="1">
      <c r="A172" s="99"/>
      <c r="E172" s="99"/>
      <c r="G172" s="113"/>
      <c r="H172" s="113"/>
      <c r="I172" s="113"/>
      <c r="J172" s="236"/>
      <c r="K172" s="237"/>
      <c r="L172" s="53"/>
      <c r="M172" s="249"/>
      <c r="N172" s="249"/>
      <c r="O172" s="53"/>
      <c r="P172" s="53"/>
      <c r="Q172" s="53"/>
      <c r="R172" s="53"/>
      <c r="S172" s="53"/>
      <c r="T172" s="113"/>
    </row>
    <row r="173" spans="1:21" ht="153">
      <c r="A173" s="58">
        <v>328</v>
      </c>
      <c r="B173" s="102" t="s">
        <v>360</v>
      </c>
      <c r="C173" s="102" t="s">
        <v>593</v>
      </c>
      <c r="D173" s="102" t="s">
        <v>594</v>
      </c>
      <c r="E173" s="104">
        <v>1</v>
      </c>
      <c r="F173" s="102" t="s">
        <v>1329</v>
      </c>
      <c r="G173" s="120"/>
      <c r="H173" s="104">
        <v>2</v>
      </c>
      <c r="I173" s="104"/>
      <c r="J173" s="244">
        <v>2</v>
      </c>
      <c r="K173" s="254"/>
      <c r="L173" s="218"/>
      <c r="M173" s="254">
        <v>2</v>
      </c>
      <c r="N173" s="254"/>
      <c r="O173" s="217"/>
      <c r="P173" s="218"/>
      <c r="Q173" s="218"/>
      <c r="R173" s="219"/>
      <c r="S173" s="220"/>
      <c r="T173" s="216">
        <f>IF(O173&lt;&gt;"",O173,IF(J173&lt;&gt;"",J173,IF(E173&lt;&gt;"",E173,"")))</f>
        <v>2</v>
      </c>
      <c r="U173" s="105">
        <f>IF(R173&lt;&gt;"",R173,IF(M173&lt;&gt;"",M173,IF(I173&lt;&gt;"",I173,IF(H173&lt;&gt;"",H173,""))))</f>
        <v>2</v>
      </c>
    </row>
    <row r="174" spans="1:21" s="80" customFormat="1">
      <c r="A174" s="99"/>
      <c r="E174" s="99"/>
      <c r="G174" s="113"/>
      <c r="H174" s="113"/>
      <c r="I174" s="113"/>
      <c r="J174" s="236"/>
      <c r="K174" s="237"/>
      <c r="L174" s="53"/>
      <c r="M174" s="249"/>
      <c r="N174" s="249"/>
      <c r="O174" s="53"/>
      <c r="P174" s="53"/>
      <c r="Q174" s="53"/>
      <c r="R174" s="53"/>
      <c r="S174" s="53"/>
      <c r="T174" s="113"/>
    </row>
    <row r="175" spans="1:21" ht="119">
      <c r="A175" s="58">
        <v>329</v>
      </c>
      <c r="B175" s="102" t="s">
        <v>361</v>
      </c>
      <c r="C175" s="102" t="s">
        <v>595</v>
      </c>
      <c r="D175" s="102" t="s">
        <v>596</v>
      </c>
      <c r="E175" s="104">
        <v>2</v>
      </c>
      <c r="F175" s="102" t="s">
        <v>1330</v>
      </c>
      <c r="G175" s="120"/>
      <c r="H175" s="104">
        <v>2</v>
      </c>
      <c r="I175" s="104"/>
      <c r="J175" s="231">
        <v>2</v>
      </c>
      <c r="K175" s="232"/>
      <c r="L175" s="218"/>
      <c r="M175" s="262"/>
      <c r="N175" s="262"/>
      <c r="O175" s="217"/>
      <c r="P175" s="218"/>
      <c r="Q175" s="218"/>
      <c r="R175" s="219"/>
      <c r="S175" s="220"/>
      <c r="T175" s="216">
        <f>IF(O175&lt;&gt;"",O175,IF(J175&lt;&gt;"",J175,IF(E175&lt;&gt;"",E175,"")))</f>
        <v>2</v>
      </c>
      <c r="U175" s="105">
        <f>IF(R175&lt;&gt;"",R175,IF(M175&lt;&gt;"",M175,IF(I175&lt;&gt;"",I175,IF(H175&lt;&gt;"",H175,""))))</f>
        <v>2</v>
      </c>
    </row>
    <row r="176" spans="1:21" s="80" customFormat="1">
      <c r="A176" s="99"/>
      <c r="E176" s="99"/>
      <c r="G176" s="113"/>
      <c r="H176" s="113"/>
      <c r="I176" s="113"/>
      <c r="J176" s="236"/>
      <c r="K176" s="237"/>
      <c r="L176" s="53"/>
      <c r="M176" s="249"/>
      <c r="N176" s="249"/>
      <c r="O176" s="53"/>
      <c r="P176" s="53"/>
      <c r="Q176" s="53"/>
      <c r="R176" s="53"/>
      <c r="S176" s="53"/>
      <c r="T176" s="113"/>
    </row>
    <row r="177" spans="1:21" ht="136">
      <c r="A177" s="58">
        <v>330</v>
      </c>
      <c r="B177" s="102" t="s">
        <v>362</v>
      </c>
      <c r="C177" s="102" t="s">
        <v>597</v>
      </c>
      <c r="D177" s="102" t="s">
        <v>598</v>
      </c>
      <c r="E177" s="104">
        <v>2</v>
      </c>
      <c r="F177" s="102" t="s">
        <v>1331</v>
      </c>
      <c r="G177" s="120"/>
      <c r="H177" s="104">
        <v>2</v>
      </c>
      <c r="I177" s="104"/>
      <c r="J177" s="231">
        <v>2</v>
      </c>
      <c r="K177" s="232"/>
      <c r="L177" s="218"/>
      <c r="M177" s="262"/>
      <c r="N177" s="262"/>
      <c r="O177" s="217"/>
      <c r="P177" s="218"/>
      <c r="Q177" s="218"/>
      <c r="R177" s="219"/>
      <c r="S177" s="220"/>
      <c r="T177" s="216">
        <f>IF(O177&lt;&gt;"",O177,IF(J177&lt;&gt;"",J177,IF(E177&lt;&gt;"",E177,"")))</f>
        <v>2</v>
      </c>
      <c r="U177" s="105">
        <f>IF(R177&lt;&gt;"",R177,IF(M177&lt;&gt;"",M177,IF(I177&lt;&gt;"",I177,IF(H177&lt;&gt;"",H177,""))))</f>
        <v>2</v>
      </c>
    </row>
    <row r="178" spans="1:21" s="80" customFormat="1">
      <c r="A178" s="99"/>
      <c r="E178" s="99"/>
      <c r="G178" s="113"/>
      <c r="H178" s="113"/>
      <c r="I178" s="113"/>
      <c r="J178" s="236"/>
      <c r="K178" s="237"/>
      <c r="L178" s="53"/>
      <c r="M178" s="249"/>
      <c r="N178" s="249"/>
      <c r="O178" s="53"/>
      <c r="P178" s="53"/>
      <c r="Q178" s="53"/>
      <c r="R178" s="53"/>
      <c r="S178" s="53"/>
      <c r="T178" s="113"/>
    </row>
    <row r="179" spans="1:21" ht="136">
      <c r="A179" s="58">
        <v>331</v>
      </c>
      <c r="B179" s="102" t="s">
        <v>363</v>
      </c>
      <c r="C179" s="102" t="s">
        <v>599</v>
      </c>
      <c r="D179" s="102" t="s">
        <v>600</v>
      </c>
      <c r="E179" s="104">
        <v>1</v>
      </c>
      <c r="F179" s="102" t="s">
        <v>1332</v>
      </c>
      <c r="G179" s="120"/>
      <c r="H179" s="104">
        <v>1</v>
      </c>
      <c r="I179" s="104"/>
      <c r="J179" s="231">
        <v>1</v>
      </c>
      <c r="K179" s="232"/>
      <c r="L179" s="218"/>
      <c r="M179" s="262"/>
      <c r="N179" s="262"/>
      <c r="O179" s="217"/>
      <c r="P179" s="218"/>
      <c r="Q179" s="218"/>
      <c r="R179" s="219"/>
      <c r="S179" s="220"/>
      <c r="T179" s="216">
        <f>IF(O179&lt;&gt;"",O179,IF(J179&lt;&gt;"",J179,IF(E179&lt;&gt;"",E179,"")))</f>
        <v>1</v>
      </c>
      <c r="U179" s="105">
        <f>IF(R179&lt;&gt;"",R179,IF(M179&lt;&gt;"",M179,IF(I179&lt;&gt;"",I179,IF(H179&lt;&gt;"",H179,""))))</f>
        <v>1</v>
      </c>
    </row>
    <row r="180" spans="1:21" s="80" customFormat="1">
      <c r="A180" s="99"/>
      <c r="E180" s="99"/>
      <c r="G180" s="113"/>
      <c r="H180" s="113"/>
      <c r="I180" s="113"/>
      <c r="J180" s="236"/>
      <c r="K180" s="237"/>
      <c r="L180" s="53"/>
      <c r="M180" s="249"/>
      <c r="N180" s="249"/>
      <c r="O180" s="53"/>
      <c r="P180" s="53"/>
      <c r="Q180" s="53"/>
      <c r="R180" s="53"/>
      <c r="S180" s="53"/>
      <c r="T180" s="113"/>
    </row>
    <row r="181" spans="1:21" ht="136">
      <c r="A181" s="58">
        <v>332</v>
      </c>
      <c r="B181" s="102" t="s">
        <v>364</v>
      </c>
      <c r="C181" s="102" t="s">
        <v>601</v>
      </c>
      <c r="D181" s="102" t="s">
        <v>602</v>
      </c>
      <c r="E181" s="104">
        <v>2</v>
      </c>
      <c r="F181" s="102" t="s">
        <v>1333</v>
      </c>
      <c r="G181" s="120"/>
      <c r="H181" s="104">
        <v>2</v>
      </c>
      <c r="I181" s="104"/>
      <c r="J181" s="231">
        <v>2</v>
      </c>
      <c r="K181" s="232"/>
      <c r="L181" s="218"/>
      <c r="M181" s="262"/>
      <c r="N181" s="262"/>
      <c r="O181" s="217"/>
      <c r="P181" s="218"/>
      <c r="Q181" s="218"/>
      <c r="R181" s="219"/>
      <c r="S181" s="220"/>
      <c r="T181" s="216">
        <f>IF(O181&lt;&gt;"",O181,IF(J181&lt;&gt;"",J181,IF(E181&lt;&gt;"",E181,"")))</f>
        <v>2</v>
      </c>
      <c r="U181" s="105">
        <f>IF(R181&lt;&gt;"",R181,IF(M181&lt;&gt;"",M181,IF(I181&lt;&gt;"",I181,IF(H181&lt;&gt;"",H181,""))))</f>
        <v>2</v>
      </c>
    </row>
    <row r="182" spans="1:21" s="80" customFormat="1">
      <c r="A182" s="99"/>
      <c r="E182" s="99"/>
      <c r="G182" s="113"/>
      <c r="H182" s="113"/>
      <c r="I182" s="113"/>
      <c r="J182" s="236"/>
      <c r="K182" s="237"/>
      <c r="L182" s="53"/>
      <c r="M182" s="249"/>
      <c r="N182" s="249"/>
      <c r="O182" s="53"/>
      <c r="P182" s="53"/>
      <c r="Q182" s="53"/>
      <c r="R182" s="53"/>
      <c r="S182" s="53"/>
      <c r="T182" s="113"/>
    </row>
    <row r="183" spans="1:21" ht="102">
      <c r="A183" s="58">
        <v>333</v>
      </c>
      <c r="B183" s="102" t="s">
        <v>365</v>
      </c>
      <c r="C183" s="102" t="s">
        <v>603</v>
      </c>
      <c r="D183" s="102" t="s">
        <v>564</v>
      </c>
      <c r="E183" s="104">
        <v>1</v>
      </c>
      <c r="F183" s="102" t="s">
        <v>1334</v>
      </c>
      <c r="G183" s="120"/>
      <c r="H183" s="104">
        <v>1</v>
      </c>
      <c r="I183" s="104">
        <v>3</v>
      </c>
      <c r="J183" s="231">
        <v>1</v>
      </c>
      <c r="K183" s="232"/>
      <c r="L183" s="218"/>
      <c r="M183" s="262"/>
      <c r="N183" s="262"/>
      <c r="O183" s="217"/>
      <c r="P183" s="218"/>
      <c r="Q183" s="218"/>
      <c r="R183" s="219"/>
      <c r="S183" s="220"/>
      <c r="T183" s="216">
        <f>IF(O183&lt;&gt;"",O183,IF(J183&lt;&gt;"",J183,IF(E183&lt;&gt;"",E183,"")))</f>
        <v>1</v>
      </c>
      <c r="U183" s="105">
        <f>IF(R183&lt;&gt;"",R183,IF(M183&lt;&gt;"",M183,IF(I183&lt;&gt;"",I183,IF(H183&lt;&gt;"",H183,""))))</f>
        <v>3</v>
      </c>
    </row>
    <row r="184" spans="1:21">
      <c r="B184" s="38"/>
      <c r="G184" s="113"/>
      <c r="H184" s="113"/>
      <c r="I184" s="113"/>
      <c r="J184" s="236"/>
      <c r="K184" s="237"/>
      <c r="L184" s="53"/>
      <c r="M184" s="236"/>
      <c r="N184" s="236"/>
      <c r="O184" s="53"/>
      <c r="P184" s="53"/>
      <c r="Q184" s="53"/>
      <c r="R184" s="53"/>
      <c r="S184" s="53"/>
      <c r="U184" s="80"/>
    </row>
    <row r="185" spans="1:21">
      <c r="B185" s="38"/>
      <c r="G185" s="113"/>
      <c r="H185" s="113"/>
      <c r="I185" s="113"/>
      <c r="J185" s="236"/>
      <c r="K185" s="237"/>
      <c r="L185" s="53"/>
      <c r="M185" s="236"/>
      <c r="N185" s="236"/>
      <c r="O185" s="53"/>
      <c r="P185" s="53"/>
      <c r="Q185" s="53"/>
      <c r="R185" s="53"/>
      <c r="S185" s="53"/>
      <c r="U185" s="80"/>
    </row>
    <row r="186" spans="1:21">
      <c r="B186" s="38"/>
      <c r="G186" s="113"/>
      <c r="H186" s="113"/>
      <c r="I186" s="113"/>
      <c r="J186" s="236"/>
      <c r="K186" s="237"/>
      <c r="L186" s="53"/>
      <c r="M186" s="236"/>
      <c r="N186" s="236"/>
      <c r="O186" s="53"/>
      <c r="P186" s="53"/>
      <c r="Q186" s="53"/>
      <c r="R186" s="53"/>
      <c r="S186" s="53"/>
      <c r="U186" s="80"/>
    </row>
    <row r="187" spans="1:21" ht="17">
      <c r="B187" s="114" t="s">
        <v>275</v>
      </c>
      <c r="G187" s="113"/>
      <c r="H187" s="113"/>
      <c r="I187" s="113"/>
      <c r="J187" s="236"/>
      <c r="K187" s="237"/>
      <c r="L187" s="53"/>
      <c r="M187" s="236"/>
      <c r="N187" s="236"/>
      <c r="O187" s="53"/>
      <c r="P187" s="53"/>
      <c r="Q187" s="53"/>
      <c r="R187" s="53"/>
      <c r="S187" s="53"/>
      <c r="U187" s="80"/>
    </row>
    <row r="188" spans="1:21" ht="153">
      <c r="A188" s="58">
        <v>334</v>
      </c>
      <c r="B188" s="102" t="s">
        <v>366</v>
      </c>
      <c r="C188" s="102" t="s">
        <v>604</v>
      </c>
      <c r="D188" s="102" t="s">
        <v>605</v>
      </c>
      <c r="E188" s="104">
        <v>2</v>
      </c>
      <c r="F188" s="102" t="s">
        <v>1335</v>
      </c>
      <c r="G188" s="120" t="str">
        <f>HYPERLINK("https://drive.google.com/drive/folders/0B93qD7tUPEF5ZXdsSUVZQ1FRcVU?usp=sharing","Documents for Sourcing ")</f>
        <v xml:space="preserve">Documents for Sourcing </v>
      </c>
      <c r="H188" s="104">
        <v>3</v>
      </c>
      <c r="I188" s="104"/>
      <c r="J188" s="229">
        <v>3</v>
      </c>
      <c r="K188" s="235" t="s">
        <v>1657</v>
      </c>
      <c r="L188" s="218"/>
      <c r="M188" s="261">
        <v>3</v>
      </c>
      <c r="N188" s="261"/>
      <c r="O188" s="217"/>
      <c r="P188" s="218"/>
      <c r="Q188" s="218"/>
      <c r="R188" s="219"/>
      <c r="S188" s="220"/>
      <c r="T188" s="216">
        <f>IF(O188&lt;&gt;"",O188,IF(J188&lt;&gt;"",J188,IF(E188&lt;&gt;"",E188,"")))</f>
        <v>3</v>
      </c>
      <c r="U188" s="105">
        <f>IF(R188&lt;&gt;"",R188,IF(M188&lt;&gt;"",M188,IF(I188&lt;&gt;"",I188,IF(H188&lt;&gt;"",H188,""))))</f>
        <v>3</v>
      </c>
    </row>
    <row r="189" spans="1:21" s="80" customFormat="1">
      <c r="A189" s="99"/>
      <c r="E189" s="99"/>
      <c r="G189" s="113"/>
      <c r="H189" s="113"/>
      <c r="I189" s="113"/>
      <c r="J189" s="236"/>
      <c r="K189" s="237"/>
      <c r="L189" s="53"/>
      <c r="M189" s="249"/>
      <c r="N189" s="249"/>
      <c r="O189" s="53"/>
      <c r="P189" s="53"/>
      <c r="Q189" s="53"/>
      <c r="R189" s="53"/>
      <c r="S189" s="53"/>
      <c r="T189" s="113"/>
    </row>
    <row r="190" spans="1:21" ht="187">
      <c r="A190" s="58">
        <v>335</v>
      </c>
      <c r="B190" s="102" t="s">
        <v>367</v>
      </c>
      <c r="C190" s="102" t="s">
        <v>606</v>
      </c>
      <c r="D190" s="102" t="s">
        <v>607</v>
      </c>
      <c r="E190" s="104">
        <v>1</v>
      </c>
      <c r="F190" s="102" t="s">
        <v>1336</v>
      </c>
      <c r="G190" s="120" t="str">
        <f>HYPERLINK("https://drive.google.com/drive/folders/0B93qD7tUPEF5ZXdsSUVZQ1FRcVU?usp=sharing","Documents for Sourcing ")</f>
        <v xml:space="preserve">Documents for Sourcing </v>
      </c>
      <c r="H190" s="104">
        <v>1</v>
      </c>
      <c r="I190" s="104"/>
      <c r="J190" s="231">
        <v>1</v>
      </c>
      <c r="K190" s="232"/>
      <c r="L190" s="218"/>
      <c r="M190" s="262"/>
      <c r="N190" s="262"/>
      <c r="O190" s="217"/>
      <c r="P190" s="218"/>
      <c r="Q190" s="218"/>
      <c r="R190" s="219"/>
      <c r="S190" s="220"/>
      <c r="T190" s="216">
        <f>IF(O190&lt;&gt;"",O190,IF(J190&lt;&gt;"",J190,IF(E190&lt;&gt;"",E190,"")))</f>
        <v>1</v>
      </c>
      <c r="U190" s="105">
        <f>IF(R190&lt;&gt;"",R190,IF(M190&lt;&gt;"",M190,IF(I190&lt;&gt;"",I190,IF(H190&lt;&gt;"",H190,""))))</f>
        <v>1</v>
      </c>
    </row>
    <row r="191" spans="1:21">
      <c r="B191" s="38"/>
      <c r="G191" s="113"/>
      <c r="H191" s="113"/>
      <c r="I191" s="113"/>
      <c r="J191" s="236"/>
      <c r="K191" s="237"/>
      <c r="L191" s="53"/>
      <c r="M191" s="236"/>
      <c r="N191" s="236"/>
      <c r="O191" s="53"/>
      <c r="P191" s="53"/>
      <c r="Q191" s="53"/>
      <c r="R191" s="53"/>
      <c r="S191" s="53"/>
      <c r="U191" s="80"/>
    </row>
    <row r="192" spans="1:21" ht="34">
      <c r="B192" s="121" t="s">
        <v>437</v>
      </c>
      <c r="C192" s="122" t="s">
        <v>879</v>
      </c>
      <c r="G192" s="113"/>
      <c r="H192" s="113"/>
      <c r="I192" s="113"/>
      <c r="J192" s="236"/>
      <c r="K192" s="237"/>
      <c r="L192" s="53"/>
      <c r="M192" s="236"/>
      <c r="N192" s="236"/>
      <c r="O192" s="53"/>
      <c r="P192" s="53"/>
      <c r="Q192" s="53"/>
      <c r="R192" s="53"/>
      <c r="S192" s="53"/>
      <c r="U192" s="80"/>
    </row>
    <row r="193" spans="1:21" ht="170">
      <c r="A193" s="58">
        <v>336</v>
      </c>
      <c r="B193" s="102" t="s">
        <v>368</v>
      </c>
      <c r="C193" s="102" t="s">
        <v>608</v>
      </c>
      <c r="D193" s="102" t="s">
        <v>609</v>
      </c>
      <c r="E193" s="104">
        <v>1</v>
      </c>
      <c r="F193" s="102" t="s">
        <v>1335</v>
      </c>
      <c r="G193" s="120" t="str">
        <f t="shared" ref="G193:G196" si="3">HYPERLINK("https://drive.google.com/drive/folders/0B93qD7tUPEF5ZXdsSUVZQ1FRcVU?usp=sharing","Documents for Sourcing ")</f>
        <v xml:space="preserve">Documents for Sourcing </v>
      </c>
      <c r="H193" s="104">
        <v>2</v>
      </c>
      <c r="I193" s="104"/>
      <c r="J193" s="229">
        <v>2</v>
      </c>
      <c r="K193" s="235" t="s">
        <v>1658</v>
      </c>
      <c r="L193" s="218"/>
      <c r="M193" s="261">
        <v>2</v>
      </c>
      <c r="N193" s="261"/>
      <c r="O193" s="217"/>
      <c r="P193" s="218"/>
      <c r="Q193" s="218"/>
      <c r="R193" s="219"/>
      <c r="S193" s="220"/>
      <c r="T193" s="216">
        <f>IF(O193&lt;&gt;"",O193,IF(J193&lt;&gt;"",J193,IF(E193&lt;&gt;"",E193,"")))</f>
        <v>2</v>
      </c>
      <c r="U193" s="105">
        <f>IF(R193&lt;&gt;"",R193,IF(M193&lt;&gt;"",M193,IF(I193&lt;&gt;"",I193,IF(H193&lt;&gt;"",H193,""))))</f>
        <v>2</v>
      </c>
    </row>
    <row r="194" spans="1:21" ht="119">
      <c r="A194" s="58">
        <v>337</v>
      </c>
      <c r="B194" s="102" t="s">
        <v>369</v>
      </c>
      <c r="C194" s="102" t="s">
        <v>610</v>
      </c>
      <c r="D194" s="102" t="s">
        <v>611</v>
      </c>
      <c r="E194" s="104">
        <v>2</v>
      </c>
      <c r="F194" s="102" t="s">
        <v>1335</v>
      </c>
      <c r="G194" s="120" t="str">
        <f t="shared" si="3"/>
        <v xml:space="preserve">Documents for Sourcing </v>
      </c>
      <c r="H194" s="104">
        <v>2</v>
      </c>
      <c r="I194" s="104"/>
      <c r="J194" s="231">
        <v>2</v>
      </c>
      <c r="K194" s="232"/>
      <c r="L194" s="218"/>
      <c r="M194" s="262"/>
      <c r="N194" s="262"/>
      <c r="O194" s="217"/>
      <c r="P194" s="218"/>
      <c r="Q194" s="218"/>
      <c r="R194" s="219"/>
      <c r="S194" s="220"/>
      <c r="T194" s="216">
        <f>IF(O194&lt;&gt;"",O194,IF(J194&lt;&gt;"",J194,IF(E194&lt;&gt;"",E194,"")))</f>
        <v>2</v>
      </c>
      <c r="U194" s="105">
        <f>IF(R194&lt;&gt;"",R194,IF(M194&lt;&gt;"",M194,IF(I194&lt;&gt;"",I194,IF(H194&lt;&gt;"",H194,""))))</f>
        <v>2</v>
      </c>
    </row>
    <row r="195" spans="1:21" ht="119">
      <c r="A195" s="58">
        <v>338</v>
      </c>
      <c r="B195" s="102" t="s">
        <v>370</v>
      </c>
      <c r="C195" s="102" t="s">
        <v>612</v>
      </c>
      <c r="D195" s="102" t="s">
        <v>613</v>
      </c>
      <c r="E195" s="104">
        <v>1</v>
      </c>
      <c r="F195" s="102" t="s">
        <v>1335</v>
      </c>
      <c r="G195" s="120" t="str">
        <f t="shared" si="3"/>
        <v xml:space="preserve">Documents for Sourcing </v>
      </c>
      <c r="H195" s="104">
        <v>1</v>
      </c>
      <c r="I195" s="104"/>
      <c r="J195" s="231">
        <v>1</v>
      </c>
      <c r="K195" s="232"/>
      <c r="L195" s="218"/>
      <c r="M195" s="262"/>
      <c r="N195" s="262"/>
      <c r="O195" s="217"/>
      <c r="P195" s="218"/>
      <c r="Q195" s="218"/>
      <c r="R195" s="219"/>
      <c r="S195" s="220"/>
      <c r="T195" s="216">
        <f>IF(O195&lt;&gt;"",O195,IF(J195&lt;&gt;"",J195,IF(E195&lt;&gt;"",E195,"")))</f>
        <v>1</v>
      </c>
      <c r="U195" s="105">
        <f>IF(R195&lt;&gt;"",R195,IF(M195&lt;&gt;"",M195,IF(I195&lt;&gt;"",I195,IF(H195&lt;&gt;"",H195,""))))</f>
        <v>1</v>
      </c>
    </row>
    <row r="196" spans="1:21" ht="85">
      <c r="A196" s="58">
        <v>339</v>
      </c>
      <c r="B196" s="102" t="s">
        <v>371</v>
      </c>
      <c r="C196" s="102" t="s">
        <v>614</v>
      </c>
      <c r="D196" s="102" t="s">
        <v>615</v>
      </c>
      <c r="E196" s="104">
        <v>1</v>
      </c>
      <c r="F196" s="102" t="s">
        <v>1335</v>
      </c>
      <c r="G196" s="120" t="str">
        <f t="shared" si="3"/>
        <v xml:space="preserve">Documents for Sourcing </v>
      </c>
      <c r="H196" s="104">
        <v>0</v>
      </c>
      <c r="I196" s="104"/>
      <c r="J196" s="233">
        <v>1</v>
      </c>
      <c r="K196" s="253" t="s">
        <v>1659</v>
      </c>
      <c r="L196" s="218"/>
      <c r="M196" s="263">
        <v>1</v>
      </c>
      <c r="N196" s="263"/>
      <c r="O196" s="217"/>
      <c r="P196" s="218"/>
      <c r="Q196" s="218"/>
      <c r="R196" s="219"/>
      <c r="S196" s="220"/>
      <c r="T196" s="216">
        <f>IF(O196&lt;&gt;"",O196,IF(J196&lt;&gt;"",J196,IF(E196&lt;&gt;"",E196,"")))</f>
        <v>1</v>
      </c>
      <c r="U196" s="105">
        <f>IF(R196&lt;&gt;"",R196,IF(M196&lt;&gt;"",M196,IF(I196&lt;&gt;"",I196,IF(H196&lt;&gt;"",H196,""))))</f>
        <v>1</v>
      </c>
    </row>
    <row r="197" spans="1:21" s="80" customFormat="1">
      <c r="A197" s="99"/>
      <c r="E197" s="99"/>
      <c r="G197" s="113"/>
      <c r="H197" s="113"/>
      <c r="I197" s="113"/>
      <c r="J197" s="236"/>
      <c r="K197" s="237"/>
      <c r="L197" s="53"/>
      <c r="M197" s="249"/>
      <c r="N197" s="249"/>
      <c r="O197" s="53"/>
      <c r="P197" s="53"/>
      <c r="Q197" s="53"/>
      <c r="R197" s="53"/>
      <c r="S197" s="53"/>
      <c r="T197" s="113"/>
    </row>
    <row r="198" spans="1:21" ht="85">
      <c r="A198" s="58">
        <v>340</v>
      </c>
      <c r="B198" s="102" t="s">
        <v>372</v>
      </c>
      <c r="C198" s="102" t="s">
        <v>616</v>
      </c>
      <c r="D198" s="102" t="s">
        <v>617</v>
      </c>
      <c r="E198" s="104">
        <v>3</v>
      </c>
      <c r="F198" s="102" t="s">
        <v>1337</v>
      </c>
      <c r="G198" s="120" t="str">
        <f t="shared" ref="G198:G200" si="4">HYPERLINK("https://drive.google.com/drive/folders/0B93qD7tUPEF5ZXdsSUVZQ1FRcVU?usp=sharing","Documents for Sourcing ")</f>
        <v xml:space="preserve">Documents for Sourcing </v>
      </c>
      <c r="H198" s="104">
        <v>3</v>
      </c>
      <c r="I198" s="104"/>
      <c r="J198" s="231">
        <v>3</v>
      </c>
      <c r="K198" s="232"/>
      <c r="L198" s="218"/>
      <c r="M198" s="262"/>
      <c r="N198" s="262"/>
      <c r="O198" s="217"/>
      <c r="P198" s="218"/>
      <c r="Q198" s="218"/>
      <c r="R198" s="219"/>
      <c r="S198" s="220"/>
      <c r="T198" s="216">
        <f>IF(O198&lt;&gt;"",O198,IF(J198&lt;&gt;"",J198,IF(E198&lt;&gt;"",E198,"")))</f>
        <v>3</v>
      </c>
      <c r="U198" s="105">
        <f>IF(R198&lt;&gt;"",R198,IF(M198&lt;&gt;"",M198,IF(I198&lt;&gt;"",I198,IF(H198&lt;&gt;"",H198,""))))</f>
        <v>3</v>
      </c>
    </row>
    <row r="199" spans="1:21" ht="119">
      <c r="A199" s="58">
        <v>341</v>
      </c>
      <c r="B199" s="102" t="s">
        <v>373</v>
      </c>
      <c r="C199" s="102" t="s">
        <v>618</v>
      </c>
      <c r="D199" s="102" t="s">
        <v>619</v>
      </c>
      <c r="E199" s="104">
        <v>1</v>
      </c>
      <c r="F199" s="102" t="s">
        <v>1338</v>
      </c>
      <c r="G199" s="120" t="str">
        <f t="shared" si="4"/>
        <v xml:space="preserve">Documents for Sourcing </v>
      </c>
      <c r="H199" s="104">
        <v>1</v>
      </c>
      <c r="I199" s="104"/>
      <c r="J199" s="231">
        <v>1</v>
      </c>
      <c r="K199" s="232"/>
      <c r="L199" s="218"/>
      <c r="M199" s="262"/>
      <c r="N199" s="262"/>
      <c r="O199" s="217"/>
      <c r="P199" s="218"/>
      <c r="Q199" s="218"/>
      <c r="R199" s="219"/>
      <c r="S199" s="220"/>
      <c r="T199" s="216">
        <f>IF(O199&lt;&gt;"",O199,IF(J199&lt;&gt;"",J199,IF(E199&lt;&gt;"",E199,"")))</f>
        <v>1</v>
      </c>
      <c r="U199" s="105">
        <f>IF(R199&lt;&gt;"",R199,IF(M199&lt;&gt;"",M199,IF(I199&lt;&gt;"",I199,IF(H199&lt;&gt;"",H199,""))))</f>
        <v>1</v>
      </c>
    </row>
    <row r="200" spans="1:21" ht="136">
      <c r="A200" s="58">
        <v>342</v>
      </c>
      <c r="B200" s="102" t="s">
        <v>374</v>
      </c>
      <c r="C200" s="102" t="s">
        <v>620</v>
      </c>
      <c r="D200" s="102" t="s">
        <v>621</v>
      </c>
      <c r="E200" s="104">
        <v>1</v>
      </c>
      <c r="F200" s="102"/>
      <c r="G200" s="120" t="str">
        <f t="shared" si="4"/>
        <v xml:space="preserve">Documents for Sourcing </v>
      </c>
      <c r="H200" s="104">
        <v>0</v>
      </c>
      <c r="I200" s="104"/>
      <c r="J200" s="233">
        <v>1</v>
      </c>
      <c r="K200" s="253" t="s">
        <v>1660</v>
      </c>
      <c r="L200" s="218"/>
      <c r="M200" s="263">
        <v>1</v>
      </c>
      <c r="N200" s="263"/>
      <c r="O200" s="217"/>
      <c r="P200" s="218"/>
      <c r="Q200" s="218"/>
      <c r="R200" s="219"/>
      <c r="S200" s="220"/>
      <c r="T200" s="216">
        <f>IF(O200&lt;&gt;"",O200,IF(J200&lt;&gt;"",J200,IF(E200&lt;&gt;"",E200,"")))</f>
        <v>1</v>
      </c>
      <c r="U200" s="105">
        <f>IF(R200&lt;&gt;"",R200,IF(M200&lt;&gt;"",M200,IF(I200&lt;&gt;"",I200,IF(H200&lt;&gt;"",H200,""))))</f>
        <v>1</v>
      </c>
    </row>
    <row r="201" spans="1:21" s="80" customFormat="1">
      <c r="A201" s="99"/>
      <c r="E201" s="99"/>
      <c r="G201" s="113"/>
      <c r="H201" s="113"/>
      <c r="I201" s="113"/>
      <c r="J201" s="236"/>
      <c r="K201" s="237"/>
      <c r="L201" s="53"/>
      <c r="M201" s="249"/>
      <c r="N201" s="249"/>
      <c r="O201" s="53"/>
      <c r="P201" s="53"/>
      <c r="Q201" s="53"/>
      <c r="R201" s="53"/>
      <c r="S201" s="53"/>
      <c r="T201" s="113"/>
    </row>
    <row r="202" spans="1:21" ht="153">
      <c r="A202" s="58">
        <v>343</v>
      </c>
      <c r="B202" s="102" t="s">
        <v>375</v>
      </c>
      <c r="C202" s="102" t="s">
        <v>622</v>
      </c>
      <c r="D202" s="102" t="s">
        <v>623</v>
      </c>
      <c r="E202" s="104">
        <v>1</v>
      </c>
      <c r="F202" s="102" t="s">
        <v>1339</v>
      </c>
      <c r="G202" s="120" t="str">
        <f>HYPERLINK("https://drive.google.com/drive/folders/0B93qD7tUPEF5ZXdsSUVZQ1FRcVU?usp=sharing","Documents for Sourcing ")</f>
        <v xml:space="preserve">Documents for Sourcing </v>
      </c>
      <c r="H202" s="104">
        <v>1</v>
      </c>
      <c r="I202" s="104"/>
      <c r="J202" s="231">
        <v>1</v>
      </c>
      <c r="K202" s="232"/>
      <c r="L202" s="218"/>
      <c r="M202" s="262"/>
      <c r="N202" s="262"/>
      <c r="O202" s="217"/>
      <c r="P202" s="218"/>
      <c r="Q202" s="218"/>
      <c r="R202" s="219"/>
      <c r="S202" s="220"/>
      <c r="T202" s="216">
        <f>IF(O202&lt;&gt;"",O202,IF(J202&lt;&gt;"",J202,IF(E202&lt;&gt;"",E202,"")))</f>
        <v>1</v>
      </c>
      <c r="U202" s="105">
        <f>IF(R202&lt;&gt;"",R202,IF(M202&lt;&gt;"",M202,IF(I202&lt;&gt;"",I202,IF(H202&lt;&gt;"",H202,""))))</f>
        <v>1</v>
      </c>
    </row>
    <row r="203" spans="1:21" s="80" customFormat="1">
      <c r="A203" s="99"/>
      <c r="E203" s="99"/>
      <c r="G203" s="113"/>
      <c r="H203" s="113"/>
      <c r="I203" s="113"/>
      <c r="J203" s="236"/>
      <c r="K203" s="237"/>
      <c r="L203" s="53"/>
      <c r="M203" s="249"/>
      <c r="N203" s="249"/>
      <c r="O203" s="53"/>
      <c r="P203" s="53"/>
      <c r="Q203" s="53"/>
      <c r="R203" s="53"/>
      <c r="S203" s="53"/>
      <c r="T203" s="113"/>
    </row>
    <row r="204" spans="1:21" ht="153">
      <c r="A204" s="58">
        <v>344</v>
      </c>
      <c r="B204" s="102" t="s">
        <v>376</v>
      </c>
      <c r="C204" s="102" t="s">
        <v>624</v>
      </c>
      <c r="D204" s="102" t="s">
        <v>625</v>
      </c>
      <c r="E204" s="104">
        <v>0</v>
      </c>
      <c r="F204" s="102" t="s">
        <v>1340</v>
      </c>
      <c r="G204" s="120"/>
      <c r="H204" s="104">
        <v>0</v>
      </c>
      <c r="I204" s="104"/>
      <c r="J204" s="231">
        <v>0</v>
      </c>
      <c r="K204" s="232"/>
      <c r="L204" s="218"/>
      <c r="M204" s="262"/>
      <c r="N204" s="262"/>
      <c r="O204" s="217"/>
      <c r="P204" s="218"/>
      <c r="Q204" s="218"/>
      <c r="R204" s="219"/>
      <c r="S204" s="220"/>
      <c r="T204" s="216">
        <f>IF(O204&lt;&gt;"",O204,IF(J204&lt;&gt;"",J204,IF(E204&lt;&gt;"",E204,"")))</f>
        <v>0</v>
      </c>
      <c r="U204" s="105">
        <f>IF(R204&lt;&gt;"",R204,IF(M204&lt;&gt;"",M204,IF(I204&lt;&gt;"",I204,IF(H204&lt;&gt;"",H204,""))))</f>
        <v>0</v>
      </c>
    </row>
    <row r="205" spans="1:21" ht="136">
      <c r="A205" s="58">
        <v>345</v>
      </c>
      <c r="B205" s="102" t="s">
        <v>377</v>
      </c>
      <c r="C205" s="102" t="s">
        <v>626</v>
      </c>
      <c r="D205" s="102" t="s">
        <v>627</v>
      </c>
      <c r="E205" s="104">
        <v>0</v>
      </c>
      <c r="F205" s="102" t="s">
        <v>1340</v>
      </c>
      <c r="G205" s="120"/>
      <c r="H205" s="104">
        <v>0</v>
      </c>
      <c r="I205" s="104"/>
      <c r="J205" s="231">
        <v>0</v>
      </c>
      <c r="K205" s="232"/>
      <c r="L205" s="218"/>
      <c r="M205" s="262"/>
      <c r="N205" s="262"/>
      <c r="O205" s="217"/>
      <c r="P205" s="218"/>
      <c r="Q205" s="218"/>
      <c r="R205" s="219"/>
      <c r="S205" s="220"/>
      <c r="T205" s="216">
        <f>IF(O205&lt;&gt;"",O205,IF(J205&lt;&gt;"",J205,IF(E205&lt;&gt;"",E205,"")))</f>
        <v>0</v>
      </c>
      <c r="U205" s="105">
        <f>IF(R205&lt;&gt;"",R205,IF(M205&lt;&gt;"",M205,IF(I205&lt;&gt;"",I205,IF(H205&lt;&gt;"",H205,""))))</f>
        <v>0</v>
      </c>
    </row>
    <row r="206" spans="1:21" ht="102">
      <c r="A206" s="58">
        <v>346</v>
      </c>
      <c r="B206" s="102" t="s">
        <v>378</v>
      </c>
      <c r="C206" s="102" t="s">
        <v>628</v>
      </c>
      <c r="D206" s="102" t="s">
        <v>629</v>
      </c>
      <c r="E206" s="104">
        <v>0</v>
      </c>
      <c r="F206" s="102" t="s">
        <v>1340</v>
      </c>
      <c r="G206" s="120"/>
      <c r="H206" s="104">
        <v>0</v>
      </c>
      <c r="I206" s="104"/>
      <c r="J206" s="231">
        <v>0</v>
      </c>
      <c r="K206" s="232"/>
      <c r="L206" s="218"/>
      <c r="M206" s="262"/>
      <c r="N206" s="262"/>
      <c r="O206" s="217"/>
      <c r="P206" s="218"/>
      <c r="Q206" s="218"/>
      <c r="R206" s="219"/>
      <c r="S206" s="220"/>
      <c r="T206" s="216">
        <f>IF(O206&lt;&gt;"",O206,IF(J206&lt;&gt;"",J206,IF(E206&lt;&gt;"",E206,"")))</f>
        <v>0</v>
      </c>
      <c r="U206" s="105">
        <f>IF(R206&lt;&gt;"",R206,IF(M206&lt;&gt;"",M206,IF(I206&lt;&gt;"",I206,IF(H206&lt;&gt;"",H206,""))))</f>
        <v>0</v>
      </c>
    </row>
    <row r="207" spans="1:21" s="80" customFormat="1">
      <c r="A207" s="99"/>
      <c r="E207" s="99"/>
      <c r="G207" s="113"/>
      <c r="H207" s="113"/>
      <c r="I207" s="113"/>
      <c r="J207" s="236"/>
      <c r="K207" s="237"/>
      <c r="L207" s="53"/>
      <c r="M207" s="249"/>
      <c r="N207" s="249"/>
      <c r="O207" s="53"/>
      <c r="P207" s="53"/>
      <c r="Q207" s="53"/>
      <c r="R207" s="53"/>
      <c r="S207" s="53"/>
      <c r="T207" s="113"/>
    </row>
    <row r="208" spans="1:21" ht="153">
      <c r="A208" s="58">
        <v>347</v>
      </c>
      <c r="B208" s="102" t="s">
        <v>379</v>
      </c>
      <c r="C208" s="102" t="s">
        <v>630</v>
      </c>
      <c r="D208" s="102" t="s">
        <v>631</v>
      </c>
      <c r="E208" s="104">
        <v>0</v>
      </c>
      <c r="F208" s="102" t="s">
        <v>1340</v>
      </c>
      <c r="G208" s="120"/>
      <c r="H208" s="104">
        <v>0</v>
      </c>
      <c r="I208" s="104"/>
      <c r="J208" s="231">
        <v>0</v>
      </c>
      <c r="K208" s="232"/>
      <c r="L208" s="218"/>
      <c r="M208" s="262"/>
      <c r="N208" s="262"/>
      <c r="O208" s="217"/>
      <c r="P208" s="218"/>
      <c r="Q208" s="218"/>
      <c r="R208" s="219"/>
      <c r="S208" s="220"/>
      <c r="T208" s="216">
        <f>IF(O208&lt;&gt;"",O208,IF(J208&lt;&gt;"",J208,IF(E208&lt;&gt;"",E208,"")))</f>
        <v>0</v>
      </c>
      <c r="U208" s="105">
        <f>IF(R208&lt;&gt;"",R208,IF(M208&lt;&gt;"",M208,IF(I208&lt;&gt;"",I208,IF(H208&lt;&gt;"",H208,""))))</f>
        <v>0</v>
      </c>
    </row>
    <row r="209" spans="1:21" s="80" customFormat="1">
      <c r="A209" s="99"/>
      <c r="E209" s="99"/>
      <c r="G209" s="113"/>
      <c r="H209" s="113"/>
      <c r="I209" s="113"/>
      <c r="J209" s="236"/>
      <c r="K209" s="237"/>
      <c r="L209" s="53"/>
      <c r="M209" s="249"/>
      <c r="N209" s="249"/>
      <c r="O209" s="53"/>
      <c r="P209" s="53"/>
      <c r="Q209" s="53"/>
      <c r="R209" s="53"/>
      <c r="S209" s="53"/>
      <c r="T209" s="113"/>
    </row>
    <row r="210" spans="1:21" ht="119">
      <c r="A210" s="58">
        <v>348</v>
      </c>
      <c r="B210" s="102" t="s">
        <v>380</v>
      </c>
      <c r="C210" s="102" t="s">
        <v>632</v>
      </c>
      <c r="D210" s="102" t="s">
        <v>633</v>
      </c>
      <c r="E210" s="104">
        <v>0</v>
      </c>
      <c r="F210" s="102"/>
      <c r="G210" s="120"/>
      <c r="H210" s="104">
        <v>1</v>
      </c>
      <c r="I210" s="104"/>
      <c r="J210" s="231">
        <v>1</v>
      </c>
      <c r="K210" s="232"/>
      <c r="L210" s="218"/>
      <c r="M210" s="262"/>
      <c r="N210" s="262"/>
      <c r="O210" s="217"/>
      <c r="P210" s="218"/>
      <c r="Q210" s="218"/>
      <c r="R210" s="219"/>
      <c r="S210" s="220"/>
      <c r="T210" s="216">
        <f>IF(O210&lt;&gt;"",O210,IF(J210&lt;&gt;"",J210,IF(E210&lt;&gt;"",E210,"")))</f>
        <v>1</v>
      </c>
      <c r="U210" s="105">
        <f>IF(R210&lt;&gt;"",R210,IF(M210&lt;&gt;"",M210,IF(I210&lt;&gt;"",I210,IF(H210&lt;&gt;"",H210,""))))</f>
        <v>1</v>
      </c>
    </row>
    <row r="211" spans="1:21" s="80" customFormat="1">
      <c r="A211" s="99"/>
      <c r="E211" s="99"/>
      <c r="G211" s="113"/>
      <c r="H211" s="113"/>
      <c r="I211" s="113"/>
      <c r="J211" s="236"/>
      <c r="K211" s="237"/>
      <c r="L211" s="53"/>
      <c r="M211" s="249"/>
      <c r="N211" s="249"/>
      <c r="O211" s="53"/>
      <c r="P211" s="53"/>
      <c r="Q211" s="53"/>
      <c r="R211" s="53"/>
      <c r="S211" s="53"/>
      <c r="T211" s="113"/>
    </row>
    <row r="212" spans="1:21" ht="187">
      <c r="A212" s="58">
        <v>349</v>
      </c>
      <c r="B212" s="102" t="s">
        <v>381</v>
      </c>
      <c r="C212" s="102" t="s">
        <v>634</v>
      </c>
      <c r="D212" s="102" t="s">
        <v>635</v>
      </c>
      <c r="E212" s="104">
        <v>0</v>
      </c>
      <c r="F212" s="102"/>
      <c r="G212" s="120"/>
      <c r="H212" s="104">
        <v>3</v>
      </c>
      <c r="I212" s="104"/>
      <c r="J212" s="231">
        <v>3</v>
      </c>
      <c r="K212" s="232"/>
      <c r="L212" s="218"/>
      <c r="M212" s="262"/>
      <c r="N212" s="262"/>
      <c r="O212" s="217"/>
      <c r="P212" s="218"/>
      <c r="Q212" s="218"/>
      <c r="R212" s="219"/>
      <c r="S212" s="220"/>
      <c r="T212" s="216">
        <f>IF(O212&lt;&gt;"",O212,IF(J212&lt;&gt;"",J212,IF(E212&lt;&gt;"",E212,"")))</f>
        <v>3</v>
      </c>
      <c r="U212" s="105">
        <f>IF(R212&lt;&gt;"",R212,IF(M212&lt;&gt;"",M212,IF(I212&lt;&gt;"",I212,IF(H212&lt;&gt;"",H212,""))))</f>
        <v>3</v>
      </c>
    </row>
    <row r="213" spans="1:21">
      <c r="B213" s="38"/>
      <c r="G213" s="113"/>
      <c r="H213" s="113"/>
      <c r="I213" s="113"/>
      <c r="J213" s="236"/>
      <c r="K213" s="237"/>
      <c r="L213" s="53"/>
      <c r="M213" s="236"/>
      <c r="N213" s="236"/>
      <c r="O213" s="53"/>
      <c r="P213" s="53"/>
      <c r="Q213" s="53"/>
      <c r="R213" s="53"/>
      <c r="S213" s="53"/>
      <c r="U213" s="80"/>
    </row>
    <row r="214" spans="1:21">
      <c r="B214" s="38"/>
      <c r="G214" s="113"/>
      <c r="H214" s="113"/>
      <c r="I214" s="113"/>
      <c r="J214" s="236"/>
      <c r="K214" s="237"/>
      <c r="L214" s="53"/>
      <c r="M214" s="236"/>
      <c r="N214" s="236"/>
      <c r="O214" s="53"/>
      <c r="P214" s="53"/>
      <c r="Q214" s="53"/>
      <c r="R214" s="53"/>
      <c r="S214" s="53"/>
      <c r="U214" s="80"/>
    </row>
    <row r="215" spans="1:21">
      <c r="B215" s="38"/>
      <c r="G215" s="113"/>
      <c r="H215" s="113"/>
      <c r="I215" s="113"/>
      <c r="J215" s="236"/>
      <c r="K215" s="237"/>
      <c r="L215" s="53"/>
      <c r="M215" s="236"/>
      <c r="N215" s="236"/>
      <c r="O215" s="53"/>
      <c r="P215" s="53"/>
      <c r="Q215" s="53"/>
      <c r="R215" s="53"/>
      <c r="S215" s="53"/>
      <c r="U215" s="80"/>
    </row>
    <row r="216" spans="1:21" ht="17">
      <c r="B216" s="114" t="s">
        <v>279</v>
      </c>
      <c r="G216" s="113"/>
      <c r="H216" s="113"/>
      <c r="I216" s="113"/>
      <c r="J216" s="236"/>
      <c r="K216" s="237"/>
      <c r="L216" s="53"/>
      <c r="M216" s="236"/>
      <c r="N216" s="236"/>
      <c r="O216" s="53"/>
      <c r="P216" s="53"/>
      <c r="Q216" s="53"/>
      <c r="R216" s="53"/>
      <c r="S216" s="53"/>
      <c r="U216" s="80"/>
    </row>
    <row r="217" spans="1:21" ht="119">
      <c r="A217" s="58">
        <v>350</v>
      </c>
      <c r="B217" s="102" t="s">
        <v>382</v>
      </c>
      <c r="C217" s="102" t="s">
        <v>636</v>
      </c>
      <c r="D217" s="102" t="s">
        <v>637</v>
      </c>
      <c r="E217" s="104">
        <v>3</v>
      </c>
      <c r="F217" s="102" t="s">
        <v>1341</v>
      </c>
      <c r="G217" s="120" t="str">
        <f t="shared" ref="G217:G218" si="5">HYPERLINK("https://drive.google.com/open?id=0B93qD7tUPEF5UThKODRfODRybFk","Documents for Contract Management")</f>
        <v>Documents for Contract Management</v>
      </c>
      <c r="H217" s="104">
        <v>3</v>
      </c>
      <c r="I217" s="104"/>
      <c r="J217" s="233">
        <v>3</v>
      </c>
      <c r="K217" s="234" t="s">
        <v>1661</v>
      </c>
      <c r="L217" s="218"/>
      <c r="M217" s="263">
        <v>3</v>
      </c>
      <c r="N217" s="263"/>
      <c r="O217" s="217"/>
      <c r="P217" s="218"/>
      <c r="Q217" s="218"/>
      <c r="R217" s="219"/>
      <c r="S217" s="220"/>
      <c r="T217" s="216">
        <f>IF(O217&lt;&gt;"",O217,IF(J217&lt;&gt;"",J217,IF(E217&lt;&gt;"",E217,"")))</f>
        <v>3</v>
      </c>
      <c r="U217" s="105">
        <f>IF(R217&lt;&gt;"",R217,IF(M217&lt;&gt;"",M217,IF(I217&lt;&gt;"",I217,IF(H217&lt;&gt;"",H217,""))))</f>
        <v>3</v>
      </c>
    </row>
    <row r="218" spans="1:21" ht="136">
      <c r="A218" s="58">
        <v>351</v>
      </c>
      <c r="B218" s="102" t="s">
        <v>383</v>
      </c>
      <c r="C218" s="102" t="s">
        <v>638</v>
      </c>
      <c r="D218" s="102" t="s">
        <v>639</v>
      </c>
      <c r="E218" s="104">
        <v>3</v>
      </c>
      <c r="F218" s="102" t="s">
        <v>1341</v>
      </c>
      <c r="G218" s="120" t="str">
        <f t="shared" si="5"/>
        <v>Documents for Contract Management</v>
      </c>
      <c r="H218" s="104">
        <v>3</v>
      </c>
      <c r="I218" s="104"/>
      <c r="J218" s="233">
        <v>4</v>
      </c>
      <c r="K218" s="234" t="s">
        <v>1662</v>
      </c>
      <c r="L218" s="218"/>
      <c r="M218" s="263">
        <v>3</v>
      </c>
      <c r="N218" s="263" t="s">
        <v>1702</v>
      </c>
      <c r="O218" s="217"/>
      <c r="P218" s="218"/>
      <c r="Q218" s="218"/>
      <c r="R218" s="219">
        <v>4</v>
      </c>
      <c r="S218" s="220" t="s">
        <v>1712</v>
      </c>
      <c r="T218" s="216">
        <f>IF(O218&lt;&gt;"",O218,IF(J218&lt;&gt;"",J218,IF(E218&lt;&gt;"",E218,"")))</f>
        <v>4</v>
      </c>
      <c r="U218" s="105">
        <f>IF(R218&lt;&gt;"",R218,IF(M218&lt;&gt;"",M218,IF(I218&lt;&gt;"",I218,IF(H218&lt;&gt;"",H218,""))))</f>
        <v>4</v>
      </c>
    </row>
    <row r="219" spans="1:21" s="80" customFormat="1">
      <c r="A219" s="99"/>
      <c r="E219" s="99"/>
      <c r="G219" s="113"/>
      <c r="H219" s="113"/>
      <c r="I219" s="113"/>
      <c r="J219" s="236"/>
      <c r="K219" s="237"/>
      <c r="L219" s="53"/>
      <c r="M219" s="249"/>
      <c r="N219" s="249"/>
      <c r="O219" s="53"/>
      <c r="P219" s="53"/>
      <c r="Q219" s="53"/>
      <c r="R219" s="53"/>
      <c r="S219" s="53"/>
      <c r="T219" s="113"/>
    </row>
    <row r="220" spans="1:21" ht="306">
      <c r="A220" s="58">
        <v>352</v>
      </c>
      <c r="B220" s="102" t="s">
        <v>384</v>
      </c>
      <c r="C220" s="102" t="s">
        <v>640</v>
      </c>
      <c r="D220" s="102" t="s">
        <v>641</v>
      </c>
      <c r="E220" s="104">
        <v>3</v>
      </c>
      <c r="F220" s="102" t="s">
        <v>1341</v>
      </c>
      <c r="G220" s="120" t="str">
        <f t="shared" ref="G220:G223" si="6">HYPERLINK("https://drive.google.com/open?id=0B93qD7tUPEF5UThKODRfODRybFk","Documents for Contract Management")</f>
        <v>Documents for Contract Management</v>
      </c>
      <c r="H220" s="104">
        <v>4</v>
      </c>
      <c r="I220" s="104"/>
      <c r="J220" s="255">
        <v>4</v>
      </c>
      <c r="K220" s="235" t="s">
        <v>1663</v>
      </c>
      <c r="L220" s="218"/>
      <c r="M220" s="261">
        <v>3</v>
      </c>
      <c r="N220" s="261" t="s">
        <v>1703</v>
      </c>
      <c r="O220" s="217"/>
      <c r="P220" s="218"/>
      <c r="Q220" s="218"/>
      <c r="R220" s="219"/>
      <c r="S220" s="220"/>
      <c r="T220" s="216">
        <f>IF(O220&lt;&gt;"",O220,IF(J220&lt;&gt;"",J220,IF(E220&lt;&gt;"",E220,"")))</f>
        <v>4</v>
      </c>
      <c r="U220" s="105">
        <f>IF(R220&lt;&gt;"",R220,IF(M220&lt;&gt;"",M220,IF(I220&lt;&gt;"",I220,IF(H220&lt;&gt;"",H220,""))))</f>
        <v>3</v>
      </c>
    </row>
    <row r="221" spans="1:21" ht="153">
      <c r="A221" s="58">
        <v>353</v>
      </c>
      <c r="B221" s="102" t="s">
        <v>295</v>
      </c>
      <c r="C221" s="102" t="s">
        <v>642</v>
      </c>
      <c r="D221" s="102" t="s">
        <v>643</v>
      </c>
      <c r="E221" s="104">
        <v>3</v>
      </c>
      <c r="F221" s="102" t="s">
        <v>1341</v>
      </c>
      <c r="G221" s="120" t="str">
        <f t="shared" si="6"/>
        <v>Documents for Contract Management</v>
      </c>
      <c r="H221" s="104">
        <v>3</v>
      </c>
      <c r="I221" s="104"/>
      <c r="J221" s="255">
        <v>3</v>
      </c>
      <c r="K221" s="235" t="s">
        <v>1664</v>
      </c>
      <c r="L221" s="218"/>
      <c r="M221" s="261">
        <v>3</v>
      </c>
      <c r="N221" s="261"/>
      <c r="O221" s="217"/>
      <c r="P221" s="218"/>
      <c r="Q221" s="218"/>
      <c r="R221" s="219"/>
      <c r="S221" s="220"/>
      <c r="T221" s="216">
        <f>IF(O221&lt;&gt;"",O221,IF(J221&lt;&gt;"",J221,IF(E221&lt;&gt;"",E221,"")))</f>
        <v>3</v>
      </c>
      <c r="U221" s="105">
        <f>IF(R221&lt;&gt;"",R221,IF(M221&lt;&gt;"",M221,IF(I221&lt;&gt;"",I221,IF(H221&lt;&gt;"",H221,""))))</f>
        <v>3</v>
      </c>
    </row>
    <row r="222" spans="1:21" ht="170">
      <c r="A222" s="58">
        <v>354</v>
      </c>
      <c r="B222" s="102" t="s">
        <v>385</v>
      </c>
      <c r="C222" s="102" t="s">
        <v>644</v>
      </c>
      <c r="D222" s="102" t="s">
        <v>645</v>
      </c>
      <c r="E222" s="104">
        <v>3</v>
      </c>
      <c r="F222" s="102" t="s">
        <v>1341</v>
      </c>
      <c r="G222" s="120" t="str">
        <f t="shared" si="6"/>
        <v>Documents for Contract Management</v>
      </c>
      <c r="H222" s="104">
        <v>3</v>
      </c>
      <c r="I222" s="104"/>
      <c r="J222" s="255">
        <v>3</v>
      </c>
      <c r="K222" s="235" t="s">
        <v>1665</v>
      </c>
      <c r="L222" s="218"/>
      <c r="M222" s="261">
        <v>3</v>
      </c>
      <c r="N222" s="261"/>
      <c r="O222" s="217"/>
      <c r="P222" s="218"/>
      <c r="Q222" s="218"/>
      <c r="R222" s="219"/>
      <c r="S222" s="220"/>
      <c r="T222" s="216">
        <f>IF(O222&lt;&gt;"",O222,IF(J222&lt;&gt;"",J222,IF(E222&lt;&gt;"",E222,"")))</f>
        <v>3</v>
      </c>
      <c r="U222" s="105">
        <f>IF(R222&lt;&gt;"",R222,IF(M222&lt;&gt;"",M222,IF(I222&lt;&gt;"",I222,IF(H222&lt;&gt;"",H222,""))))</f>
        <v>3</v>
      </c>
    </row>
    <row r="223" spans="1:21" ht="119">
      <c r="A223" s="58">
        <v>355</v>
      </c>
      <c r="B223" s="102" t="s">
        <v>386</v>
      </c>
      <c r="C223" s="102" t="s">
        <v>646</v>
      </c>
      <c r="D223" s="102" t="s">
        <v>647</v>
      </c>
      <c r="E223" s="104">
        <v>3</v>
      </c>
      <c r="F223" s="102" t="s">
        <v>1341</v>
      </c>
      <c r="G223" s="120" t="str">
        <f t="shared" si="6"/>
        <v>Documents for Contract Management</v>
      </c>
      <c r="H223" s="104">
        <v>3</v>
      </c>
      <c r="I223" s="104"/>
      <c r="J223" s="255">
        <v>3</v>
      </c>
      <c r="K223" s="235" t="s">
        <v>1666</v>
      </c>
      <c r="L223" s="218"/>
      <c r="M223" s="261">
        <v>3</v>
      </c>
      <c r="N223" s="261"/>
      <c r="O223" s="217"/>
      <c r="P223" s="218"/>
      <c r="Q223" s="218"/>
      <c r="R223" s="219"/>
      <c r="S223" s="220"/>
      <c r="T223" s="216">
        <f>IF(O223&lt;&gt;"",O223,IF(J223&lt;&gt;"",J223,IF(E223&lt;&gt;"",E223,"")))</f>
        <v>3</v>
      </c>
      <c r="U223" s="105">
        <f>IF(R223&lt;&gt;"",R223,IF(M223&lt;&gt;"",M223,IF(I223&lt;&gt;"",I223,IF(H223&lt;&gt;"",H223,""))))</f>
        <v>3</v>
      </c>
    </row>
    <row r="224" spans="1:21" s="80" customFormat="1">
      <c r="A224" s="99"/>
      <c r="E224" s="99"/>
      <c r="G224" s="113"/>
      <c r="H224" s="113"/>
      <c r="I224" s="113"/>
      <c r="J224" s="236"/>
      <c r="K224" s="237"/>
      <c r="L224" s="53"/>
      <c r="M224" s="249"/>
      <c r="N224" s="249"/>
      <c r="O224" s="53"/>
      <c r="P224" s="53"/>
      <c r="Q224" s="53"/>
      <c r="R224" s="53"/>
      <c r="S224" s="53"/>
      <c r="T224" s="113"/>
    </row>
    <row r="225" spans="1:21" ht="170">
      <c r="A225" s="58">
        <v>356</v>
      </c>
      <c r="B225" s="102" t="s">
        <v>387</v>
      </c>
      <c r="C225" s="102" t="s">
        <v>648</v>
      </c>
      <c r="D225" s="102" t="s">
        <v>649</v>
      </c>
      <c r="E225" s="104">
        <v>3</v>
      </c>
      <c r="F225" s="102" t="s">
        <v>1341</v>
      </c>
      <c r="G225" s="120" t="str">
        <f>HYPERLINK("https://drive.google.com/open?id=0B93qD7tUPEF5UThKODRfODRybFk","Documents for Contract Management")</f>
        <v>Documents for Contract Management</v>
      </c>
      <c r="H225" s="104">
        <v>4</v>
      </c>
      <c r="I225" s="104"/>
      <c r="J225" s="255">
        <v>4</v>
      </c>
      <c r="K225" s="235" t="s">
        <v>1667</v>
      </c>
      <c r="L225" s="218"/>
      <c r="M225" s="261">
        <v>3</v>
      </c>
      <c r="N225" s="261"/>
      <c r="O225" s="217"/>
      <c r="P225" s="218"/>
      <c r="Q225" s="218"/>
      <c r="R225" s="219"/>
      <c r="S225" s="220"/>
      <c r="T225" s="216">
        <f>IF(O225&lt;&gt;"",O225,IF(J225&lt;&gt;"",J225,IF(E225&lt;&gt;"",E225,"")))</f>
        <v>4</v>
      </c>
      <c r="U225" s="105">
        <f>IF(R225&lt;&gt;"",R225,IF(M225&lt;&gt;"",M225,IF(I225&lt;&gt;"",I225,IF(H225&lt;&gt;"",H225,""))))</f>
        <v>3</v>
      </c>
    </row>
    <row r="226" spans="1:21" s="80" customFormat="1">
      <c r="A226" s="99"/>
      <c r="E226" s="99"/>
      <c r="G226" s="113"/>
      <c r="H226" s="113"/>
      <c r="I226" s="113"/>
      <c r="J226" s="236"/>
      <c r="K226" s="237"/>
      <c r="L226" s="53"/>
      <c r="M226" s="249"/>
      <c r="N226" s="249"/>
      <c r="O226" s="53"/>
      <c r="P226" s="53"/>
      <c r="Q226" s="53"/>
      <c r="R226" s="53"/>
      <c r="S226" s="53"/>
      <c r="T226" s="113"/>
    </row>
    <row r="227" spans="1:21" ht="136">
      <c r="A227" s="58">
        <v>357</v>
      </c>
      <c r="B227" s="102" t="s">
        <v>388</v>
      </c>
      <c r="C227" s="102" t="s">
        <v>650</v>
      </c>
      <c r="D227" s="102" t="s">
        <v>651</v>
      </c>
      <c r="E227" s="104">
        <v>3</v>
      </c>
      <c r="F227" s="102" t="s">
        <v>1341</v>
      </c>
      <c r="G227" s="120" t="str">
        <f>HYPERLINK("https://drive.google.com/open?id=0B93qD7tUPEF5UThKODRfODRybFk","Documents for Contract Management")</f>
        <v>Documents for Contract Management</v>
      </c>
      <c r="H227" s="104">
        <v>3</v>
      </c>
      <c r="I227" s="104"/>
      <c r="J227" s="255">
        <v>3</v>
      </c>
      <c r="K227" s="235" t="s">
        <v>1668</v>
      </c>
      <c r="L227" s="218"/>
      <c r="M227" s="261">
        <v>3</v>
      </c>
      <c r="N227" s="261"/>
      <c r="O227" s="217"/>
      <c r="P227" s="218"/>
      <c r="Q227" s="218"/>
      <c r="R227" s="219"/>
      <c r="S227" s="220"/>
      <c r="T227" s="216">
        <f>IF(O227&lt;&gt;"",O227,IF(J227&lt;&gt;"",J227,IF(E227&lt;&gt;"",E227,"")))</f>
        <v>3</v>
      </c>
      <c r="U227" s="105">
        <f>IF(R227&lt;&gt;"",R227,IF(M227&lt;&gt;"",M227,IF(I227&lt;&gt;"",I227,IF(H227&lt;&gt;"",H227,""))))</f>
        <v>3</v>
      </c>
    </row>
    <row r="228" spans="1:21" s="80" customFormat="1">
      <c r="A228" s="99"/>
      <c r="E228" s="99"/>
      <c r="G228" s="113"/>
      <c r="H228" s="113"/>
      <c r="I228" s="113"/>
      <c r="J228" s="236"/>
      <c r="K228" s="237"/>
      <c r="L228" s="53"/>
      <c r="M228" s="249"/>
      <c r="N228" s="249"/>
      <c r="O228" s="53"/>
      <c r="P228" s="53"/>
      <c r="Q228" s="53"/>
      <c r="R228" s="53"/>
      <c r="S228" s="53"/>
      <c r="T228" s="113"/>
    </row>
    <row r="229" spans="1:21" ht="102">
      <c r="A229" s="58">
        <v>358</v>
      </c>
      <c r="B229" s="102" t="s">
        <v>389</v>
      </c>
      <c r="C229" s="102" t="s">
        <v>652</v>
      </c>
      <c r="D229" s="102" t="s">
        <v>653</v>
      </c>
      <c r="E229" s="104">
        <v>3</v>
      </c>
      <c r="F229" s="102" t="s">
        <v>1341</v>
      </c>
      <c r="G229" s="120" t="str">
        <f>HYPERLINK("https://drive.google.com/open?id=0B93qD7tUPEF5UThKODRfODRybFk","Documents for Contract Management")</f>
        <v>Documents for Contract Management</v>
      </c>
      <c r="H229" s="104">
        <v>3</v>
      </c>
      <c r="I229" s="104"/>
      <c r="J229" s="256">
        <v>3</v>
      </c>
      <c r="K229" s="232"/>
      <c r="L229" s="218"/>
      <c r="M229" s="262"/>
      <c r="N229" s="262"/>
      <c r="O229" s="217"/>
      <c r="P229" s="218"/>
      <c r="Q229" s="218"/>
      <c r="R229" s="219"/>
      <c r="S229" s="220"/>
      <c r="T229" s="216">
        <f>IF(O229&lt;&gt;"",O229,IF(J229&lt;&gt;"",J229,IF(E229&lt;&gt;"",E229,"")))</f>
        <v>3</v>
      </c>
      <c r="U229" s="105">
        <f>IF(R229&lt;&gt;"",R229,IF(M229&lt;&gt;"",M229,IF(I229&lt;&gt;"",I229,IF(H229&lt;&gt;"",H229,""))))</f>
        <v>3</v>
      </c>
    </row>
    <row r="230" spans="1:21">
      <c r="B230" s="38"/>
      <c r="G230" s="113"/>
      <c r="H230" s="113"/>
      <c r="I230" s="113"/>
      <c r="J230" s="236"/>
      <c r="K230" s="237"/>
      <c r="L230" s="53"/>
      <c r="M230" s="236"/>
      <c r="N230" s="236"/>
      <c r="O230" s="53"/>
      <c r="P230" s="53"/>
      <c r="Q230" s="53"/>
      <c r="R230" s="53"/>
      <c r="S230" s="53"/>
      <c r="U230" s="80"/>
    </row>
    <row r="231" spans="1:21">
      <c r="B231" s="38"/>
      <c r="G231" s="113"/>
      <c r="H231" s="113"/>
      <c r="I231" s="113"/>
      <c r="J231" s="236"/>
      <c r="K231" s="237"/>
      <c r="L231" s="53"/>
      <c r="M231" s="236"/>
      <c r="N231" s="236"/>
      <c r="O231" s="53"/>
      <c r="P231" s="53"/>
      <c r="Q231" s="53"/>
      <c r="R231" s="53"/>
      <c r="S231" s="53"/>
      <c r="U231" s="80"/>
    </row>
    <row r="232" spans="1:21">
      <c r="B232" s="38"/>
      <c r="G232" s="113"/>
      <c r="H232" s="113"/>
      <c r="I232" s="113"/>
      <c r="J232" s="236"/>
      <c r="K232" s="237"/>
      <c r="L232" s="53"/>
      <c r="M232" s="236"/>
      <c r="N232" s="236"/>
      <c r="O232" s="53"/>
      <c r="P232" s="53"/>
      <c r="Q232" s="53"/>
      <c r="R232" s="53"/>
      <c r="S232" s="53"/>
      <c r="U232" s="80"/>
    </row>
    <row r="233" spans="1:21" ht="17">
      <c r="B233" s="114" t="s">
        <v>277</v>
      </c>
      <c r="G233" s="113"/>
      <c r="H233" s="113"/>
      <c r="I233" s="113"/>
      <c r="J233" s="236"/>
      <c r="K233" s="237"/>
      <c r="L233" s="53"/>
      <c r="M233" s="236"/>
      <c r="N233" s="236"/>
      <c r="O233" s="53"/>
      <c r="P233" s="53"/>
      <c r="Q233" s="53"/>
      <c r="R233" s="53"/>
      <c r="S233" s="53"/>
      <c r="U233" s="80"/>
    </row>
    <row r="234" spans="1:21" ht="34">
      <c r="B234" s="123" t="s">
        <v>432</v>
      </c>
      <c r="C234" s="124" t="s">
        <v>429</v>
      </c>
      <c r="G234" s="113"/>
      <c r="H234" s="113"/>
      <c r="I234" s="113"/>
      <c r="J234" s="236"/>
      <c r="K234" s="237"/>
      <c r="L234" s="53"/>
      <c r="M234" s="236"/>
      <c r="N234" s="236"/>
      <c r="O234" s="53"/>
      <c r="P234" s="53"/>
      <c r="Q234" s="53"/>
      <c r="R234" s="53"/>
      <c r="S234" s="53"/>
      <c r="U234" s="80"/>
    </row>
    <row r="235" spans="1:21" ht="68">
      <c r="A235" s="58">
        <v>359</v>
      </c>
      <c r="B235" s="102" t="s">
        <v>390</v>
      </c>
      <c r="C235" s="102" t="s">
        <v>654</v>
      </c>
      <c r="D235" s="102" t="s">
        <v>655</v>
      </c>
      <c r="E235" s="104">
        <v>2</v>
      </c>
      <c r="F235" s="102" t="s">
        <v>1342</v>
      </c>
      <c r="G235" s="120" t="str">
        <f>HYPERLINK("https://drive.google.com/drive/folders/0B93qD7tUPEF5ZXdsSUVZQ1FRcVU?usp=sharing","Documents for Sourcing ")</f>
        <v xml:space="preserve">Documents for Sourcing </v>
      </c>
      <c r="H235" s="104">
        <v>2</v>
      </c>
      <c r="I235" s="104"/>
      <c r="J235" s="231">
        <v>2</v>
      </c>
      <c r="K235" s="232"/>
      <c r="L235" s="218"/>
      <c r="M235" s="262"/>
      <c r="N235" s="262"/>
      <c r="O235" s="217"/>
      <c r="P235" s="218"/>
      <c r="Q235" s="218"/>
      <c r="R235" s="219"/>
      <c r="S235" s="220"/>
      <c r="T235" s="216">
        <f>IF(O235&lt;&gt;"",O235,IF(J235&lt;&gt;"",J235,IF(E235&lt;&gt;"",E235,"")))</f>
        <v>2</v>
      </c>
      <c r="U235" s="105">
        <f>IF(R235&lt;&gt;"",R235,IF(M235&lt;&gt;"",M235,IF(I235&lt;&gt;"",I235,IF(H235&lt;&gt;"",H235,""))))</f>
        <v>2</v>
      </c>
    </row>
    <row r="236" spans="1:21" s="80" customFormat="1">
      <c r="A236" s="99"/>
      <c r="E236" s="99"/>
      <c r="G236" s="113"/>
      <c r="H236" s="113"/>
      <c r="I236" s="113"/>
      <c r="J236" s="236"/>
      <c r="K236" s="237"/>
      <c r="L236" s="53"/>
      <c r="M236" s="249"/>
      <c r="N236" s="249"/>
      <c r="O236" s="53"/>
      <c r="P236" s="53"/>
      <c r="Q236" s="53"/>
      <c r="R236" s="53"/>
      <c r="S236" s="53"/>
      <c r="T236" s="113"/>
    </row>
    <row r="237" spans="1:21" ht="102">
      <c r="A237" s="58">
        <v>360</v>
      </c>
      <c r="B237" s="102" t="s">
        <v>391</v>
      </c>
      <c r="C237" s="102" t="s">
        <v>656</v>
      </c>
      <c r="D237" s="102" t="s">
        <v>657</v>
      </c>
      <c r="E237" s="104">
        <v>1</v>
      </c>
      <c r="F237" s="102" t="s">
        <v>1343</v>
      </c>
      <c r="G237" s="120" t="str">
        <f>HYPERLINK("https://drive.google.com/drive/folders/0B93qD7tUPEF5ZXdsSUVZQ1FRcVU?usp=sharing","Documents for Sourcing ")</f>
        <v xml:space="preserve">Documents for Sourcing </v>
      </c>
      <c r="H237" s="104">
        <v>1</v>
      </c>
      <c r="I237" s="104"/>
      <c r="J237" s="231">
        <v>1</v>
      </c>
      <c r="K237" s="232"/>
      <c r="L237" s="218"/>
      <c r="M237" s="262"/>
      <c r="N237" s="262"/>
      <c r="O237" s="217"/>
      <c r="P237" s="218"/>
      <c r="Q237" s="218"/>
      <c r="R237" s="219"/>
      <c r="S237" s="220"/>
      <c r="T237" s="216">
        <f>IF(O237&lt;&gt;"",O237,IF(J237&lt;&gt;"",J237,IF(E237&lt;&gt;"",E237,"")))</f>
        <v>1</v>
      </c>
      <c r="U237" s="105">
        <f>IF(R237&lt;&gt;"",R237,IF(M237&lt;&gt;"",M237,IF(I237&lt;&gt;"",I237,IF(H237&lt;&gt;"",H237,""))))</f>
        <v>1</v>
      </c>
    </row>
    <row r="238" spans="1:21" s="80" customFormat="1">
      <c r="A238" s="99"/>
      <c r="E238" s="99"/>
      <c r="G238" s="113"/>
      <c r="H238" s="113"/>
      <c r="I238" s="113"/>
      <c r="J238" s="236"/>
      <c r="K238" s="237"/>
      <c r="L238" s="53"/>
      <c r="M238" s="249"/>
      <c r="N238" s="249"/>
      <c r="O238" s="53"/>
      <c r="P238" s="53"/>
      <c r="Q238" s="53"/>
      <c r="R238" s="53"/>
      <c r="S238" s="53"/>
      <c r="T238" s="113"/>
    </row>
    <row r="239" spans="1:21" ht="221">
      <c r="A239" s="58">
        <v>361</v>
      </c>
      <c r="B239" s="102" t="s">
        <v>308</v>
      </c>
      <c r="C239" s="102" t="s">
        <v>658</v>
      </c>
      <c r="D239" s="102" t="s">
        <v>659</v>
      </c>
      <c r="E239" s="104">
        <v>2</v>
      </c>
      <c r="F239" s="102" t="s">
        <v>1344</v>
      </c>
      <c r="G239" s="120" t="str">
        <f t="shared" ref="G239:G243" si="7">HYPERLINK("https://drive.google.com/drive/folders/0B93qD7tUPEF5ZXdsSUVZQ1FRcVU?usp=sharing","Documents for Sourcing ")</f>
        <v xml:space="preserve">Documents for Sourcing </v>
      </c>
      <c r="H239" s="104">
        <v>2</v>
      </c>
      <c r="I239" s="104">
        <v>3</v>
      </c>
      <c r="J239" s="233">
        <v>3</v>
      </c>
      <c r="K239" s="234" t="s">
        <v>1669</v>
      </c>
      <c r="L239" s="218"/>
      <c r="M239" s="263">
        <v>3</v>
      </c>
      <c r="N239" s="263"/>
      <c r="O239" s="217"/>
      <c r="P239" s="218"/>
      <c r="Q239" s="218"/>
      <c r="R239" s="219"/>
      <c r="S239" s="220"/>
      <c r="T239" s="216">
        <f>IF(O239&lt;&gt;"",O239,IF(J239&lt;&gt;"",J239,IF(E239&lt;&gt;"",E239,"")))</f>
        <v>3</v>
      </c>
      <c r="U239" s="105">
        <f>IF(R239&lt;&gt;"",R239,IF(M239&lt;&gt;"",M239,IF(I239&lt;&gt;"",I239,IF(H239&lt;&gt;"",H239,""))))</f>
        <v>3</v>
      </c>
    </row>
    <row r="240" spans="1:21" ht="238">
      <c r="A240" s="58">
        <v>362</v>
      </c>
      <c r="B240" s="102" t="s">
        <v>392</v>
      </c>
      <c r="C240" s="102" t="s">
        <v>660</v>
      </c>
      <c r="D240" s="102" t="s">
        <v>661</v>
      </c>
      <c r="E240" s="104">
        <v>1</v>
      </c>
      <c r="F240" s="102" t="s">
        <v>1345</v>
      </c>
      <c r="G240" s="120" t="str">
        <f t="shared" si="7"/>
        <v xml:space="preserve">Documents for Sourcing </v>
      </c>
      <c r="H240" s="104">
        <v>1</v>
      </c>
      <c r="I240" s="104"/>
      <c r="J240" s="233">
        <v>3</v>
      </c>
      <c r="K240" s="234" t="s">
        <v>1670</v>
      </c>
      <c r="L240" s="218"/>
      <c r="M240" s="263">
        <v>2</v>
      </c>
      <c r="N240" s="263" t="s">
        <v>1704</v>
      </c>
      <c r="O240" s="217"/>
      <c r="P240" s="218"/>
      <c r="Q240" s="218"/>
      <c r="R240" s="219"/>
      <c r="S240" s="220"/>
      <c r="T240" s="216">
        <f>IF(O240&lt;&gt;"",O240,IF(J240&lt;&gt;"",J240,IF(E240&lt;&gt;"",E240,"")))</f>
        <v>3</v>
      </c>
      <c r="U240" s="105">
        <f>IF(R240&lt;&gt;"",R240,IF(M240&lt;&gt;"",M240,IF(I240&lt;&gt;"",I240,IF(H240&lt;&gt;"",H240,""))))</f>
        <v>2</v>
      </c>
    </row>
    <row r="241" spans="1:21" ht="119">
      <c r="A241" s="58">
        <v>363</v>
      </c>
      <c r="B241" s="102" t="s">
        <v>393</v>
      </c>
      <c r="C241" s="102" t="s">
        <v>662</v>
      </c>
      <c r="D241" s="102" t="s">
        <v>663</v>
      </c>
      <c r="E241" s="104">
        <v>1</v>
      </c>
      <c r="F241" s="102" t="s">
        <v>1346</v>
      </c>
      <c r="G241" s="120" t="str">
        <f t="shared" si="7"/>
        <v xml:space="preserve">Documents for Sourcing </v>
      </c>
      <c r="H241" s="104">
        <v>2</v>
      </c>
      <c r="I241" s="104"/>
      <c r="J241" s="233">
        <v>3</v>
      </c>
      <c r="K241" s="234" t="s">
        <v>1671</v>
      </c>
      <c r="L241" s="218"/>
      <c r="M241" s="263">
        <v>2</v>
      </c>
      <c r="N241" s="263" t="s">
        <v>1705</v>
      </c>
      <c r="O241" s="217"/>
      <c r="P241" s="218"/>
      <c r="Q241" s="218"/>
      <c r="R241" s="219"/>
      <c r="S241" s="220"/>
      <c r="T241" s="216">
        <f>IF(O241&lt;&gt;"",O241,IF(J241&lt;&gt;"",J241,IF(E241&lt;&gt;"",E241,"")))</f>
        <v>3</v>
      </c>
      <c r="U241" s="105">
        <f>IF(R241&lt;&gt;"",R241,IF(M241&lt;&gt;"",M241,IF(I241&lt;&gt;"",I241,IF(H241&lt;&gt;"",H241,""))))</f>
        <v>2</v>
      </c>
    </row>
    <row r="242" spans="1:21" ht="136">
      <c r="A242" s="58">
        <v>364</v>
      </c>
      <c r="B242" s="102" t="s">
        <v>373</v>
      </c>
      <c r="C242" s="102" t="s">
        <v>664</v>
      </c>
      <c r="D242" s="102" t="s">
        <v>665</v>
      </c>
      <c r="E242" s="104">
        <v>1</v>
      </c>
      <c r="F242" s="102" t="s">
        <v>1347</v>
      </c>
      <c r="G242" s="120" t="str">
        <f t="shared" si="7"/>
        <v xml:space="preserve">Documents for Sourcing </v>
      </c>
      <c r="H242" s="104">
        <v>1</v>
      </c>
      <c r="I242" s="104"/>
      <c r="J242" s="233">
        <v>3</v>
      </c>
      <c r="K242" s="234" t="s">
        <v>1672</v>
      </c>
      <c r="L242" s="218"/>
      <c r="M242" s="263">
        <v>2</v>
      </c>
      <c r="N242" s="263" t="s">
        <v>1706</v>
      </c>
      <c r="O242" s="217"/>
      <c r="P242" s="218"/>
      <c r="Q242" s="218"/>
      <c r="R242" s="219"/>
      <c r="S242" s="220"/>
      <c r="T242" s="216">
        <f>IF(O242&lt;&gt;"",O242,IF(J242&lt;&gt;"",J242,IF(E242&lt;&gt;"",E242,"")))</f>
        <v>3</v>
      </c>
      <c r="U242" s="105">
        <f>IF(R242&lt;&gt;"",R242,IF(M242&lt;&gt;"",M242,IF(I242&lt;&gt;"",I242,IF(H242&lt;&gt;"",H242,""))))</f>
        <v>2</v>
      </c>
    </row>
    <row r="243" spans="1:21" ht="68">
      <c r="A243" s="58">
        <v>365</v>
      </c>
      <c r="B243" s="102" t="s">
        <v>394</v>
      </c>
      <c r="C243" s="102" t="s">
        <v>666</v>
      </c>
      <c r="D243" s="102" t="s">
        <v>667</v>
      </c>
      <c r="E243" s="104">
        <v>1</v>
      </c>
      <c r="F243" s="102" t="s">
        <v>1348</v>
      </c>
      <c r="G243" s="120" t="str">
        <f t="shared" si="7"/>
        <v xml:space="preserve">Documents for Sourcing </v>
      </c>
      <c r="H243" s="104">
        <v>1</v>
      </c>
      <c r="I243" s="104"/>
      <c r="J243" s="231">
        <v>1</v>
      </c>
      <c r="K243" s="232"/>
      <c r="L243" s="218"/>
      <c r="M243" s="262"/>
      <c r="N243" s="262"/>
      <c r="O243" s="217"/>
      <c r="P243" s="218"/>
      <c r="Q243" s="218"/>
      <c r="R243" s="219"/>
      <c r="S243" s="220"/>
      <c r="T243" s="216">
        <f>IF(O243&lt;&gt;"",O243,IF(J243&lt;&gt;"",J243,IF(E243&lt;&gt;"",E243,"")))</f>
        <v>1</v>
      </c>
      <c r="U243" s="105">
        <f>IF(R243&lt;&gt;"",R243,IF(M243&lt;&gt;"",M243,IF(I243&lt;&gt;"",I243,IF(H243&lt;&gt;"",H243,""))))</f>
        <v>1</v>
      </c>
    </row>
    <row r="244" spans="1:21" s="80" customFormat="1">
      <c r="A244" s="99"/>
      <c r="E244" s="99"/>
      <c r="G244" s="113"/>
      <c r="H244" s="113"/>
      <c r="I244" s="113"/>
      <c r="J244" s="236"/>
      <c r="K244" s="237"/>
      <c r="L244" s="53"/>
      <c r="M244" s="249"/>
      <c r="N244" s="249"/>
      <c r="O244" s="53"/>
      <c r="P244" s="53"/>
      <c r="Q244" s="53"/>
      <c r="R244" s="53"/>
      <c r="S244" s="53"/>
      <c r="T244" s="113"/>
    </row>
    <row r="245" spans="1:21" ht="192">
      <c r="A245" s="58">
        <v>366</v>
      </c>
      <c r="B245" s="102" t="s">
        <v>395</v>
      </c>
      <c r="C245" s="102" t="s">
        <v>668</v>
      </c>
      <c r="D245" s="102" t="s">
        <v>669</v>
      </c>
      <c r="E245" s="104">
        <v>2</v>
      </c>
      <c r="F245" s="102" t="s">
        <v>1349</v>
      </c>
      <c r="G245" s="120" t="str">
        <f t="shared" ref="G245:G246" si="8">HYPERLINK("https://drive.google.com/drive/folders/0B93qD7tUPEF5ZXdsSUVZQ1FRcVU?usp=sharing","Documents for Sourcing ")</f>
        <v xml:space="preserve">Documents for Sourcing </v>
      </c>
      <c r="H245" s="104">
        <v>3</v>
      </c>
      <c r="I245" s="104"/>
      <c r="J245" s="244">
        <v>3</v>
      </c>
      <c r="K245" s="257" t="s">
        <v>1673</v>
      </c>
      <c r="L245" s="218"/>
      <c r="M245" s="254">
        <v>3</v>
      </c>
      <c r="N245" s="254"/>
      <c r="O245" s="217"/>
      <c r="P245" s="218"/>
      <c r="Q245" s="218"/>
      <c r="R245" s="219"/>
      <c r="S245" s="220"/>
      <c r="T245" s="216">
        <f>IF(O245&lt;&gt;"",O245,IF(J245&lt;&gt;"",J245,IF(E245&lt;&gt;"",E245,"")))</f>
        <v>3</v>
      </c>
      <c r="U245" s="105">
        <f>IF(R245&lt;&gt;"",R245,IF(M245&lt;&gt;"",M245,IF(I245&lt;&gt;"",I245,IF(H245&lt;&gt;"",H245,""))))</f>
        <v>3</v>
      </c>
    </row>
    <row r="246" spans="1:21" ht="153">
      <c r="A246" s="58">
        <v>367</v>
      </c>
      <c r="B246" s="102" t="s">
        <v>396</v>
      </c>
      <c r="C246" s="102" t="s">
        <v>670</v>
      </c>
      <c r="D246" s="102" t="s">
        <v>671</v>
      </c>
      <c r="E246" s="104">
        <v>2</v>
      </c>
      <c r="F246" s="102" t="s">
        <v>1350</v>
      </c>
      <c r="G246" s="120" t="str">
        <f t="shared" si="8"/>
        <v xml:space="preserve">Documents for Sourcing </v>
      </c>
      <c r="H246" s="104">
        <v>3</v>
      </c>
      <c r="I246" s="104"/>
      <c r="J246" s="233">
        <v>3</v>
      </c>
      <c r="K246" s="234" t="s">
        <v>1674</v>
      </c>
      <c r="L246" s="218"/>
      <c r="M246" s="263">
        <v>3</v>
      </c>
      <c r="N246" s="263"/>
      <c r="O246" s="217"/>
      <c r="P246" s="218"/>
      <c r="Q246" s="218"/>
      <c r="R246" s="219"/>
      <c r="S246" s="220"/>
      <c r="T246" s="216">
        <f>IF(O246&lt;&gt;"",O246,IF(J246&lt;&gt;"",J246,IF(E246&lt;&gt;"",E246,"")))</f>
        <v>3</v>
      </c>
      <c r="U246" s="105">
        <f>IF(R246&lt;&gt;"",R246,IF(M246&lt;&gt;"",M246,IF(I246&lt;&gt;"",I246,IF(H246&lt;&gt;"",H246,""))))</f>
        <v>3</v>
      </c>
    </row>
    <row r="247" spans="1:21" s="80" customFormat="1">
      <c r="A247" s="99"/>
      <c r="E247" s="99"/>
      <c r="G247" s="113"/>
      <c r="H247" s="113"/>
      <c r="I247" s="113"/>
      <c r="J247" s="236"/>
      <c r="K247" s="237"/>
      <c r="L247" s="53"/>
      <c r="M247" s="249"/>
      <c r="N247" s="249"/>
      <c r="O247" s="53"/>
      <c r="P247" s="53"/>
      <c r="Q247" s="53"/>
      <c r="R247" s="53"/>
      <c r="S247" s="53"/>
      <c r="T247" s="113"/>
    </row>
    <row r="248" spans="1:21" ht="102">
      <c r="A248" s="58">
        <v>368</v>
      </c>
      <c r="B248" s="102" t="s">
        <v>397</v>
      </c>
      <c r="C248" s="102" t="s">
        <v>672</v>
      </c>
      <c r="D248" s="102" t="s">
        <v>673</v>
      </c>
      <c r="E248" s="104">
        <v>0</v>
      </c>
      <c r="F248" s="102" t="s">
        <v>1351</v>
      </c>
      <c r="G248" s="120"/>
      <c r="H248" s="104">
        <v>0</v>
      </c>
      <c r="I248" s="104"/>
      <c r="J248" s="231">
        <v>0</v>
      </c>
      <c r="K248" s="232"/>
      <c r="L248" s="218"/>
      <c r="M248" s="262"/>
      <c r="N248" s="262"/>
      <c r="O248" s="217"/>
      <c r="P248" s="218"/>
      <c r="Q248" s="218"/>
      <c r="R248" s="219"/>
      <c r="S248" s="220"/>
      <c r="T248" s="216">
        <f>IF(O248&lt;&gt;"",O248,IF(J248&lt;&gt;"",J248,IF(E248&lt;&gt;"",E248,"")))</f>
        <v>0</v>
      </c>
      <c r="U248" s="105">
        <f>IF(R248&lt;&gt;"",R248,IF(M248&lt;&gt;"",M248,IF(I248&lt;&gt;"",I248,IF(H248&lt;&gt;"",H248,""))))</f>
        <v>0</v>
      </c>
    </row>
    <row r="249" spans="1:21">
      <c r="C249" s="48"/>
      <c r="D249" s="48"/>
      <c r="E249" s="125"/>
      <c r="F249" s="48"/>
      <c r="G249" s="113"/>
      <c r="H249" s="113"/>
      <c r="I249" s="113"/>
      <c r="J249" s="236"/>
      <c r="K249" s="237"/>
      <c r="L249" s="53"/>
      <c r="M249" s="249"/>
      <c r="N249" s="249"/>
      <c r="O249" s="53"/>
      <c r="P249" s="53"/>
      <c r="Q249" s="53"/>
      <c r="R249" s="53"/>
      <c r="S249" s="53"/>
      <c r="U249" s="80"/>
    </row>
    <row r="250" spans="1:21">
      <c r="C250" s="48"/>
      <c r="D250" s="48"/>
      <c r="E250" s="125"/>
      <c r="F250" s="48"/>
      <c r="G250" s="113"/>
      <c r="H250" s="113"/>
      <c r="I250" s="113"/>
      <c r="J250" s="236"/>
      <c r="K250" s="237"/>
      <c r="L250" s="53"/>
      <c r="M250" s="249"/>
      <c r="N250" s="249"/>
      <c r="O250" s="53"/>
      <c r="P250" s="53"/>
      <c r="Q250" s="53"/>
      <c r="R250" s="53"/>
      <c r="S250" s="53"/>
      <c r="U250" s="80"/>
    </row>
    <row r="251" spans="1:21">
      <c r="B251" s="38"/>
      <c r="G251" s="113"/>
      <c r="H251" s="113"/>
      <c r="I251" s="113"/>
      <c r="J251" s="236"/>
      <c r="K251" s="237"/>
      <c r="L251" s="53"/>
      <c r="M251" s="236"/>
      <c r="N251" s="236"/>
      <c r="O251" s="53"/>
      <c r="P251" s="53"/>
      <c r="Q251" s="53"/>
      <c r="R251" s="53"/>
      <c r="S251" s="53"/>
      <c r="U251" s="80"/>
    </row>
    <row r="252" spans="1:21" ht="34">
      <c r="B252" s="123" t="s">
        <v>438</v>
      </c>
      <c r="C252" s="126" t="s">
        <v>430</v>
      </c>
      <c r="G252" s="113"/>
      <c r="H252" s="113"/>
      <c r="I252" s="113"/>
      <c r="J252" s="236"/>
      <c r="K252" s="237"/>
      <c r="L252" s="53"/>
      <c r="M252" s="236"/>
      <c r="N252" s="236"/>
      <c r="O252" s="53"/>
      <c r="P252" s="53"/>
      <c r="Q252" s="53"/>
      <c r="R252" s="53"/>
      <c r="S252" s="53"/>
      <c r="U252" s="80"/>
    </row>
    <row r="253" spans="1:21" ht="119">
      <c r="A253" s="58">
        <v>369</v>
      </c>
      <c r="B253" s="102" t="s">
        <v>398</v>
      </c>
      <c r="C253" s="102" t="s">
        <v>674</v>
      </c>
      <c r="D253" s="102" t="s">
        <v>675</v>
      </c>
      <c r="E253" s="104">
        <v>2</v>
      </c>
      <c r="F253" s="102" t="s">
        <v>1352</v>
      </c>
      <c r="G253" s="120" t="str">
        <f>HYPERLINK("https://drive.google.com/drive/folders/0B93qD7tUPEF5ZXdsSUVZQ1FRcVU?usp=sharing","Documents for Sourcing ")</f>
        <v xml:space="preserve">Documents for Sourcing </v>
      </c>
      <c r="H253" s="104">
        <v>2</v>
      </c>
      <c r="I253" s="104"/>
      <c r="J253" s="229">
        <v>2</v>
      </c>
      <c r="K253" s="235" t="s">
        <v>1675</v>
      </c>
      <c r="L253" s="218"/>
      <c r="M253" s="261">
        <v>2</v>
      </c>
      <c r="N253" s="261"/>
      <c r="O253" s="217"/>
      <c r="P253" s="218"/>
      <c r="Q253" s="218"/>
      <c r="R253" s="219"/>
      <c r="S253" s="220"/>
      <c r="T253" s="216">
        <f>IF(O253&lt;&gt;"",O253,IF(J253&lt;&gt;"",J253,IF(E253&lt;&gt;"",E253,"")))</f>
        <v>2</v>
      </c>
      <c r="U253" s="105">
        <f>IF(R253&lt;&gt;"",R253,IF(M253&lt;&gt;"",M253,IF(I253&lt;&gt;"",I253,IF(H253&lt;&gt;"",H253,""))))</f>
        <v>2</v>
      </c>
    </row>
    <row r="254" spans="1:21" s="80" customFormat="1">
      <c r="A254" s="99"/>
      <c r="E254" s="99"/>
      <c r="G254" s="113"/>
      <c r="H254" s="113"/>
      <c r="I254" s="113"/>
      <c r="J254" s="236"/>
      <c r="K254" s="237"/>
      <c r="L254" s="53"/>
      <c r="M254" s="249"/>
      <c r="N254" s="249"/>
      <c r="O254" s="53"/>
      <c r="P254" s="53"/>
      <c r="Q254" s="53"/>
      <c r="R254" s="53"/>
      <c r="S254" s="53"/>
      <c r="T254" s="113"/>
    </row>
    <row r="255" spans="1:21" ht="119">
      <c r="A255" s="58">
        <v>370</v>
      </c>
      <c r="B255" s="102" t="s">
        <v>399</v>
      </c>
      <c r="C255" s="102" t="s">
        <v>676</v>
      </c>
      <c r="D255" s="102" t="s">
        <v>677</v>
      </c>
      <c r="E255" s="104">
        <v>2</v>
      </c>
      <c r="F255" s="102" t="s">
        <v>1353</v>
      </c>
      <c r="G255" s="120" t="str">
        <f>HYPERLINK("https://drive.google.com/drive/folders/0B93qD7tUPEF5ZXdsSUVZQ1FRcVU?usp=sharing","Documents for Sourcing ")</f>
        <v xml:space="preserve">Documents for Sourcing </v>
      </c>
      <c r="H255" s="104">
        <v>2</v>
      </c>
      <c r="I255" s="104"/>
      <c r="J255" s="231">
        <v>2</v>
      </c>
      <c r="K255" s="232"/>
      <c r="L255" s="218"/>
      <c r="M255" s="262"/>
      <c r="N255" s="262"/>
      <c r="O255" s="217"/>
      <c r="P255" s="218"/>
      <c r="Q255" s="218"/>
      <c r="R255" s="219"/>
      <c r="S255" s="220"/>
      <c r="T255" s="216">
        <f>IF(O255&lt;&gt;"",O255,IF(J255&lt;&gt;"",J255,IF(E255&lt;&gt;"",E255,"")))</f>
        <v>2</v>
      </c>
      <c r="U255" s="105">
        <f>IF(R255&lt;&gt;"",R255,IF(M255&lt;&gt;"",M255,IF(I255&lt;&gt;"",I255,IF(H255&lt;&gt;"",H255,""))))</f>
        <v>2</v>
      </c>
    </row>
    <row r="256" spans="1:21" s="80" customFormat="1">
      <c r="A256" s="99"/>
      <c r="E256" s="99"/>
      <c r="G256" s="113"/>
      <c r="H256" s="113"/>
      <c r="I256" s="113"/>
      <c r="J256" s="236"/>
      <c r="K256" s="237"/>
      <c r="L256" s="53"/>
      <c r="M256" s="249"/>
      <c r="N256" s="249"/>
      <c r="O256" s="53"/>
      <c r="P256" s="53"/>
      <c r="Q256" s="53"/>
      <c r="R256" s="53"/>
      <c r="S256" s="53"/>
      <c r="T256" s="113"/>
    </row>
    <row r="257" spans="1:21" ht="136">
      <c r="A257" s="58">
        <v>371</v>
      </c>
      <c r="B257" s="102" t="s">
        <v>400</v>
      </c>
      <c r="C257" s="102" t="s">
        <v>678</v>
      </c>
      <c r="D257" s="102" t="s">
        <v>679</v>
      </c>
      <c r="E257" s="104">
        <v>2</v>
      </c>
      <c r="F257" s="102" t="s">
        <v>1354</v>
      </c>
      <c r="G257" s="120" t="str">
        <f>HYPERLINK("https://drive.google.com/drive/folders/0B93qD7tUPEF5ZXdsSUVZQ1FRcVU?usp=sharing","Documents for Sourcing ")</f>
        <v xml:space="preserve">Documents for Sourcing </v>
      </c>
      <c r="H257" s="104">
        <v>2</v>
      </c>
      <c r="I257" s="104"/>
      <c r="J257" s="231">
        <v>2</v>
      </c>
      <c r="K257" s="232"/>
      <c r="L257" s="218"/>
      <c r="M257" s="262"/>
      <c r="N257" s="262"/>
      <c r="O257" s="217"/>
      <c r="P257" s="218"/>
      <c r="Q257" s="218"/>
      <c r="R257" s="219"/>
      <c r="S257" s="220"/>
      <c r="T257" s="216">
        <f>IF(O257&lt;&gt;"",O257,IF(J257&lt;&gt;"",J257,IF(E257&lt;&gt;"",E257,"")))</f>
        <v>2</v>
      </c>
      <c r="U257" s="105">
        <f>IF(R257&lt;&gt;"",R257,IF(M257&lt;&gt;"",M257,IF(I257&lt;&gt;"",I257,IF(H257&lt;&gt;"",H257,""))))</f>
        <v>2</v>
      </c>
    </row>
    <row r="258" spans="1:21" s="80" customFormat="1">
      <c r="A258" s="99"/>
      <c r="E258" s="99"/>
      <c r="G258" s="113"/>
      <c r="H258" s="113"/>
      <c r="I258" s="113"/>
      <c r="J258" s="236"/>
      <c r="K258" s="237"/>
      <c r="L258" s="53"/>
      <c r="M258" s="249"/>
      <c r="N258" s="249"/>
      <c r="O258" s="53"/>
      <c r="P258" s="53"/>
      <c r="Q258" s="53"/>
      <c r="R258" s="53"/>
      <c r="S258" s="53"/>
      <c r="T258" s="113"/>
    </row>
    <row r="259" spans="1:21" ht="153">
      <c r="A259" s="58">
        <v>372</v>
      </c>
      <c r="B259" s="102" t="s">
        <v>401</v>
      </c>
      <c r="C259" s="102" t="s">
        <v>680</v>
      </c>
      <c r="D259" s="102" t="s">
        <v>681</v>
      </c>
      <c r="E259" s="104">
        <v>1</v>
      </c>
      <c r="F259" s="102" t="s">
        <v>1355</v>
      </c>
      <c r="G259" s="120" t="str">
        <f>HYPERLINK("https://drive.google.com/drive/folders/0B93qD7tUPEF5ZXdsSUVZQ1FRcVU?usp=sharing","Documents for Sourcing ")</f>
        <v xml:space="preserve">Documents for Sourcing </v>
      </c>
      <c r="H259" s="104">
        <v>1</v>
      </c>
      <c r="I259" s="104"/>
      <c r="J259" s="231">
        <v>1</v>
      </c>
      <c r="K259" s="232"/>
      <c r="L259" s="218"/>
      <c r="M259" s="262"/>
      <c r="N259" s="262"/>
      <c r="O259" s="217"/>
      <c r="P259" s="218"/>
      <c r="Q259" s="218"/>
      <c r="R259" s="219"/>
      <c r="S259" s="220"/>
      <c r="T259" s="216">
        <f>IF(O259&lt;&gt;"",O259,IF(J259&lt;&gt;"",J259,IF(E259&lt;&gt;"",E259,"")))</f>
        <v>1</v>
      </c>
      <c r="U259" s="105">
        <f>IF(R259&lt;&gt;"",R259,IF(M259&lt;&gt;"",M259,IF(I259&lt;&gt;"",I259,IF(H259&lt;&gt;"",H259,""))))</f>
        <v>1</v>
      </c>
    </row>
    <row r="260" spans="1:21">
      <c r="B260" s="38"/>
      <c r="G260" s="113"/>
      <c r="H260" s="113"/>
      <c r="I260" s="113"/>
      <c r="J260" s="236"/>
      <c r="K260" s="237"/>
      <c r="L260" s="53"/>
      <c r="M260" s="236"/>
      <c r="N260" s="236"/>
      <c r="O260" s="53"/>
      <c r="P260" s="53"/>
      <c r="Q260" s="53"/>
      <c r="R260" s="53"/>
      <c r="S260" s="53"/>
      <c r="U260" s="80"/>
    </row>
    <row r="261" spans="1:21">
      <c r="B261" s="38"/>
      <c r="G261" s="113"/>
      <c r="H261" s="113"/>
      <c r="I261" s="113"/>
      <c r="J261" s="236"/>
      <c r="K261" s="237"/>
      <c r="L261" s="53"/>
      <c r="M261" s="236"/>
      <c r="N261" s="236"/>
      <c r="O261" s="53"/>
      <c r="P261" s="53"/>
      <c r="Q261" s="53"/>
      <c r="R261" s="53"/>
      <c r="S261" s="53"/>
      <c r="U261" s="80"/>
    </row>
    <row r="262" spans="1:21" ht="34">
      <c r="B262" s="123" t="s">
        <v>439</v>
      </c>
      <c r="C262" s="126" t="s">
        <v>431</v>
      </c>
      <c r="G262" s="113"/>
      <c r="H262" s="113"/>
      <c r="I262" s="113"/>
      <c r="J262" s="236"/>
      <c r="K262" s="237"/>
      <c r="L262" s="53"/>
      <c r="M262" s="236"/>
      <c r="N262" s="236"/>
      <c r="O262" s="53"/>
      <c r="P262" s="53"/>
      <c r="Q262" s="53"/>
      <c r="R262" s="53"/>
      <c r="S262" s="53"/>
      <c r="U262" s="80"/>
    </row>
    <row r="263" spans="1:21" ht="238">
      <c r="A263" s="58">
        <v>373</v>
      </c>
      <c r="B263" s="102" t="s">
        <v>402</v>
      </c>
      <c r="C263" s="102" t="s">
        <v>682</v>
      </c>
      <c r="D263" s="102" t="s">
        <v>683</v>
      </c>
      <c r="E263" s="104">
        <v>3</v>
      </c>
      <c r="F263" s="102" t="s">
        <v>1356</v>
      </c>
      <c r="G263" s="120" t="str">
        <f>HYPERLINK("https://drive.google.com/drive/folders/0B93qD7tUPEF5ZXdsSUVZQ1FRcVU?usp=sharing","Documents for Sourcing ")</f>
        <v xml:space="preserve">Documents for Sourcing </v>
      </c>
      <c r="H263" s="104">
        <v>3</v>
      </c>
      <c r="I263" s="104"/>
      <c r="J263" s="229">
        <v>3</v>
      </c>
      <c r="K263" s="235" t="s">
        <v>1676</v>
      </c>
      <c r="L263" s="218"/>
      <c r="M263" s="261">
        <v>3</v>
      </c>
      <c r="N263" s="261"/>
      <c r="O263" s="217"/>
      <c r="P263" s="218"/>
      <c r="Q263" s="218"/>
      <c r="R263" s="219"/>
      <c r="S263" s="220"/>
      <c r="T263" s="216">
        <f>IF(O263&lt;&gt;"",O263,IF(J263&lt;&gt;"",J263,IF(E263&lt;&gt;"",E263,"")))</f>
        <v>3</v>
      </c>
      <c r="U263" s="105">
        <f>IF(R263&lt;&gt;"",R263,IF(M263&lt;&gt;"",M263,IF(I263&lt;&gt;"",I263,IF(H263&lt;&gt;"",H263,""))))</f>
        <v>3</v>
      </c>
    </row>
    <row r="264" spans="1:21" s="80" customFormat="1">
      <c r="A264" s="99"/>
      <c r="E264" s="99"/>
      <c r="G264" s="113"/>
      <c r="H264" s="113"/>
      <c r="I264" s="113"/>
      <c r="J264" s="236"/>
      <c r="K264" s="237"/>
      <c r="L264" s="53"/>
      <c r="M264" s="249"/>
      <c r="N264" s="249"/>
      <c r="O264" s="53"/>
      <c r="P264" s="53"/>
      <c r="Q264" s="53"/>
      <c r="R264" s="53"/>
      <c r="S264" s="53"/>
      <c r="T264" s="113"/>
    </row>
    <row r="265" spans="1:21" ht="136">
      <c r="A265" s="58">
        <v>374</v>
      </c>
      <c r="B265" s="102" t="s">
        <v>403</v>
      </c>
      <c r="C265" s="102" t="s">
        <v>684</v>
      </c>
      <c r="D265" s="102" t="s">
        <v>685</v>
      </c>
      <c r="E265" s="104">
        <v>2</v>
      </c>
      <c r="F265" s="102" t="s">
        <v>1357</v>
      </c>
      <c r="G265" s="120" t="str">
        <f>HYPERLINK("https://drive.google.com/drive/folders/0B93qD7tUPEF5ZXdsSUVZQ1FRcVU?usp=sharing","Documents for Sourcing ")</f>
        <v xml:space="preserve">Documents for Sourcing </v>
      </c>
      <c r="H265" s="104">
        <v>2</v>
      </c>
      <c r="I265" s="104"/>
      <c r="J265" s="231">
        <v>2</v>
      </c>
      <c r="K265" s="232"/>
      <c r="L265" s="218"/>
      <c r="M265" s="262"/>
      <c r="N265" s="262"/>
      <c r="O265" s="217"/>
      <c r="P265" s="218"/>
      <c r="Q265" s="218"/>
      <c r="R265" s="219"/>
      <c r="S265" s="220"/>
      <c r="T265" s="216">
        <f>IF(O265&lt;&gt;"",O265,IF(J265&lt;&gt;"",J265,IF(E265&lt;&gt;"",E265,"")))</f>
        <v>2</v>
      </c>
      <c r="U265" s="105">
        <f>IF(R265&lt;&gt;"",R265,IF(M265&lt;&gt;"",M265,IF(I265&lt;&gt;"",I265,IF(H265&lt;&gt;"",H265,""))))</f>
        <v>2</v>
      </c>
    </row>
    <row r="266" spans="1:21" s="80" customFormat="1">
      <c r="A266" s="99"/>
      <c r="E266" s="99"/>
      <c r="G266" s="113"/>
      <c r="H266" s="113"/>
      <c r="I266" s="113"/>
      <c r="J266" s="236"/>
      <c r="K266" s="237"/>
      <c r="L266" s="53"/>
      <c r="M266" s="249"/>
      <c r="N266" s="249"/>
      <c r="O266" s="53"/>
      <c r="P266" s="53"/>
      <c r="Q266" s="53"/>
      <c r="R266" s="53"/>
      <c r="S266" s="53"/>
      <c r="T266" s="113"/>
    </row>
    <row r="267" spans="1:21" ht="153">
      <c r="A267" s="58">
        <v>375</v>
      </c>
      <c r="B267" s="102" t="s">
        <v>404</v>
      </c>
      <c r="C267" s="102" t="s">
        <v>686</v>
      </c>
      <c r="D267" s="102" t="s">
        <v>687</v>
      </c>
      <c r="E267" s="104">
        <v>1</v>
      </c>
      <c r="F267" s="102" t="s">
        <v>1358</v>
      </c>
      <c r="G267" s="120" t="str">
        <f>HYPERLINK("https://drive.google.com/drive/folders/0B93qD7tUPEF5ZXdsSUVZQ1FRcVU?usp=sharing","Documents for Sourcing ")</f>
        <v xml:space="preserve">Documents for Sourcing </v>
      </c>
      <c r="H267" s="104">
        <v>1</v>
      </c>
      <c r="I267" s="104"/>
      <c r="J267" s="231">
        <v>1</v>
      </c>
      <c r="K267" s="232"/>
      <c r="L267" s="218"/>
      <c r="M267" s="262"/>
      <c r="N267" s="262"/>
      <c r="O267" s="217"/>
      <c r="P267" s="218"/>
      <c r="Q267" s="218"/>
      <c r="R267" s="219"/>
      <c r="S267" s="220"/>
      <c r="T267" s="216">
        <f>IF(O267&lt;&gt;"",O267,IF(J267&lt;&gt;"",J267,IF(E267&lt;&gt;"",E267,"")))</f>
        <v>1</v>
      </c>
      <c r="U267" s="105">
        <f>IF(R267&lt;&gt;"",R267,IF(M267&lt;&gt;"",M267,IF(I267&lt;&gt;"",I267,IF(H267&lt;&gt;"",H267,""))))</f>
        <v>1</v>
      </c>
    </row>
    <row r="268" spans="1:21">
      <c r="B268" s="38"/>
      <c r="G268" s="113"/>
      <c r="H268" s="113"/>
      <c r="I268" s="113"/>
      <c r="J268" s="236"/>
      <c r="K268" s="237"/>
      <c r="L268" s="53"/>
      <c r="M268" s="236"/>
      <c r="N268" s="236"/>
      <c r="O268" s="53"/>
      <c r="P268" s="53"/>
      <c r="Q268" s="53"/>
      <c r="R268" s="53"/>
      <c r="S268" s="53"/>
      <c r="U268" s="80"/>
    </row>
    <row r="269" spans="1:21">
      <c r="B269" s="38"/>
      <c r="G269" s="113"/>
      <c r="H269" s="113"/>
      <c r="I269" s="113"/>
      <c r="J269" s="236"/>
      <c r="K269" s="237"/>
      <c r="L269" s="53"/>
      <c r="M269" s="236"/>
      <c r="N269" s="236"/>
      <c r="O269" s="53"/>
      <c r="P269" s="53"/>
      <c r="Q269" s="53"/>
      <c r="R269" s="53"/>
      <c r="S269" s="53"/>
      <c r="U269" s="80"/>
    </row>
    <row r="270" spans="1:21">
      <c r="B270" s="38"/>
      <c r="G270" s="113"/>
      <c r="H270" s="113"/>
      <c r="I270" s="113"/>
      <c r="J270" s="236"/>
      <c r="K270" s="237"/>
      <c r="L270" s="53"/>
      <c r="M270" s="236"/>
      <c r="N270" s="236"/>
      <c r="O270" s="53"/>
      <c r="P270" s="53"/>
      <c r="Q270" s="53"/>
      <c r="R270" s="53"/>
      <c r="S270" s="53"/>
      <c r="U270" s="80"/>
    </row>
    <row r="271" spans="1:21" ht="17">
      <c r="B271" s="114" t="s">
        <v>57</v>
      </c>
      <c r="G271" s="113"/>
      <c r="H271" s="113"/>
      <c r="I271" s="113"/>
      <c r="J271" s="236"/>
      <c r="K271" s="237"/>
      <c r="L271" s="53"/>
      <c r="M271" s="236"/>
      <c r="N271" s="236"/>
      <c r="O271" s="53"/>
      <c r="P271" s="53"/>
      <c r="Q271" s="53"/>
      <c r="R271" s="53"/>
      <c r="S271" s="53"/>
      <c r="U271" s="80"/>
    </row>
    <row r="272" spans="1:21" ht="136">
      <c r="A272" s="58">
        <v>376</v>
      </c>
      <c r="B272" s="102" t="s">
        <v>405</v>
      </c>
      <c r="C272" s="102" t="s">
        <v>688</v>
      </c>
      <c r="D272" s="102" t="s">
        <v>689</v>
      </c>
      <c r="E272" s="104">
        <v>4</v>
      </c>
      <c r="F272" s="102" t="s">
        <v>1359</v>
      </c>
      <c r="G272" s="120" t="str">
        <f>HYPERLINK("https://drive.google.com/drive/folders/0B93qD7tUPEF5Yl82WmtwTV9mcHc","Technology Docs ")</f>
        <v xml:space="preserve">Technology Docs </v>
      </c>
      <c r="H272" s="104">
        <v>4</v>
      </c>
      <c r="I272" s="104"/>
      <c r="J272" s="231">
        <v>4</v>
      </c>
      <c r="K272" s="232"/>
      <c r="L272" s="218"/>
      <c r="M272" s="262"/>
      <c r="N272" s="262"/>
      <c r="O272" s="217"/>
      <c r="P272" s="218"/>
      <c r="Q272" s="218"/>
      <c r="R272" s="219"/>
      <c r="S272" s="220"/>
      <c r="T272" s="216">
        <f>IF(O272&lt;&gt;"",O272,IF(J272&lt;&gt;"",J272,IF(E272&lt;&gt;"",E272,"")))</f>
        <v>4</v>
      </c>
      <c r="U272" s="105">
        <f>IF(R272&lt;&gt;"",R272,IF(M272&lt;&gt;"",M272,IF(I272&lt;&gt;"",I272,IF(H272&lt;&gt;"",H272,""))))</f>
        <v>4</v>
      </c>
    </row>
    <row r="273" spans="1:21" s="80" customFormat="1">
      <c r="A273" s="99"/>
      <c r="E273" s="99"/>
      <c r="G273" s="113"/>
      <c r="H273" s="113"/>
      <c r="I273" s="113"/>
      <c r="J273" s="236"/>
      <c r="K273" s="237"/>
      <c r="L273" s="53"/>
      <c r="M273" s="249"/>
      <c r="N273" s="249"/>
      <c r="O273" s="53"/>
      <c r="P273" s="53"/>
      <c r="Q273" s="53"/>
      <c r="R273" s="53"/>
      <c r="S273" s="53"/>
      <c r="T273" s="113"/>
    </row>
    <row r="274" spans="1:21" ht="306">
      <c r="A274" s="58">
        <v>377</v>
      </c>
      <c r="B274" s="102" t="s">
        <v>406</v>
      </c>
      <c r="C274" s="102" t="s">
        <v>690</v>
      </c>
      <c r="D274" s="102" t="s">
        <v>691</v>
      </c>
      <c r="E274" s="104">
        <v>4</v>
      </c>
      <c r="F274" s="102" t="s">
        <v>1360</v>
      </c>
      <c r="G274" s="120" t="str">
        <f>HYPERLINK("https://drive.google.com/drive/folders/0B93qD7tUPEF5Yl82WmtwTV9mcHc","Technology Docs ")</f>
        <v xml:space="preserve">Technology Docs </v>
      </c>
      <c r="H274" s="104">
        <v>4</v>
      </c>
      <c r="I274" s="104"/>
      <c r="J274" s="231">
        <v>4</v>
      </c>
      <c r="K274" s="250"/>
      <c r="L274" s="218"/>
      <c r="M274" s="262"/>
      <c r="N274" s="262"/>
      <c r="O274" s="217"/>
      <c r="P274" s="218"/>
      <c r="Q274" s="218"/>
      <c r="R274" s="219"/>
      <c r="S274" s="220"/>
      <c r="T274" s="216">
        <f>IF(O274&lt;&gt;"",O274,IF(J274&lt;&gt;"",J274,IF(E274&lt;&gt;"",E274,"")))</f>
        <v>4</v>
      </c>
      <c r="U274" s="105">
        <f>IF(R274&lt;&gt;"",R274,IF(M274&lt;&gt;"",M274,IF(I274&lt;&gt;"",I274,IF(H274&lt;&gt;"",H274,""))))</f>
        <v>4</v>
      </c>
    </row>
    <row r="275" spans="1:21" s="80" customFormat="1">
      <c r="A275" s="99"/>
      <c r="E275" s="99"/>
      <c r="G275" s="113"/>
      <c r="H275" s="113"/>
      <c r="I275" s="113"/>
      <c r="J275" s="236"/>
      <c r="K275" s="237"/>
      <c r="L275" s="53"/>
      <c r="M275" s="249"/>
      <c r="N275" s="249"/>
      <c r="O275" s="53"/>
      <c r="P275" s="53"/>
      <c r="Q275" s="53"/>
      <c r="R275" s="53"/>
      <c r="S275" s="53"/>
      <c r="T275" s="113"/>
    </row>
    <row r="276" spans="1:21" ht="136">
      <c r="A276" s="58">
        <v>378</v>
      </c>
      <c r="B276" s="102" t="s">
        <v>67</v>
      </c>
      <c r="C276" s="102" t="s">
        <v>153</v>
      </c>
      <c r="D276" s="102" t="s">
        <v>692</v>
      </c>
      <c r="E276" s="104">
        <v>0</v>
      </c>
      <c r="F276" s="102" t="s">
        <v>1361</v>
      </c>
      <c r="G276" s="120" t="str">
        <f>HYPERLINK("https://drive.google.com/drive/folders/0B93qD7tUPEF5Yl82WmtwTV9mcHc","Technology Docs ")</f>
        <v xml:space="preserve">Technology Docs </v>
      </c>
      <c r="H276" s="104">
        <v>2</v>
      </c>
      <c r="I276" s="104"/>
      <c r="J276" s="231">
        <v>2</v>
      </c>
      <c r="K276" s="250"/>
      <c r="L276" s="218"/>
      <c r="M276" s="262"/>
      <c r="N276" s="262"/>
      <c r="O276" s="217"/>
      <c r="P276" s="218"/>
      <c r="Q276" s="218"/>
      <c r="R276" s="219"/>
      <c r="S276" s="220"/>
      <c r="T276" s="216">
        <f>IF(O276&lt;&gt;"",O276,IF(J276&lt;&gt;"",J276,IF(E276&lt;&gt;"",E276,"")))</f>
        <v>2</v>
      </c>
      <c r="U276" s="105">
        <f>IF(R276&lt;&gt;"",R276,IF(M276&lt;&gt;"",M276,IF(I276&lt;&gt;"",I276,IF(H276&lt;&gt;"",H276,""))))</f>
        <v>2</v>
      </c>
    </row>
    <row r="277" spans="1:21" s="80" customFormat="1">
      <c r="A277" s="99"/>
      <c r="E277" s="99"/>
      <c r="G277" s="113"/>
      <c r="H277" s="113"/>
      <c r="I277" s="113"/>
      <c r="J277" s="236"/>
      <c r="K277" s="237"/>
      <c r="L277" s="53"/>
      <c r="M277" s="249"/>
      <c r="N277" s="249"/>
      <c r="O277" s="53"/>
      <c r="P277" s="53"/>
      <c r="Q277" s="53"/>
      <c r="R277" s="53"/>
      <c r="S277" s="53"/>
      <c r="T277" s="113"/>
    </row>
    <row r="278" spans="1:21" ht="409.6">
      <c r="A278" s="58">
        <v>379</v>
      </c>
      <c r="B278" s="102" t="s">
        <v>407</v>
      </c>
      <c r="C278" s="102" t="s">
        <v>693</v>
      </c>
      <c r="D278" s="102" t="s">
        <v>694</v>
      </c>
      <c r="E278" s="104">
        <v>2</v>
      </c>
      <c r="F278" s="102" t="s">
        <v>1362</v>
      </c>
      <c r="G278" s="120" t="str">
        <f>HYPERLINK("https://drive.google.com/drive/folders/0B93qD7tUPEF5Yl82WmtwTV9mcHc","Technology Docs ")</f>
        <v xml:space="preserve">Technology Docs </v>
      </c>
      <c r="H278" s="104">
        <v>2</v>
      </c>
      <c r="I278" s="104"/>
      <c r="J278" s="231">
        <v>2</v>
      </c>
      <c r="K278" s="250"/>
      <c r="L278" s="218"/>
      <c r="M278" s="262"/>
      <c r="N278" s="262"/>
      <c r="O278" s="217"/>
      <c r="P278" s="218"/>
      <c r="Q278" s="218"/>
      <c r="R278" s="219"/>
      <c r="S278" s="220"/>
      <c r="T278" s="216">
        <f>IF(O278&lt;&gt;"",O278,IF(J278&lt;&gt;"",J278,IF(E278&lt;&gt;"",E278,"")))</f>
        <v>2</v>
      </c>
      <c r="U278" s="105">
        <f>IF(R278&lt;&gt;"",R278,IF(M278&lt;&gt;"",M278,IF(I278&lt;&gt;"",I278,IF(H278&lt;&gt;"",H278,""))))</f>
        <v>2</v>
      </c>
    </row>
    <row r="279" spans="1:21" s="80" customFormat="1">
      <c r="A279" s="99"/>
      <c r="E279" s="99"/>
      <c r="G279" s="113"/>
      <c r="H279" s="113"/>
      <c r="I279" s="113"/>
      <c r="J279" s="236"/>
      <c r="K279" s="237"/>
      <c r="L279" s="53"/>
      <c r="M279" s="249"/>
      <c r="N279" s="249"/>
      <c r="O279" s="53"/>
      <c r="P279" s="53"/>
      <c r="Q279" s="53"/>
      <c r="R279" s="53"/>
      <c r="S279" s="53"/>
      <c r="T279" s="113"/>
    </row>
    <row r="280" spans="1:21" ht="102">
      <c r="A280" s="58">
        <v>380</v>
      </c>
      <c r="B280" s="102" t="s">
        <v>408</v>
      </c>
      <c r="C280" s="102" t="s">
        <v>695</v>
      </c>
      <c r="D280" s="102" t="s">
        <v>696</v>
      </c>
      <c r="E280" s="104">
        <v>0</v>
      </c>
      <c r="F280" s="102" t="s">
        <v>1363</v>
      </c>
      <c r="G280" s="120" t="str">
        <f>HYPERLINK("https://drive.google.com/drive/folders/0B93qD7tUPEF5Yl82WmtwTV9mcHc","Technology Docs ")</f>
        <v xml:space="preserve">Technology Docs </v>
      </c>
      <c r="H280" s="104">
        <v>0</v>
      </c>
      <c r="I280" s="104"/>
      <c r="J280" s="231">
        <v>0</v>
      </c>
      <c r="K280" s="250"/>
      <c r="L280" s="218"/>
      <c r="M280" s="262"/>
      <c r="N280" s="262"/>
      <c r="O280" s="217"/>
      <c r="P280" s="218"/>
      <c r="Q280" s="218"/>
      <c r="R280" s="219"/>
      <c r="S280" s="220"/>
      <c r="T280" s="216">
        <f>IF(O280&lt;&gt;"",O280,IF(J280&lt;&gt;"",J280,IF(E280&lt;&gt;"",E280,"")))</f>
        <v>0</v>
      </c>
      <c r="U280" s="105">
        <f>IF(R280&lt;&gt;"",R280,IF(M280&lt;&gt;"",M280,IF(I280&lt;&gt;"",I280,IF(H280&lt;&gt;"",H280,""))))</f>
        <v>0</v>
      </c>
    </row>
    <row r="281" spans="1:21" s="80" customFormat="1">
      <c r="A281" s="99"/>
      <c r="E281" s="99"/>
      <c r="G281" s="113"/>
      <c r="H281" s="113"/>
      <c r="I281" s="113"/>
      <c r="J281" s="236"/>
      <c r="K281" s="237"/>
      <c r="L281" s="53"/>
      <c r="M281" s="249"/>
      <c r="N281" s="249"/>
      <c r="O281" s="53"/>
      <c r="P281" s="53"/>
      <c r="Q281" s="53"/>
      <c r="R281" s="53"/>
      <c r="S281" s="53"/>
      <c r="T281" s="113"/>
    </row>
    <row r="282" spans="1:21" ht="136">
      <c r="A282" s="58">
        <v>381</v>
      </c>
      <c r="B282" s="102" t="s">
        <v>409</v>
      </c>
      <c r="C282" s="102" t="s">
        <v>221</v>
      </c>
      <c r="D282" s="102" t="s">
        <v>697</v>
      </c>
      <c r="E282" s="104">
        <v>2</v>
      </c>
      <c r="F282" s="102" t="s">
        <v>1364</v>
      </c>
      <c r="G282" s="120" t="str">
        <f>HYPERLINK("https://drive.google.com/drive/folders/0B93qD7tUPEF5Yl82WmtwTV9mcHc","Technology Docs ")</f>
        <v xml:space="preserve">Technology Docs </v>
      </c>
      <c r="H282" s="104">
        <v>3</v>
      </c>
      <c r="I282" s="104"/>
      <c r="J282" s="244">
        <v>3</v>
      </c>
      <c r="K282" s="258"/>
      <c r="L282" s="218"/>
      <c r="M282" s="254">
        <v>3</v>
      </c>
      <c r="N282" s="254"/>
      <c r="O282" s="217"/>
      <c r="P282" s="218"/>
      <c r="Q282" s="218"/>
      <c r="R282" s="219"/>
      <c r="S282" s="220"/>
      <c r="T282" s="216">
        <f>IF(O282&lt;&gt;"",O282,IF(J282&lt;&gt;"",J282,IF(E282&lt;&gt;"",E282,"")))</f>
        <v>3</v>
      </c>
      <c r="U282" s="105">
        <f>IF(R282&lt;&gt;"",R282,IF(M282&lt;&gt;"",M282,IF(I282&lt;&gt;"",I282,IF(H282&lt;&gt;"",H282,""))))</f>
        <v>3</v>
      </c>
    </row>
    <row r="283" spans="1:21" s="80" customFormat="1">
      <c r="A283" s="99"/>
      <c r="E283" s="99"/>
      <c r="G283" s="113"/>
      <c r="H283" s="113"/>
      <c r="I283" s="113"/>
      <c r="J283" s="236"/>
      <c r="K283" s="237"/>
      <c r="L283" s="53"/>
      <c r="M283" s="249"/>
      <c r="N283" s="249"/>
      <c r="O283" s="53"/>
      <c r="P283" s="53"/>
      <c r="Q283" s="53"/>
      <c r="R283" s="53"/>
      <c r="S283" s="53"/>
      <c r="T283" s="113"/>
    </row>
    <row r="284" spans="1:21" ht="221">
      <c r="A284" s="58">
        <v>382</v>
      </c>
      <c r="B284" s="102" t="s">
        <v>119</v>
      </c>
      <c r="C284" s="102" t="s">
        <v>222</v>
      </c>
      <c r="D284" s="102" t="s">
        <v>698</v>
      </c>
      <c r="E284" s="104">
        <v>4</v>
      </c>
      <c r="F284" s="102" t="s">
        <v>1365</v>
      </c>
      <c r="G284" s="120" t="str">
        <f>HYPERLINK("https://drive.google.com/drive/folders/0B93qD7tUPEF5Yl82WmtwTV9mcHc","Technology Docs ")</f>
        <v xml:space="preserve">Technology Docs </v>
      </c>
      <c r="H284" s="104">
        <v>0</v>
      </c>
      <c r="I284" s="104"/>
      <c r="J284" s="233">
        <v>4</v>
      </c>
      <c r="K284" s="253" t="s">
        <v>1677</v>
      </c>
      <c r="L284" s="218"/>
      <c r="M284" s="263">
        <v>0</v>
      </c>
      <c r="N284" s="263"/>
      <c r="O284" s="217"/>
      <c r="P284" s="218"/>
      <c r="Q284" s="218"/>
      <c r="R284" s="219"/>
      <c r="S284" s="220"/>
      <c r="T284" s="216">
        <f>IF(O284&lt;&gt;"",O284,IF(J284&lt;&gt;"",J284,IF(E284&lt;&gt;"",E284,"")))</f>
        <v>4</v>
      </c>
      <c r="U284" s="105">
        <f>IF(R284&lt;&gt;"",R284,IF(M284&lt;&gt;"",M284,IF(I284&lt;&gt;"",I284,IF(H284&lt;&gt;"",H284,""))))</f>
        <v>0</v>
      </c>
    </row>
    <row r="285" spans="1:21" s="80" customFormat="1">
      <c r="A285" s="99"/>
      <c r="E285" s="99"/>
      <c r="G285" s="113"/>
      <c r="H285" s="113"/>
      <c r="I285" s="113"/>
      <c r="J285" s="236"/>
      <c r="K285" s="237"/>
      <c r="L285" s="53"/>
      <c r="M285" s="249"/>
      <c r="N285" s="249"/>
      <c r="O285" s="53"/>
      <c r="P285" s="53"/>
      <c r="Q285" s="53"/>
      <c r="R285" s="53"/>
      <c r="S285" s="53"/>
      <c r="T285" s="113"/>
    </row>
    <row r="286" spans="1:21" ht="255">
      <c r="A286" s="58">
        <v>383</v>
      </c>
      <c r="B286" s="102" t="s">
        <v>410</v>
      </c>
      <c r="C286" s="102" t="s">
        <v>224</v>
      </c>
      <c r="D286" s="102" t="s">
        <v>699</v>
      </c>
      <c r="E286" s="104">
        <v>4</v>
      </c>
      <c r="F286" s="102" t="s">
        <v>1366</v>
      </c>
      <c r="G286" s="120" t="str">
        <f>HYPERLINK("https://drive.google.com/drive/folders/0B93qD7tUPEF5Yl82WmtwTV9mcHc","Technology Docs ")</f>
        <v xml:space="preserve">Technology Docs </v>
      </c>
      <c r="H286" s="104">
        <v>1</v>
      </c>
      <c r="I286" s="104"/>
      <c r="J286" s="233">
        <v>4</v>
      </c>
      <c r="K286" s="234" t="s">
        <v>1678</v>
      </c>
      <c r="L286" s="218"/>
      <c r="M286" s="263">
        <v>2</v>
      </c>
      <c r="N286" s="263" t="s">
        <v>1707</v>
      </c>
      <c r="O286" s="217"/>
      <c r="P286" s="218"/>
      <c r="Q286" s="218"/>
      <c r="R286" s="219">
        <v>2.5</v>
      </c>
      <c r="S286" s="220" t="s">
        <v>1715</v>
      </c>
      <c r="T286" s="216">
        <f>IF(O286&lt;&gt;"",O286,IF(J286&lt;&gt;"",J286,IF(E286&lt;&gt;"",E286,"")))</f>
        <v>4</v>
      </c>
      <c r="U286" s="105">
        <f>IF(R286&lt;&gt;"",R286,IF(M286&lt;&gt;"",M286,IF(I286&lt;&gt;"",I286,IF(H286&lt;&gt;"",H286,""))))</f>
        <v>2.5</v>
      </c>
    </row>
    <row r="287" spans="1:21" s="80" customFormat="1">
      <c r="A287" s="99"/>
      <c r="E287" s="99"/>
      <c r="G287" s="113"/>
      <c r="H287" s="113"/>
      <c r="I287" s="113"/>
      <c r="J287" s="236"/>
      <c r="K287" s="237"/>
      <c r="L287" s="53"/>
      <c r="M287" s="249"/>
      <c r="N287" s="249"/>
      <c r="O287" s="53"/>
      <c r="P287" s="53"/>
      <c r="Q287" s="53"/>
      <c r="R287" s="53"/>
      <c r="S287" s="53"/>
      <c r="T287" s="113"/>
    </row>
    <row r="288" spans="1:21" ht="170">
      <c r="A288" s="58">
        <v>384</v>
      </c>
      <c r="B288" s="102" t="s">
        <v>122</v>
      </c>
      <c r="C288" s="102" t="s">
        <v>225</v>
      </c>
      <c r="D288" s="102" t="s">
        <v>700</v>
      </c>
      <c r="E288" s="104">
        <v>3</v>
      </c>
      <c r="F288" s="102" t="s">
        <v>1367</v>
      </c>
      <c r="G288" s="120" t="str">
        <f>HYPERLINK("https://drive.google.com/drive/folders/0B93qD7tUPEF5Yl82WmtwTV9mcHc","Technology Docs ")</f>
        <v xml:space="preserve">Technology Docs </v>
      </c>
      <c r="H288" s="104">
        <v>3</v>
      </c>
      <c r="I288" s="104"/>
      <c r="J288" s="231">
        <v>3</v>
      </c>
      <c r="K288" s="232"/>
      <c r="L288" s="218"/>
      <c r="M288" s="262"/>
      <c r="N288" s="262"/>
      <c r="O288" s="217"/>
      <c r="P288" s="218"/>
      <c r="Q288" s="218"/>
      <c r="R288" s="219"/>
      <c r="S288" s="220"/>
      <c r="T288" s="216">
        <f>IF(O288&lt;&gt;"",O288,IF(J288&lt;&gt;"",J288,IF(E288&lt;&gt;"",E288,"")))</f>
        <v>3</v>
      </c>
      <c r="U288" s="105">
        <f>IF(R288&lt;&gt;"",R288,IF(M288&lt;&gt;"",M288,IF(I288&lt;&gt;"",I288,IF(H288&lt;&gt;"",H288,""))))</f>
        <v>3</v>
      </c>
    </row>
    <row r="289" spans="1:21" s="80" customFormat="1">
      <c r="A289" s="99"/>
      <c r="E289" s="99"/>
      <c r="G289" s="113"/>
      <c r="H289" s="113"/>
      <c r="I289" s="113"/>
      <c r="J289" s="236"/>
      <c r="K289" s="237"/>
      <c r="L289" s="53"/>
      <c r="M289" s="249"/>
      <c r="N289" s="249"/>
      <c r="O289" s="53"/>
      <c r="P289" s="53"/>
      <c r="Q289" s="53"/>
      <c r="R289" s="53"/>
      <c r="S289" s="53"/>
      <c r="T289" s="113"/>
    </row>
    <row r="290" spans="1:21" ht="221">
      <c r="A290" s="58">
        <v>385</v>
      </c>
      <c r="B290" s="102" t="s">
        <v>123</v>
      </c>
      <c r="C290" s="102" t="s">
        <v>226</v>
      </c>
      <c r="D290" s="102" t="s">
        <v>701</v>
      </c>
      <c r="E290" s="104">
        <v>4</v>
      </c>
      <c r="F290" s="102" t="s">
        <v>1368</v>
      </c>
      <c r="G290" s="120" t="str">
        <f t="shared" ref="G290:G293" si="9">HYPERLINK("https://drive.google.com/drive/folders/0B93qD7tUPEF5Yl82WmtwTV9mcHc","Technology Docs ")</f>
        <v xml:space="preserve">Technology Docs </v>
      </c>
      <c r="H290" s="104">
        <v>4</v>
      </c>
      <c r="I290" s="104"/>
      <c r="J290" s="231">
        <v>4</v>
      </c>
      <c r="K290" s="232"/>
      <c r="L290" s="218"/>
      <c r="M290" s="262"/>
      <c r="N290" s="262"/>
      <c r="O290" s="217"/>
      <c r="P290" s="218"/>
      <c r="Q290" s="218"/>
      <c r="R290" s="219"/>
      <c r="S290" s="220"/>
      <c r="T290" s="216">
        <f>IF(O290&lt;&gt;"",O290,IF(J290&lt;&gt;"",J290,IF(E290&lt;&gt;"",E290,"")))</f>
        <v>4</v>
      </c>
      <c r="U290" s="105">
        <f>IF(R290&lt;&gt;"",R290,IF(M290&lt;&gt;"",M290,IF(I290&lt;&gt;"",I290,IF(H290&lt;&gt;"",H290,""))))</f>
        <v>4</v>
      </c>
    </row>
    <row r="291" spans="1:21" ht="409.6">
      <c r="A291" s="58">
        <v>386</v>
      </c>
      <c r="B291" s="102" t="s">
        <v>411</v>
      </c>
      <c r="C291" s="102" t="s">
        <v>702</v>
      </c>
      <c r="D291" s="102" t="s">
        <v>703</v>
      </c>
      <c r="E291" s="104">
        <v>4</v>
      </c>
      <c r="F291" s="102" t="s">
        <v>1369</v>
      </c>
      <c r="G291" s="120" t="str">
        <f t="shared" si="9"/>
        <v xml:space="preserve">Technology Docs </v>
      </c>
      <c r="H291" s="104">
        <v>3</v>
      </c>
      <c r="I291" s="104"/>
      <c r="J291" s="233">
        <v>4</v>
      </c>
      <c r="K291" s="234" t="s">
        <v>1679</v>
      </c>
      <c r="L291" s="218"/>
      <c r="M291" s="263">
        <v>3</v>
      </c>
      <c r="N291" s="263"/>
      <c r="O291" s="217"/>
      <c r="P291" s="218"/>
      <c r="Q291" s="218"/>
      <c r="R291" s="219"/>
      <c r="S291" s="220"/>
      <c r="T291" s="216">
        <f>IF(O291&lt;&gt;"",O291,IF(J291&lt;&gt;"",J291,IF(E291&lt;&gt;"",E291,"")))</f>
        <v>4</v>
      </c>
      <c r="U291" s="105">
        <f>IF(R291&lt;&gt;"",R291,IF(M291&lt;&gt;"",M291,IF(I291&lt;&gt;"",I291,IF(H291&lt;&gt;"",H291,""))))</f>
        <v>3</v>
      </c>
    </row>
    <row r="292" spans="1:21" ht="153">
      <c r="A292" s="58">
        <v>387</v>
      </c>
      <c r="B292" s="102" t="s">
        <v>45</v>
      </c>
      <c r="C292" s="102" t="s">
        <v>704</v>
      </c>
      <c r="D292" s="102" t="s">
        <v>705</v>
      </c>
      <c r="E292" s="104">
        <v>4</v>
      </c>
      <c r="F292" s="102" t="s">
        <v>1370</v>
      </c>
      <c r="G292" s="120" t="str">
        <f t="shared" si="9"/>
        <v xml:space="preserve">Technology Docs </v>
      </c>
      <c r="H292" s="104">
        <v>3</v>
      </c>
      <c r="I292" s="104"/>
      <c r="J292" s="233">
        <v>4</v>
      </c>
      <c r="K292" s="234" t="s">
        <v>1680</v>
      </c>
      <c r="L292" s="218"/>
      <c r="M292" s="263">
        <v>3</v>
      </c>
      <c r="N292" s="263"/>
      <c r="O292" s="217"/>
      <c r="P292" s="218"/>
      <c r="Q292" s="218"/>
      <c r="R292" s="219"/>
      <c r="S292" s="220"/>
      <c r="T292" s="216">
        <f>IF(O292&lt;&gt;"",O292,IF(J292&lt;&gt;"",J292,IF(E292&lt;&gt;"",E292,"")))</f>
        <v>4</v>
      </c>
      <c r="U292" s="105">
        <f>IF(R292&lt;&gt;"",R292,IF(M292&lt;&gt;"",M292,IF(I292&lt;&gt;"",I292,IF(H292&lt;&gt;"",H292,""))))</f>
        <v>3</v>
      </c>
    </row>
    <row r="293" spans="1:21" ht="306">
      <c r="A293" s="58">
        <v>388</v>
      </c>
      <c r="B293" s="102" t="s">
        <v>412</v>
      </c>
      <c r="C293" s="102" t="s">
        <v>706</v>
      </c>
      <c r="D293" s="102" t="s">
        <v>707</v>
      </c>
      <c r="E293" s="104">
        <v>4</v>
      </c>
      <c r="F293" s="102" t="s">
        <v>1371</v>
      </c>
      <c r="G293" s="120" t="str">
        <f t="shared" si="9"/>
        <v xml:space="preserve">Technology Docs </v>
      </c>
      <c r="H293" s="104">
        <v>2</v>
      </c>
      <c r="I293" s="104"/>
      <c r="J293" s="233">
        <v>4</v>
      </c>
      <c r="K293" s="234" t="s">
        <v>1681</v>
      </c>
      <c r="L293" s="218"/>
      <c r="M293" s="263">
        <v>3</v>
      </c>
      <c r="N293" s="263"/>
      <c r="O293" s="217"/>
      <c r="P293" s="218"/>
      <c r="Q293" s="218"/>
      <c r="R293" s="219"/>
      <c r="S293" s="220"/>
      <c r="T293" s="216">
        <f>IF(O293&lt;&gt;"",O293,IF(J293&lt;&gt;"",J293,IF(E293&lt;&gt;"",E293,"")))</f>
        <v>4</v>
      </c>
      <c r="U293" s="105">
        <f>IF(R293&lt;&gt;"",R293,IF(M293&lt;&gt;"",M293,IF(I293&lt;&gt;"",I293,IF(H293&lt;&gt;"",H293,""))))</f>
        <v>3</v>
      </c>
    </row>
    <row r="294" spans="1:21" s="80" customFormat="1">
      <c r="A294" s="99"/>
      <c r="E294" s="99"/>
      <c r="G294" s="113"/>
      <c r="H294" s="113"/>
      <c r="I294" s="113"/>
      <c r="J294" s="236"/>
      <c r="K294" s="237"/>
      <c r="L294" s="53"/>
      <c r="M294" s="249"/>
      <c r="N294" s="249"/>
      <c r="O294" s="53"/>
      <c r="P294" s="53"/>
      <c r="Q294" s="53"/>
      <c r="R294" s="53"/>
      <c r="S294" s="53"/>
      <c r="T294" s="113"/>
    </row>
    <row r="295" spans="1:21" ht="85">
      <c r="A295" s="58">
        <v>389</v>
      </c>
      <c r="B295" s="102" t="s">
        <v>413</v>
      </c>
      <c r="C295" s="102" t="s">
        <v>708</v>
      </c>
      <c r="D295" s="102" t="s">
        <v>709</v>
      </c>
      <c r="E295" s="104">
        <v>4</v>
      </c>
      <c r="F295" s="102" t="s">
        <v>1372</v>
      </c>
      <c r="G295" s="120" t="str">
        <f>HYPERLINK("https://drive.google.com/drive/folders/0B93qD7tUPEF5Yl82WmtwTV9mcHc","Technology Docs ")</f>
        <v xml:space="preserve">Technology Docs </v>
      </c>
      <c r="H295" s="104">
        <v>3</v>
      </c>
      <c r="I295" s="104"/>
      <c r="J295" s="233">
        <v>4</v>
      </c>
      <c r="K295" s="251" t="s">
        <v>1682</v>
      </c>
      <c r="L295" s="218"/>
      <c r="M295" s="263">
        <v>3</v>
      </c>
      <c r="N295" s="263"/>
      <c r="O295" s="217"/>
      <c r="P295" s="218"/>
      <c r="Q295" s="218"/>
      <c r="R295" s="219"/>
      <c r="S295" s="220"/>
      <c r="T295" s="216">
        <f>IF(O295&lt;&gt;"",O295,IF(J295&lt;&gt;"",J295,IF(E295&lt;&gt;"",E295,"")))</f>
        <v>4</v>
      </c>
      <c r="U295" s="105">
        <f>IF(R295&lt;&gt;"",R295,IF(M295&lt;&gt;"",M295,IF(I295&lt;&gt;"",I295,IF(H295&lt;&gt;"",H295,""))))</f>
        <v>3</v>
      </c>
    </row>
    <row r="296" spans="1:21">
      <c r="B296" s="38"/>
      <c r="G296" s="113"/>
      <c r="H296" s="113"/>
      <c r="I296" s="113"/>
      <c r="J296" s="236"/>
      <c r="K296" s="237"/>
      <c r="L296" s="53"/>
      <c r="M296" s="236"/>
      <c r="N296" s="236"/>
      <c r="O296" s="53"/>
      <c r="P296" s="53"/>
      <c r="Q296" s="53"/>
      <c r="R296" s="53"/>
      <c r="S296" s="53"/>
      <c r="U296" s="80"/>
    </row>
    <row r="297" spans="1:21">
      <c r="B297" s="38"/>
      <c r="G297" s="113"/>
      <c r="H297" s="113"/>
      <c r="I297" s="113"/>
      <c r="J297" s="236"/>
      <c r="K297" s="237"/>
      <c r="L297" s="53"/>
      <c r="M297" s="236"/>
      <c r="N297" s="236"/>
      <c r="O297" s="53"/>
      <c r="P297" s="53"/>
      <c r="Q297" s="53"/>
      <c r="R297" s="53"/>
      <c r="S297" s="53"/>
      <c r="U297" s="80"/>
    </row>
    <row r="298" spans="1:21">
      <c r="B298" s="38"/>
      <c r="G298" s="113"/>
      <c r="H298" s="113"/>
      <c r="I298" s="113"/>
      <c r="J298" s="236"/>
      <c r="K298" s="237"/>
      <c r="L298" s="53"/>
      <c r="M298" s="236"/>
      <c r="N298" s="236"/>
      <c r="O298" s="53"/>
      <c r="P298" s="53"/>
      <c r="Q298" s="53"/>
      <c r="R298" s="53"/>
      <c r="S298" s="53"/>
      <c r="U298" s="80"/>
    </row>
    <row r="299" spans="1:21" ht="17">
      <c r="B299" s="114" t="s">
        <v>56</v>
      </c>
      <c r="G299" s="113"/>
      <c r="H299" s="113"/>
      <c r="I299" s="113"/>
      <c r="J299" s="236"/>
      <c r="K299" s="237"/>
      <c r="L299" s="53"/>
      <c r="M299" s="236"/>
      <c r="N299" s="236"/>
      <c r="O299" s="53"/>
      <c r="P299" s="53"/>
      <c r="Q299" s="53"/>
      <c r="R299" s="53"/>
      <c r="S299" s="53"/>
      <c r="U299" s="80"/>
    </row>
    <row r="300" spans="1:21" ht="289">
      <c r="A300" s="58">
        <v>390</v>
      </c>
      <c r="B300" s="102" t="s">
        <v>414</v>
      </c>
      <c r="C300" s="102" t="s">
        <v>710</v>
      </c>
      <c r="D300" s="102" t="s">
        <v>711</v>
      </c>
      <c r="E300" s="104">
        <v>2</v>
      </c>
      <c r="F300" s="102" t="s">
        <v>1373</v>
      </c>
      <c r="G300" s="120" t="str">
        <f t="shared" ref="G300:G304" si="10">HYPERLINK("https://drive.google.com/drive/folders/0B93qD7tUPEF5ZXdsSUVZQ1FRcVU?usp=sharing","Documents for Sourcing ")</f>
        <v xml:space="preserve">Documents for Sourcing </v>
      </c>
      <c r="H300" s="104">
        <v>2</v>
      </c>
      <c r="I300" s="104"/>
      <c r="J300" s="231">
        <v>2</v>
      </c>
      <c r="K300" s="232"/>
      <c r="L300" s="218"/>
      <c r="M300" s="262"/>
      <c r="N300" s="262"/>
      <c r="O300" s="217"/>
      <c r="P300" s="218"/>
      <c r="Q300" s="218"/>
      <c r="R300" s="219">
        <v>2.5</v>
      </c>
      <c r="S300" s="220" t="s">
        <v>1716</v>
      </c>
      <c r="T300" s="216">
        <f>IF(O300&lt;&gt;"",O300,IF(J300&lt;&gt;"",J300,IF(E300&lt;&gt;"",E300,"")))</f>
        <v>2</v>
      </c>
      <c r="U300" s="105">
        <f>IF(R300&lt;&gt;"",R300,IF(M300&lt;&gt;"",M300,IF(I300&lt;&gt;"",I300,IF(H300&lt;&gt;"",H300,""))))</f>
        <v>2.5</v>
      </c>
    </row>
    <row r="301" spans="1:21" ht="289">
      <c r="A301" s="58">
        <v>391</v>
      </c>
      <c r="B301" s="102" t="s">
        <v>415</v>
      </c>
      <c r="C301" s="102" t="s">
        <v>712</v>
      </c>
      <c r="D301" s="102" t="s">
        <v>713</v>
      </c>
      <c r="E301" s="104">
        <v>1</v>
      </c>
      <c r="F301" s="102" t="s">
        <v>1374</v>
      </c>
      <c r="G301" s="120" t="str">
        <f t="shared" si="10"/>
        <v xml:space="preserve">Documents for Sourcing </v>
      </c>
      <c r="H301" s="104">
        <v>3</v>
      </c>
      <c r="I301" s="104"/>
      <c r="J301" s="229">
        <v>3</v>
      </c>
      <c r="K301" s="235" t="s">
        <v>1683</v>
      </c>
      <c r="L301" s="218"/>
      <c r="M301" s="261">
        <v>3</v>
      </c>
      <c r="N301" s="261"/>
      <c r="O301" s="217"/>
      <c r="P301" s="218"/>
      <c r="Q301" s="218"/>
      <c r="R301" s="219"/>
      <c r="S301" s="220"/>
      <c r="T301" s="216">
        <f>IF(O301&lt;&gt;"",O301,IF(J301&lt;&gt;"",J301,IF(E301&lt;&gt;"",E301,"")))</f>
        <v>3</v>
      </c>
      <c r="U301" s="105">
        <f>IF(R301&lt;&gt;"",R301,IF(M301&lt;&gt;"",M301,IF(I301&lt;&gt;"",I301,IF(H301&lt;&gt;"",H301,""))))</f>
        <v>3</v>
      </c>
    </row>
    <row r="302" spans="1:21" ht="102">
      <c r="A302" s="58">
        <v>392</v>
      </c>
      <c r="B302" s="102" t="s">
        <v>416</v>
      </c>
      <c r="C302" s="102" t="s">
        <v>714</v>
      </c>
      <c r="D302" s="102" t="s">
        <v>715</v>
      </c>
      <c r="E302" s="104">
        <v>4</v>
      </c>
      <c r="F302" s="102" t="s">
        <v>1375</v>
      </c>
      <c r="G302" s="120" t="str">
        <f t="shared" si="10"/>
        <v xml:space="preserve">Documents for Sourcing </v>
      </c>
      <c r="H302" s="104">
        <v>4</v>
      </c>
      <c r="I302" s="104"/>
      <c r="J302" s="231">
        <v>4</v>
      </c>
      <c r="K302" s="232"/>
      <c r="L302" s="218"/>
      <c r="M302" s="262"/>
      <c r="N302" s="262"/>
      <c r="O302" s="217"/>
      <c r="P302" s="218"/>
      <c r="Q302" s="218"/>
      <c r="R302" s="219"/>
      <c r="S302" s="220"/>
      <c r="T302" s="216">
        <f>IF(O302&lt;&gt;"",O302,IF(J302&lt;&gt;"",J302,IF(E302&lt;&gt;"",E302,"")))</f>
        <v>4</v>
      </c>
      <c r="U302" s="105">
        <f>IF(R302&lt;&gt;"",R302,IF(M302&lt;&gt;"",M302,IF(I302&lt;&gt;"",I302,IF(H302&lt;&gt;"",H302,""))))</f>
        <v>4</v>
      </c>
    </row>
    <row r="303" spans="1:21" ht="306">
      <c r="A303" s="58">
        <v>393</v>
      </c>
      <c r="B303" s="102" t="s">
        <v>417</v>
      </c>
      <c r="C303" s="102" t="s">
        <v>716</v>
      </c>
      <c r="D303" s="102" t="s">
        <v>717</v>
      </c>
      <c r="E303" s="104">
        <v>1</v>
      </c>
      <c r="F303" s="102" t="s">
        <v>1376</v>
      </c>
      <c r="G303" s="120" t="str">
        <f t="shared" si="10"/>
        <v xml:space="preserve">Documents for Sourcing </v>
      </c>
      <c r="H303" s="104">
        <v>2</v>
      </c>
      <c r="I303" s="104"/>
      <c r="J303" s="229">
        <v>2</v>
      </c>
      <c r="K303" s="235" t="s">
        <v>1684</v>
      </c>
      <c r="L303" s="218"/>
      <c r="M303" s="261">
        <v>2</v>
      </c>
      <c r="N303" s="261"/>
      <c r="O303" s="217"/>
      <c r="P303" s="218"/>
      <c r="Q303" s="218"/>
      <c r="R303" s="219"/>
      <c r="S303" s="220"/>
      <c r="T303" s="216">
        <f>IF(O303&lt;&gt;"",O303,IF(J303&lt;&gt;"",J303,IF(E303&lt;&gt;"",E303,"")))</f>
        <v>2</v>
      </c>
      <c r="U303" s="105">
        <f>IF(R303&lt;&gt;"",R303,IF(M303&lt;&gt;"",M303,IF(I303&lt;&gt;"",I303,IF(H303&lt;&gt;"",H303,""))))</f>
        <v>2</v>
      </c>
    </row>
    <row r="304" spans="1:21" ht="136">
      <c r="A304" s="58">
        <v>394</v>
      </c>
      <c r="B304" s="102" t="s">
        <v>418</v>
      </c>
      <c r="C304" s="102" t="s">
        <v>718</v>
      </c>
      <c r="D304" s="102" t="s">
        <v>719</v>
      </c>
      <c r="E304" s="104">
        <v>2</v>
      </c>
      <c r="F304" s="102" t="s">
        <v>1377</v>
      </c>
      <c r="G304" s="120" t="str">
        <f t="shared" si="10"/>
        <v xml:space="preserve">Documents for Sourcing </v>
      </c>
      <c r="H304" s="104">
        <v>2</v>
      </c>
      <c r="I304" s="104"/>
      <c r="J304" s="233">
        <v>3</v>
      </c>
      <c r="K304" s="234" t="s">
        <v>1685</v>
      </c>
      <c r="L304" s="218"/>
      <c r="M304" s="263">
        <v>3</v>
      </c>
      <c r="N304" s="263"/>
      <c r="O304" s="217"/>
      <c r="P304" s="218"/>
      <c r="Q304" s="218"/>
      <c r="R304" s="219"/>
      <c r="S304" s="220"/>
      <c r="T304" s="216">
        <f>IF(O304&lt;&gt;"",O304,IF(J304&lt;&gt;"",J304,IF(E304&lt;&gt;"",E304,"")))</f>
        <v>3</v>
      </c>
      <c r="U304" s="105">
        <f>IF(R304&lt;&gt;"",R304,IF(M304&lt;&gt;"",M304,IF(I304&lt;&gt;"",I304,IF(H304&lt;&gt;"",H304,""))))</f>
        <v>3</v>
      </c>
    </row>
    <row r="305" spans="1:21" s="80" customFormat="1">
      <c r="A305" s="99"/>
      <c r="E305" s="99"/>
      <c r="G305" s="113"/>
      <c r="H305" s="113"/>
      <c r="I305" s="113"/>
      <c r="J305" s="236"/>
      <c r="K305" s="237"/>
      <c r="L305" s="53"/>
      <c r="M305" s="249"/>
      <c r="N305" s="249"/>
      <c r="O305" s="53"/>
      <c r="P305" s="53"/>
      <c r="Q305" s="53"/>
      <c r="R305" s="53"/>
      <c r="S305" s="53"/>
      <c r="T305" s="113"/>
    </row>
    <row r="306" spans="1:21" ht="372">
      <c r="A306" s="58">
        <v>395</v>
      </c>
      <c r="B306" s="102" t="s">
        <v>419</v>
      </c>
      <c r="C306" s="102" t="s">
        <v>720</v>
      </c>
      <c r="D306" s="102" t="s">
        <v>721</v>
      </c>
      <c r="E306" s="104">
        <v>1</v>
      </c>
      <c r="F306" s="102" t="s">
        <v>1378</v>
      </c>
      <c r="G306" s="120" t="str">
        <f t="shared" ref="G306:G308" si="11">HYPERLINK("https://drive.google.com/drive/folders/0B93qD7tUPEF5ZXdsSUVZQ1FRcVU?usp=sharing","Documents for Sourcing ")</f>
        <v xml:space="preserve">Documents for Sourcing </v>
      </c>
      <c r="H306" s="104">
        <v>2</v>
      </c>
      <c r="I306" s="104"/>
      <c r="J306" s="233">
        <v>4</v>
      </c>
      <c r="K306" s="259" t="s">
        <v>1686</v>
      </c>
      <c r="L306" s="218"/>
      <c r="M306" s="263">
        <v>3</v>
      </c>
      <c r="N306" s="263"/>
      <c r="O306" s="217"/>
      <c r="P306" s="218"/>
      <c r="Q306" s="218"/>
      <c r="R306" s="219">
        <v>4</v>
      </c>
      <c r="S306" s="220"/>
      <c r="T306" s="216">
        <f>IF(O306&lt;&gt;"",O306,IF(J306&lt;&gt;"",J306,IF(E306&lt;&gt;"",E306,"")))</f>
        <v>4</v>
      </c>
      <c r="U306" s="105">
        <f>IF(R306&lt;&gt;"",R306,IF(M306&lt;&gt;"",M306,IF(I306&lt;&gt;"",I306,IF(H306&lt;&gt;"",H306,""))))</f>
        <v>4</v>
      </c>
    </row>
    <row r="307" spans="1:21" ht="144">
      <c r="A307" s="58">
        <v>396</v>
      </c>
      <c r="B307" s="102" t="s">
        <v>262</v>
      </c>
      <c r="C307" s="102" t="s">
        <v>210</v>
      </c>
      <c r="D307" s="102" t="s">
        <v>722</v>
      </c>
      <c r="E307" s="104">
        <v>1</v>
      </c>
      <c r="F307" s="102" t="s">
        <v>1379</v>
      </c>
      <c r="G307" s="120" t="str">
        <f t="shared" si="11"/>
        <v xml:space="preserve">Documents for Sourcing </v>
      </c>
      <c r="H307" s="104">
        <v>3</v>
      </c>
      <c r="I307" s="104"/>
      <c r="J307" s="244">
        <v>3</v>
      </c>
      <c r="K307" s="257" t="s">
        <v>1687</v>
      </c>
      <c r="L307" s="218"/>
      <c r="M307" s="254">
        <v>3</v>
      </c>
      <c r="N307" s="254"/>
      <c r="O307" s="217"/>
      <c r="P307" s="218"/>
      <c r="Q307" s="218"/>
      <c r="R307" s="219"/>
      <c r="S307" s="220"/>
      <c r="T307" s="216">
        <f>IF(O307&lt;&gt;"",O307,IF(J307&lt;&gt;"",J307,IF(E307&lt;&gt;"",E307,"")))</f>
        <v>3</v>
      </c>
      <c r="U307" s="105">
        <f>IF(R307&lt;&gt;"",R307,IF(M307&lt;&gt;"",M307,IF(I307&lt;&gt;"",I307,IF(H307&lt;&gt;"",H307,""))))</f>
        <v>3</v>
      </c>
    </row>
    <row r="308" spans="1:21" ht="136">
      <c r="A308" s="58">
        <v>397</v>
      </c>
      <c r="B308" s="102" t="s">
        <v>420</v>
      </c>
      <c r="C308" s="102" t="s">
        <v>723</v>
      </c>
      <c r="D308" s="102" t="s">
        <v>724</v>
      </c>
      <c r="E308" s="104">
        <v>1</v>
      </c>
      <c r="F308" s="102" t="s">
        <v>1380</v>
      </c>
      <c r="G308" s="120" t="str">
        <f t="shared" si="11"/>
        <v xml:space="preserve">Documents for Sourcing </v>
      </c>
      <c r="H308" s="104">
        <v>3</v>
      </c>
      <c r="I308" s="104"/>
      <c r="J308" s="244">
        <v>3</v>
      </c>
      <c r="K308" s="257"/>
      <c r="L308" s="218"/>
      <c r="M308" s="254">
        <v>3</v>
      </c>
      <c r="N308" s="254"/>
      <c r="O308" s="217"/>
      <c r="P308" s="218"/>
      <c r="Q308" s="218"/>
      <c r="R308" s="219"/>
      <c r="S308" s="220"/>
      <c r="T308" s="216">
        <f>IF(O308&lt;&gt;"",O308,IF(J308&lt;&gt;"",J308,IF(E308&lt;&gt;"",E308,"")))</f>
        <v>3</v>
      </c>
      <c r="U308" s="105">
        <f>IF(R308&lt;&gt;"",R308,IF(M308&lt;&gt;"",M308,IF(I308&lt;&gt;"",I308,IF(H308&lt;&gt;"",H308,""))))</f>
        <v>3</v>
      </c>
    </row>
    <row r="309" spans="1:21" s="80" customFormat="1">
      <c r="A309" s="99"/>
      <c r="E309" s="99"/>
      <c r="G309" s="113"/>
      <c r="H309" s="113"/>
      <c r="I309" s="113"/>
      <c r="J309" s="236"/>
      <c r="K309" s="237"/>
      <c r="L309" s="53"/>
      <c r="M309" s="249"/>
      <c r="N309" s="249"/>
      <c r="O309" s="53"/>
      <c r="P309" s="53"/>
      <c r="Q309" s="53"/>
      <c r="R309" s="53"/>
      <c r="S309" s="53"/>
      <c r="T309" s="113"/>
    </row>
    <row r="310" spans="1:21" ht="409.6">
      <c r="A310" s="58">
        <v>398</v>
      </c>
      <c r="B310" s="102" t="s">
        <v>269</v>
      </c>
      <c r="C310" s="102" t="s">
        <v>725</v>
      </c>
      <c r="D310" s="102" t="s">
        <v>24</v>
      </c>
      <c r="E310" s="104">
        <v>2</v>
      </c>
      <c r="F310" s="102" t="s">
        <v>1381</v>
      </c>
      <c r="G310" s="120" t="str">
        <f>HYPERLINK("https://drive.google.com/drive/folders/0B93qD7tUPEF5ZXdsSUVZQ1FRcVU?usp=sharing","Documents for Sourcing ")</f>
        <v xml:space="preserve">Documents for Sourcing </v>
      </c>
      <c r="H310" s="104">
        <v>3</v>
      </c>
      <c r="I310" s="104"/>
      <c r="J310" s="244">
        <v>3</v>
      </c>
      <c r="K310" s="260" t="s">
        <v>1688</v>
      </c>
      <c r="L310" s="218"/>
      <c r="M310" s="254">
        <v>3</v>
      </c>
      <c r="N310" s="254"/>
      <c r="O310" s="217"/>
      <c r="P310" s="218"/>
      <c r="Q310" s="218"/>
      <c r="R310" s="219"/>
      <c r="S310" s="220"/>
      <c r="T310" s="216">
        <f>IF(O310&lt;&gt;"",O310,IF(J310&lt;&gt;"",J310,IF(E310&lt;&gt;"",E310,"")))</f>
        <v>3</v>
      </c>
      <c r="U310" s="105">
        <f>IF(R310&lt;&gt;"",R310,IF(M310&lt;&gt;"",M310,IF(I310&lt;&gt;"",I310,IF(H310&lt;&gt;"",H310,""))))</f>
        <v>3</v>
      </c>
    </row>
    <row r="311" spans="1:21" s="80" customFormat="1">
      <c r="A311" s="99"/>
      <c r="E311" s="99"/>
      <c r="G311" s="113"/>
      <c r="H311" s="113"/>
      <c r="I311" s="113"/>
      <c r="J311" s="236"/>
      <c r="K311" s="237"/>
      <c r="L311" s="53"/>
      <c r="M311" s="249"/>
      <c r="N311" s="249"/>
      <c r="O311" s="53"/>
      <c r="P311" s="53"/>
      <c r="Q311" s="53"/>
      <c r="R311" s="53"/>
      <c r="S311" s="53"/>
      <c r="T311" s="113"/>
    </row>
    <row r="312" spans="1:21" ht="68">
      <c r="A312" s="58">
        <v>399</v>
      </c>
      <c r="B312" s="102" t="s">
        <v>421</v>
      </c>
      <c r="C312" s="102" t="s">
        <v>726</v>
      </c>
      <c r="D312" s="102" t="s">
        <v>24</v>
      </c>
      <c r="E312" s="104">
        <v>2</v>
      </c>
      <c r="F312" s="102" t="s">
        <v>1382</v>
      </c>
      <c r="G312" s="120" t="str">
        <f>HYPERLINK("https://drive.google.com/drive/folders/0B93qD7tUPEF5ZXdsSUVZQ1FRcVU?usp=sharing","Documents for Sourcing ")</f>
        <v xml:space="preserve">Documents for Sourcing </v>
      </c>
      <c r="H312" s="104">
        <v>3</v>
      </c>
      <c r="I312" s="104"/>
      <c r="J312" s="244">
        <v>3</v>
      </c>
      <c r="K312" s="260" t="s">
        <v>1689</v>
      </c>
      <c r="L312" s="218"/>
      <c r="M312" s="254">
        <v>3</v>
      </c>
      <c r="N312" s="254"/>
      <c r="O312" s="217"/>
      <c r="P312" s="218"/>
      <c r="Q312" s="218"/>
      <c r="R312" s="219"/>
      <c r="S312" s="220"/>
      <c r="T312" s="216">
        <f>IF(O312&lt;&gt;"",O312,IF(J312&lt;&gt;"",J312,IF(E312&lt;&gt;"",E312,"")))</f>
        <v>3</v>
      </c>
      <c r="U312" s="105">
        <f>IF(R312&lt;&gt;"",R312,IF(M312&lt;&gt;"",M312,IF(I312&lt;&gt;"",I312,IF(H312&lt;&gt;"",H312,""))))</f>
        <v>3</v>
      </c>
    </row>
    <row r="313" spans="1:21" s="80" customFormat="1">
      <c r="A313" s="99"/>
      <c r="E313" s="99"/>
      <c r="G313" s="113"/>
      <c r="H313" s="113"/>
      <c r="I313" s="113"/>
      <c r="J313" s="236"/>
      <c r="K313" s="237"/>
      <c r="L313" s="53"/>
      <c r="M313" s="249"/>
      <c r="N313" s="249"/>
      <c r="O313" s="53"/>
      <c r="P313" s="53"/>
      <c r="Q313" s="53"/>
      <c r="R313" s="53"/>
      <c r="S313" s="53"/>
      <c r="T313" s="113"/>
    </row>
    <row r="314" spans="1:21" ht="68">
      <c r="A314" s="58">
        <v>400</v>
      </c>
      <c r="B314" s="102" t="s">
        <v>422</v>
      </c>
      <c r="C314" s="102" t="s">
        <v>727</v>
      </c>
      <c r="D314" s="102" t="s">
        <v>24</v>
      </c>
      <c r="E314" s="104">
        <v>2</v>
      </c>
      <c r="F314" s="102" t="s">
        <v>1382</v>
      </c>
      <c r="G314" s="120" t="str">
        <f>HYPERLINK("https://drive.google.com/drive/folders/0B93qD7tUPEF5ZXdsSUVZQ1FRcVU?usp=sharing","Documents for Sourcing ")</f>
        <v xml:space="preserve">Documents for Sourcing </v>
      </c>
      <c r="H314" s="104">
        <v>3</v>
      </c>
      <c r="I314" s="104"/>
      <c r="J314" s="244">
        <v>3</v>
      </c>
      <c r="K314" s="260" t="s">
        <v>1690</v>
      </c>
      <c r="L314" s="218"/>
      <c r="M314" s="254">
        <v>3</v>
      </c>
      <c r="N314" s="254"/>
      <c r="O314" s="217"/>
      <c r="P314" s="218"/>
      <c r="Q314" s="218"/>
      <c r="R314" s="219"/>
      <c r="S314" s="220"/>
      <c r="T314" s="216">
        <f>IF(O314&lt;&gt;"",O314,IF(J314&lt;&gt;"",J314,IF(E314&lt;&gt;"",E314,"")))</f>
        <v>3</v>
      </c>
      <c r="U314" s="105">
        <f>IF(R314&lt;&gt;"",R314,IF(M314&lt;&gt;"",M314,IF(I314&lt;&gt;"",I314,IF(H314&lt;&gt;"",H314,""))))</f>
        <v>3</v>
      </c>
    </row>
    <row r="315" spans="1:21" s="80" customFormat="1">
      <c r="A315" s="99"/>
      <c r="E315" s="99"/>
      <c r="G315" s="113"/>
      <c r="H315" s="113"/>
      <c r="I315" s="113"/>
      <c r="J315" s="236"/>
      <c r="K315" s="237"/>
      <c r="L315" s="53"/>
      <c r="M315" s="249"/>
      <c r="N315" s="249"/>
      <c r="O315" s="53"/>
      <c r="P315" s="53"/>
      <c r="Q315" s="53"/>
      <c r="R315" s="53"/>
      <c r="S315" s="53"/>
      <c r="T315" s="113"/>
    </row>
    <row r="316" spans="1:21" ht="68">
      <c r="A316" s="58">
        <v>401</v>
      </c>
      <c r="B316" s="102" t="s">
        <v>113</v>
      </c>
      <c r="C316" s="102" t="s">
        <v>728</v>
      </c>
      <c r="D316" s="102" t="s">
        <v>24</v>
      </c>
      <c r="E316" s="104">
        <v>2</v>
      </c>
      <c r="F316" s="102" t="s">
        <v>1382</v>
      </c>
      <c r="G316" s="120" t="str">
        <f>HYPERLINK("https://drive.google.com/drive/folders/0B93qD7tUPEF5ZXdsSUVZQ1FRcVU?usp=sharing","Documents for Sourcing ")</f>
        <v xml:space="preserve">Documents for Sourcing </v>
      </c>
      <c r="H316" s="104">
        <v>3</v>
      </c>
      <c r="I316" s="104"/>
      <c r="J316" s="244">
        <v>3</v>
      </c>
      <c r="K316" s="260" t="s">
        <v>1691</v>
      </c>
      <c r="L316" s="218"/>
      <c r="M316" s="254">
        <v>3</v>
      </c>
      <c r="N316" s="254"/>
      <c r="O316" s="217"/>
      <c r="P316" s="218"/>
      <c r="Q316" s="218"/>
      <c r="R316" s="219"/>
      <c r="S316" s="220"/>
      <c r="T316" s="216">
        <f>IF(O316&lt;&gt;"",O316,IF(J316&lt;&gt;"",J316,IF(E316&lt;&gt;"",E316,"")))</f>
        <v>3</v>
      </c>
      <c r="U316" s="105">
        <f>IF(R316&lt;&gt;"",R316,IF(M316&lt;&gt;"",M316,IF(I316&lt;&gt;"",I316,IF(H316&lt;&gt;"",H316,""))))</f>
        <v>3</v>
      </c>
    </row>
    <row r="317" spans="1:21">
      <c r="B317" s="38"/>
      <c r="G317" s="113"/>
      <c r="H317" s="113"/>
      <c r="I317" s="113"/>
      <c r="J317" s="236"/>
      <c r="K317" s="237"/>
      <c r="L317" s="53"/>
      <c r="M317" s="236"/>
      <c r="N317" s="236"/>
      <c r="O317" s="53"/>
      <c r="P317" s="53"/>
      <c r="Q317" s="53"/>
      <c r="R317" s="53"/>
      <c r="S317" s="53"/>
      <c r="U317" s="80"/>
    </row>
    <row r="318" spans="1:21">
      <c r="B318" s="38"/>
      <c r="G318" s="113"/>
      <c r="H318" s="113"/>
      <c r="I318" s="113"/>
      <c r="J318" s="236"/>
      <c r="K318" s="237"/>
      <c r="L318" s="53"/>
      <c r="M318" s="236"/>
      <c r="N318" s="236"/>
      <c r="O318" s="53"/>
      <c r="P318" s="53"/>
      <c r="Q318" s="53"/>
      <c r="R318" s="53"/>
      <c r="S318" s="53"/>
      <c r="U318" s="80"/>
    </row>
    <row r="319" spans="1:21">
      <c r="B319" s="38"/>
      <c r="G319" s="113"/>
      <c r="H319" s="113"/>
      <c r="I319" s="113"/>
      <c r="J319" s="236"/>
      <c r="K319" s="237"/>
      <c r="L319" s="53"/>
      <c r="M319" s="236"/>
      <c r="N319" s="236"/>
      <c r="O319" s="53"/>
      <c r="P319" s="53"/>
      <c r="Q319" s="53"/>
      <c r="R319" s="53"/>
      <c r="S319" s="53"/>
      <c r="U319" s="80"/>
    </row>
    <row r="320" spans="1:21" ht="17">
      <c r="B320" s="114" t="s">
        <v>278</v>
      </c>
      <c r="G320" s="113"/>
      <c r="H320" s="113"/>
      <c r="I320" s="113"/>
      <c r="J320" s="236"/>
      <c r="K320" s="237"/>
      <c r="L320" s="53"/>
      <c r="M320" s="236"/>
      <c r="N320" s="236"/>
      <c r="O320" s="53"/>
      <c r="P320" s="53"/>
      <c r="Q320" s="53"/>
      <c r="R320" s="53"/>
      <c r="S320" s="53"/>
      <c r="U320" s="80"/>
    </row>
    <row r="321" spans="1:21" ht="409.6">
      <c r="A321" s="58">
        <v>402</v>
      </c>
      <c r="B321" s="102" t="s">
        <v>124</v>
      </c>
      <c r="C321" s="102" t="s">
        <v>227</v>
      </c>
      <c r="D321" s="102" t="s">
        <v>503</v>
      </c>
      <c r="E321" s="104">
        <v>2</v>
      </c>
      <c r="F321" s="102" t="s">
        <v>1383</v>
      </c>
      <c r="G321" s="120" t="str">
        <f>HYPERLINK("https://drive.google.com/open?id=0B93qD7tUPEF5X0Y5ZGxzUHVaVEE","Documents for Spend Analysis ")</f>
        <v xml:space="preserve">Documents for Spend Analysis </v>
      </c>
      <c r="H321" s="104">
        <v>2</v>
      </c>
      <c r="I321" s="104"/>
      <c r="J321" s="229">
        <v>2</v>
      </c>
      <c r="K321" s="235" t="s">
        <v>1692</v>
      </c>
      <c r="L321" s="218"/>
      <c r="M321" s="261">
        <v>2</v>
      </c>
      <c r="N321" s="261"/>
      <c r="O321" s="217"/>
      <c r="P321" s="218"/>
      <c r="Q321" s="218"/>
      <c r="R321" s="219"/>
      <c r="S321" s="220"/>
      <c r="T321" s="216">
        <f>IF(O321&lt;&gt;"",O321,IF(J321&lt;&gt;"",J321,IF(E321&lt;&gt;"",E321,"")))</f>
        <v>2</v>
      </c>
      <c r="U321" s="105">
        <f>IF(R321&lt;&gt;"",R321,IF(M321&lt;&gt;"",M321,IF(I321&lt;&gt;"",I321,IF(H321&lt;&gt;"",H321,""))))</f>
        <v>2</v>
      </c>
    </row>
    <row r="322" spans="1:21" s="80" customFormat="1">
      <c r="A322" s="99"/>
      <c r="E322" s="99"/>
      <c r="G322" s="113"/>
      <c r="H322" s="113"/>
      <c r="I322" s="113"/>
      <c r="J322" s="236"/>
      <c r="K322" s="237"/>
      <c r="L322" s="53"/>
      <c r="M322" s="249"/>
      <c r="N322" s="249"/>
      <c r="O322" s="53"/>
      <c r="P322" s="53"/>
      <c r="Q322" s="53"/>
      <c r="R322" s="53"/>
      <c r="S322" s="53"/>
      <c r="T322" s="113"/>
    </row>
    <row r="323" spans="1:21" ht="51">
      <c r="A323" s="58">
        <v>403</v>
      </c>
      <c r="B323" s="102" t="s">
        <v>423</v>
      </c>
      <c r="C323" s="102" t="s">
        <v>729</v>
      </c>
      <c r="D323" s="102" t="s">
        <v>503</v>
      </c>
      <c r="E323" s="104">
        <v>0</v>
      </c>
      <c r="F323" s="102" t="s">
        <v>1384</v>
      </c>
      <c r="G323" s="120"/>
      <c r="H323" s="104">
        <v>0</v>
      </c>
      <c r="I323" s="104"/>
      <c r="J323" s="231">
        <v>0</v>
      </c>
      <c r="K323" s="232" t="s">
        <v>1693</v>
      </c>
      <c r="L323" s="218"/>
      <c r="M323" s="262"/>
      <c r="N323" s="262"/>
      <c r="O323" s="217"/>
      <c r="P323" s="218"/>
      <c r="Q323" s="218"/>
      <c r="R323" s="219"/>
      <c r="S323" s="220"/>
      <c r="T323" s="216">
        <f>IF(O323&lt;&gt;"",O323,IF(J323&lt;&gt;"",J323,IF(E323&lt;&gt;"",E323,"")))</f>
        <v>0</v>
      </c>
      <c r="U323" s="105">
        <f>IF(R323&lt;&gt;"",R323,IF(M323&lt;&gt;"",M323,IF(I323&lt;&gt;"",I323,IF(H323&lt;&gt;"",H323,""))))</f>
        <v>0</v>
      </c>
    </row>
    <row r="324" spans="1:21" s="80" customFormat="1">
      <c r="A324" s="99"/>
      <c r="E324" s="99"/>
      <c r="G324" s="113"/>
      <c r="H324" s="113"/>
      <c r="I324" s="113"/>
      <c r="J324" s="236"/>
      <c r="K324" s="237"/>
      <c r="L324" s="53"/>
      <c r="M324" s="249"/>
      <c r="N324" s="249"/>
      <c r="O324" s="53"/>
      <c r="P324" s="53"/>
      <c r="Q324" s="53"/>
      <c r="R324" s="53"/>
      <c r="S324" s="53"/>
      <c r="T324" s="113"/>
    </row>
    <row r="325" spans="1:21" ht="68">
      <c r="A325" s="58">
        <v>404</v>
      </c>
      <c r="B325" s="102" t="s">
        <v>424</v>
      </c>
      <c r="C325" s="102" t="s">
        <v>730</v>
      </c>
      <c r="D325" s="102" t="s">
        <v>503</v>
      </c>
      <c r="E325" s="104">
        <v>2</v>
      </c>
      <c r="F325" s="102" t="s">
        <v>1383</v>
      </c>
      <c r="G325" s="120" t="str">
        <f>HYPERLINK("https://drive.google.com/open?id=0B93qD7tUPEF5X0Y5ZGxzUHVaVEE","Documents for Spend Analysis ")</f>
        <v xml:space="preserve">Documents for Spend Analysis </v>
      </c>
      <c r="H325" s="104"/>
      <c r="I325" s="104"/>
      <c r="J325" s="231">
        <v>2</v>
      </c>
      <c r="K325" s="232"/>
      <c r="L325" s="218"/>
      <c r="M325" s="262">
        <v>0</v>
      </c>
      <c r="N325" s="262"/>
      <c r="O325" s="217"/>
      <c r="P325" s="218"/>
      <c r="Q325" s="218"/>
      <c r="R325" s="219"/>
      <c r="S325" s="220"/>
      <c r="T325" s="216">
        <f>IF(O325&lt;&gt;"",O325,IF(J325&lt;&gt;"",J325,IF(E325&lt;&gt;"",E325,"")))</f>
        <v>2</v>
      </c>
      <c r="U325" s="105">
        <f>IF(R325&lt;&gt;"",R325,IF(M325&lt;&gt;"",M325,IF(I325&lt;&gt;"",I325,IF(H325&lt;&gt;"",H325,""))))</f>
        <v>0</v>
      </c>
    </row>
    <row r="326" spans="1:21" s="80" customFormat="1">
      <c r="A326" s="99"/>
      <c r="E326" s="99"/>
      <c r="G326" s="113"/>
      <c r="H326" s="113"/>
      <c r="I326" s="113"/>
      <c r="J326" s="236"/>
      <c r="K326" s="237"/>
      <c r="L326" s="53"/>
      <c r="M326" s="249"/>
      <c r="N326" s="249"/>
      <c r="O326" s="53"/>
      <c r="P326" s="53"/>
      <c r="Q326" s="53"/>
      <c r="R326" s="53"/>
      <c r="S326" s="53"/>
      <c r="T326" s="113"/>
    </row>
    <row r="327" spans="1:21" ht="68">
      <c r="A327" s="58">
        <v>405</v>
      </c>
      <c r="B327" s="102" t="s">
        <v>425</v>
      </c>
      <c r="C327" s="102" t="s">
        <v>731</v>
      </c>
      <c r="D327" s="102" t="s">
        <v>503</v>
      </c>
      <c r="E327" s="104">
        <v>2</v>
      </c>
      <c r="F327" s="102"/>
      <c r="G327" s="120" t="str">
        <f>HYPERLINK("https://drive.google.com/open?id=0B93qD7tUPEF5N2xnQ0g4c1czRDA","Documents for Services ")</f>
        <v xml:space="preserve">Documents for Services </v>
      </c>
      <c r="H327" s="104">
        <v>2</v>
      </c>
      <c r="I327" s="104"/>
      <c r="J327" s="231">
        <v>0</v>
      </c>
      <c r="K327" s="232" t="s">
        <v>1693</v>
      </c>
      <c r="L327" s="218"/>
      <c r="M327" s="262"/>
      <c r="N327" s="262"/>
      <c r="O327" s="217"/>
      <c r="P327" s="218"/>
      <c r="Q327" s="218"/>
      <c r="R327" s="219"/>
      <c r="S327" s="220"/>
      <c r="T327" s="216">
        <f>IF(O327&lt;&gt;"",O327,IF(J327&lt;&gt;"",J327,IF(E327&lt;&gt;"",E327,"")))</f>
        <v>0</v>
      </c>
      <c r="U327" s="105">
        <f>IF(R327&lt;&gt;"",R327,IF(M327&lt;&gt;"",M327,IF(I327&lt;&gt;"",I327,IF(H327&lt;&gt;"",H327,""))))</f>
        <v>2</v>
      </c>
    </row>
    <row r="328" spans="1:21" s="80" customFormat="1">
      <c r="A328" s="99"/>
      <c r="E328" s="99"/>
      <c r="G328" s="113"/>
      <c r="H328" s="113"/>
      <c r="I328" s="113"/>
      <c r="J328" s="236"/>
      <c r="K328" s="237"/>
      <c r="L328" s="53"/>
      <c r="M328" s="249"/>
      <c r="N328" s="249"/>
      <c r="O328" s="53"/>
      <c r="P328" s="53"/>
      <c r="Q328" s="53"/>
      <c r="R328" s="53"/>
      <c r="S328" s="53"/>
      <c r="T328" s="113"/>
    </row>
    <row r="329" spans="1:21" ht="51">
      <c r="A329" s="58">
        <v>406</v>
      </c>
      <c r="B329" s="102" t="s">
        <v>426</v>
      </c>
      <c r="C329" s="102" t="s">
        <v>732</v>
      </c>
      <c r="D329" s="102" t="s">
        <v>503</v>
      </c>
      <c r="E329" s="104">
        <v>0</v>
      </c>
      <c r="F329" s="102" t="s">
        <v>1385</v>
      </c>
      <c r="G329" s="120" t="str">
        <f>HYPERLINK("https://drive.google.com/open?id=0B93qD7tUPEF5N2xnQ0g4c1czRDA","Documents for Services ")</f>
        <v xml:space="preserve">Documents for Services </v>
      </c>
      <c r="H329" s="104">
        <v>0</v>
      </c>
      <c r="I329" s="104"/>
      <c r="J329" s="231">
        <v>0</v>
      </c>
      <c r="K329" s="232" t="s">
        <v>1693</v>
      </c>
      <c r="L329" s="218"/>
      <c r="M329" s="262"/>
      <c r="N329" s="262"/>
      <c r="O329" s="217"/>
      <c r="P329" s="218"/>
      <c r="Q329" s="218"/>
      <c r="R329" s="219"/>
      <c r="S329" s="220"/>
      <c r="T329" s="216">
        <f>IF(O329&lt;&gt;"",O329,IF(J329&lt;&gt;"",J329,IF(E329&lt;&gt;"",E329,"")))</f>
        <v>0</v>
      </c>
      <c r="U329" s="105">
        <f>IF(R329&lt;&gt;"",R329,IF(M329&lt;&gt;"",M329,IF(I329&lt;&gt;"",I329,IF(H329&lt;&gt;"",H329,""))))</f>
        <v>0</v>
      </c>
    </row>
    <row r="330" spans="1:21" s="80" customFormat="1">
      <c r="A330" s="99"/>
      <c r="E330" s="99"/>
      <c r="G330" s="113"/>
      <c r="H330" s="113"/>
      <c r="I330" s="113"/>
      <c r="J330" s="236"/>
      <c r="K330" s="237"/>
      <c r="L330" s="53"/>
      <c r="M330" s="249"/>
      <c r="N330" s="249"/>
      <c r="O330" s="53"/>
      <c r="P330" s="53"/>
      <c r="Q330" s="53"/>
      <c r="R330" s="53"/>
      <c r="S330" s="53"/>
      <c r="T330" s="113"/>
    </row>
    <row r="331" spans="1:21" ht="119">
      <c r="A331" s="58">
        <v>407</v>
      </c>
      <c r="B331" s="127" t="s">
        <v>125</v>
      </c>
      <c r="C331" s="102" t="s">
        <v>228</v>
      </c>
      <c r="D331" s="102" t="s">
        <v>503</v>
      </c>
      <c r="E331" s="104">
        <v>1</v>
      </c>
      <c r="F331" s="102" t="s">
        <v>1386</v>
      </c>
      <c r="G331" s="120" t="str">
        <f>HYPERLINK("https://drive.google.com/open?id=0B93qD7tUPEF5N2xnQ0g4c1czRDA","Documents for Services ")</f>
        <v xml:space="preserve">Documents for Services </v>
      </c>
      <c r="H331" s="104">
        <v>1</v>
      </c>
      <c r="I331" s="104"/>
      <c r="J331" s="231">
        <v>0</v>
      </c>
      <c r="K331" s="232"/>
      <c r="L331" s="218"/>
      <c r="M331" s="262"/>
      <c r="N331" s="262"/>
      <c r="O331" s="217"/>
      <c r="P331" s="218"/>
      <c r="Q331" s="218"/>
      <c r="R331" s="219"/>
      <c r="S331" s="220"/>
      <c r="T331" s="216">
        <f>IF(O331&lt;&gt;"",O331,IF(J331&lt;&gt;"",J331,IF(E331&lt;&gt;"",E331,"")))</f>
        <v>0</v>
      </c>
      <c r="U331" s="105">
        <f>IF(R331&lt;&gt;"",R331,IF(M331&lt;&gt;"",M331,IF(I331&lt;&gt;"",I331,IF(H331&lt;&gt;"",H331,""))))</f>
        <v>1</v>
      </c>
    </row>
    <row r="332" spans="1:21" s="80" customFormat="1">
      <c r="A332" s="99"/>
      <c r="E332" s="99"/>
      <c r="G332" s="113"/>
      <c r="H332" s="113"/>
      <c r="I332" s="113"/>
      <c r="J332" s="236"/>
      <c r="K332" s="237"/>
      <c r="L332" s="53"/>
      <c r="M332" s="249"/>
      <c r="N332" s="249"/>
      <c r="O332" s="53"/>
      <c r="P332" s="53"/>
      <c r="Q332" s="53"/>
      <c r="R332" s="53"/>
      <c r="S332" s="53"/>
      <c r="T332" s="113"/>
    </row>
    <row r="333" spans="1:21" ht="323">
      <c r="A333" s="58">
        <v>408</v>
      </c>
      <c r="B333" s="102" t="s">
        <v>126</v>
      </c>
      <c r="C333" s="102" t="s">
        <v>229</v>
      </c>
      <c r="D333" s="102" t="s">
        <v>503</v>
      </c>
      <c r="E333" s="104">
        <v>2</v>
      </c>
      <c r="F333" s="102" t="s">
        <v>1386</v>
      </c>
      <c r="G333" s="120" t="str">
        <f>HYPERLINK("https://drive.google.com/open?id=0B93qD7tUPEF5N2xnQ0g4c1czRDA","Documents for Services ")</f>
        <v xml:space="preserve">Documents for Services </v>
      </c>
      <c r="H333" s="104">
        <v>1</v>
      </c>
      <c r="I333" s="104"/>
      <c r="J333" s="233">
        <v>2</v>
      </c>
      <c r="K333" s="234" t="s">
        <v>1694</v>
      </c>
      <c r="L333" s="218"/>
      <c r="M333" s="263">
        <v>1</v>
      </c>
      <c r="N333" s="263"/>
      <c r="O333" s="217"/>
      <c r="P333" s="218"/>
      <c r="Q333" s="218"/>
      <c r="R333" s="219"/>
      <c r="S333" s="220"/>
      <c r="T333" s="216">
        <f>IF(O333&lt;&gt;"",O333,IF(J333&lt;&gt;"",J333,IF(E333&lt;&gt;"",E333,"")))</f>
        <v>2</v>
      </c>
      <c r="U333" s="105">
        <f>IF(R333&lt;&gt;"",R333,IF(M333&lt;&gt;"",M333,IF(I333&lt;&gt;"",I333,IF(H333&lt;&gt;"",H333,""))))</f>
        <v>1</v>
      </c>
    </row>
    <row r="334" spans="1:21">
      <c r="B334" s="38"/>
      <c r="G334" s="113"/>
      <c r="H334" s="113"/>
      <c r="I334" s="113"/>
      <c r="J334" s="53"/>
      <c r="K334" s="53"/>
      <c r="L334" s="53"/>
      <c r="M334" s="53"/>
      <c r="N334" s="53"/>
      <c r="O334" s="53"/>
      <c r="P334" s="53"/>
      <c r="Q334" s="53"/>
      <c r="R334" s="53"/>
      <c r="S334" s="53"/>
    </row>
    <row r="335" spans="1:21">
      <c r="J335" s="53"/>
      <c r="K335" s="53"/>
      <c r="L335" s="53"/>
      <c r="M335" s="53"/>
      <c r="N335" s="53"/>
      <c r="O335" s="53"/>
      <c r="P335" s="53"/>
      <c r="Q335" s="53"/>
      <c r="R335" s="53"/>
      <c r="S335" s="53"/>
    </row>
    <row r="336" spans="1:21">
      <c r="B336" s="38"/>
      <c r="J336" s="53"/>
      <c r="K336" s="53"/>
      <c r="L336" s="53"/>
      <c r="M336" s="53"/>
      <c r="N336" s="53"/>
      <c r="O336" s="53"/>
      <c r="P336" s="53"/>
      <c r="Q336" s="53"/>
      <c r="R336" s="53"/>
      <c r="S336" s="53"/>
    </row>
    <row r="337" spans="2:19">
      <c r="B337" s="38"/>
      <c r="J337" s="53"/>
      <c r="K337" s="53"/>
      <c r="L337" s="53"/>
      <c r="M337" s="53"/>
      <c r="N337" s="53"/>
      <c r="O337" s="53"/>
      <c r="P337" s="53"/>
      <c r="Q337" s="53"/>
      <c r="R337" s="53"/>
      <c r="S337" s="53"/>
    </row>
    <row r="338" spans="2:19">
      <c r="B338" s="38"/>
      <c r="J338" s="53"/>
      <c r="K338" s="53"/>
      <c r="L338" s="53"/>
      <c r="M338" s="53"/>
      <c r="N338" s="53"/>
      <c r="O338" s="53"/>
      <c r="P338" s="53"/>
      <c r="Q338" s="53"/>
      <c r="R338" s="53"/>
      <c r="S338" s="53"/>
    </row>
    <row r="339" spans="2:19">
      <c r="B339" s="38"/>
      <c r="J339" s="53"/>
      <c r="K339" s="53"/>
      <c r="L339" s="53"/>
      <c r="M339" s="53"/>
      <c r="N339" s="53"/>
      <c r="O339" s="53"/>
      <c r="P339" s="53"/>
      <c r="Q339" s="53"/>
      <c r="R339" s="53"/>
      <c r="S339" s="53"/>
    </row>
    <row r="340" spans="2:19">
      <c r="B340" s="38"/>
      <c r="J340" s="53"/>
      <c r="K340" s="53"/>
      <c r="L340" s="53"/>
      <c r="M340" s="53"/>
      <c r="N340" s="53"/>
      <c r="O340" s="53"/>
      <c r="P340" s="53"/>
      <c r="Q340" s="53"/>
      <c r="R340" s="53"/>
      <c r="S340" s="53"/>
    </row>
    <row r="341" spans="2:19">
      <c r="B341" s="38"/>
      <c r="J341" s="53"/>
      <c r="K341" s="53"/>
      <c r="L341" s="53"/>
      <c r="M341" s="53"/>
      <c r="N341" s="53"/>
      <c r="O341" s="53"/>
      <c r="P341" s="53"/>
      <c r="Q341" s="53"/>
      <c r="R341" s="53"/>
      <c r="S341" s="53"/>
    </row>
    <row r="342" spans="2:19">
      <c r="B342" s="38"/>
      <c r="J342" s="53"/>
      <c r="K342" s="53"/>
      <c r="L342" s="53"/>
      <c r="M342" s="53"/>
      <c r="N342" s="53"/>
      <c r="O342" s="53"/>
      <c r="P342" s="53"/>
      <c r="Q342" s="53"/>
      <c r="R342" s="53"/>
      <c r="S342" s="53"/>
    </row>
    <row r="343" spans="2:19">
      <c r="B343" s="38"/>
      <c r="J343" s="53"/>
      <c r="K343" s="53"/>
      <c r="L343" s="53"/>
      <c r="M343" s="53"/>
      <c r="N343" s="53"/>
      <c r="O343" s="53"/>
      <c r="P343" s="53"/>
      <c r="Q343" s="53"/>
      <c r="R343" s="53"/>
      <c r="S343" s="53"/>
    </row>
    <row r="344" spans="2:19">
      <c r="B344" s="38"/>
      <c r="J344" s="53"/>
      <c r="K344" s="53"/>
      <c r="L344" s="53"/>
      <c r="M344" s="53"/>
      <c r="N344" s="53"/>
      <c r="O344" s="53"/>
      <c r="P344" s="53"/>
      <c r="Q344" s="53"/>
      <c r="R344" s="53"/>
      <c r="S344" s="53"/>
    </row>
    <row r="345" spans="2:19">
      <c r="B345" s="38"/>
      <c r="J345" s="53"/>
      <c r="K345" s="53"/>
      <c r="L345" s="53"/>
      <c r="M345" s="53"/>
      <c r="N345" s="53"/>
      <c r="O345" s="53"/>
      <c r="P345" s="53"/>
      <c r="Q345" s="53"/>
      <c r="R345" s="53"/>
      <c r="S345" s="53"/>
    </row>
    <row r="346" spans="2:19">
      <c r="B346" s="38"/>
      <c r="J346" s="53"/>
      <c r="K346" s="53"/>
      <c r="L346" s="53"/>
      <c r="M346" s="53"/>
      <c r="N346" s="53"/>
      <c r="O346" s="53"/>
      <c r="P346" s="53"/>
      <c r="Q346" s="53"/>
      <c r="R346" s="53"/>
      <c r="S346" s="53"/>
    </row>
    <row r="347" spans="2:19">
      <c r="B347" s="38"/>
      <c r="J347" s="53"/>
      <c r="K347" s="53"/>
      <c r="L347" s="53"/>
      <c r="M347" s="53"/>
      <c r="N347" s="53"/>
      <c r="O347" s="53"/>
      <c r="P347" s="53"/>
      <c r="Q347" s="53"/>
      <c r="R347" s="53"/>
      <c r="S347" s="53"/>
    </row>
    <row r="348" spans="2:19">
      <c r="B348" s="38"/>
      <c r="J348" s="53"/>
      <c r="K348" s="53"/>
      <c r="L348" s="53"/>
      <c r="M348" s="53"/>
      <c r="N348" s="53"/>
      <c r="O348" s="53"/>
      <c r="P348" s="53"/>
      <c r="Q348" s="53"/>
      <c r="R348" s="53"/>
      <c r="S348" s="53"/>
    </row>
    <row r="349" spans="2:19">
      <c r="B349" s="38"/>
      <c r="J349" s="53"/>
      <c r="K349" s="53"/>
      <c r="L349" s="53"/>
      <c r="M349" s="53"/>
      <c r="N349" s="53"/>
      <c r="O349" s="53"/>
      <c r="P349" s="53"/>
      <c r="Q349" s="53"/>
      <c r="R349" s="53"/>
      <c r="S349" s="53"/>
    </row>
    <row r="350" spans="2:19">
      <c r="B350" s="38"/>
      <c r="J350" s="53"/>
      <c r="K350" s="53"/>
      <c r="L350" s="53"/>
      <c r="M350" s="53"/>
      <c r="N350" s="53"/>
      <c r="O350" s="53"/>
      <c r="P350" s="53"/>
      <c r="Q350" s="53"/>
      <c r="R350" s="53"/>
      <c r="S350" s="53"/>
    </row>
    <row r="351" spans="2:19">
      <c r="B351" s="38"/>
      <c r="J351" s="53"/>
      <c r="K351" s="53"/>
      <c r="L351" s="53"/>
      <c r="M351" s="53"/>
      <c r="N351" s="53"/>
      <c r="O351" s="53"/>
      <c r="P351" s="53"/>
      <c r="Q351" s="53"/>
      <c r="R351" s="53"/>
      <c r="S351" s="53"/>
    </row>
    <row r="352" spans="2:19">
      <c r="B352" s="38"/>
      <c r="J352" s="53"/>
      <c r="K352" s="53"/>
      <c r="L352" s="53"/>
      <c r="M352" s="53"/>
      <c r="N352" s="53"/>
      <c r="O352" s="53"/>
      <c r="P352" s="53"/>
      <c r="Q352" s="53"/>
      <c r="R352" s="53"/>
      <c r="S352" s="53"/>
    </row>
    <row r="353" spans="2:19">
      <c r="B353" s="38"/>
      <c r="J353" s="53"/>
      <c r="K353" s="53"/>
      <c r="L353" s="53"/>
      <c r="M353" s="53"/>
      <c r="N353" s="53"/>
      <c r="O353" s="53"/>
      <c r="P353" s="53"/>
      <c r="Q353" s="53"/>
      <c r="R353" s="53"/>
      <c r="S353" s="53"/>
    </row>
    <row r="354" spans="2:19">
      <c r="B354" s="38"/>
      <c r="J354" s="53"/>
      <c r="K354" s="53"/>
      <c r="L354" s="53"/>
      <c r="M354" s="53"/>
      <c r="N354" s="53"/>
      <c r="O354" s="53"/>
      <c r="P354" s="53"/>
      <c r="Q354" s="53"/>
      <c r="R354" s="53"/>
      <c r="S354" s="53"/>
    </row>
    <row r="355" spans="2:19">
      <c r="B355" s="38"/>
      <c r="J355" s="53"/>
      <c r="K355" s="53"/>
      <c r="L355" s="53"/>
      <c r="M355" s="53"/>
      <c r="N355" s="53"/>
      <c r="O355" s="53"/>
      <c r="P355" s="53"/>
      <c r="Q355" s="53"/>
      <c r="R355" s="53"/>
      <c r="S355" s="53"/>
    </row>
    <row r="356" spans="2:19">
      <c r="B356" s="38"/>
      <c r="J356" s="53"/>
      <c r="K356" s="53"/>
      <c r="L356" s="53"/>
      <c r="M356" s="53"/>
      <c r="N356" s="53"/>
      <c r="O356" s="53"/>
      <c r="P356" s="53"/>
      <c r="Q356" s="53"/>
      <c r="R356" s="53"/>
      <c r="S356" s="53"/>
    </row>
    <row r="357" spans="2:19">
      <c r="B357" s="38"/>
      <c r="J357" s="53"/>
      <c r="K357" s="53"/>
      <c r="L357" s="53"/>
      <c r="M357" s="53"/>
      <c r="N357" s="53"/>
      <c r="O357" s="53"/>
      <c r="P357" s="53"/>
      <c r="Q357" s="53"/>
      <c r="R357" s="53"/>
      <c r="S357" s="53"/>
    </row>
    <row r="358" spans="2:19">
      <c r="B358" s="38"/>
      <c r="J358" s="53"/>
      <c r="K358" s="53"/>
      <c r="L358" s="53"/>
      <c r="M358" s="53"/>
      <c r="N358" s="53"/>
      <c r="O358" s="53"/>
      <c r="P358" s="53"/>
      <c r="Q358" s="53"/>
      <c r="R358" s="53"/>
      <c r="S358" s="53"/>
    </row>
    <row r="359" spans="2:19">
      <c r="B359" s="38"/>
      <c r="J359" s="53"/>
      <c r="K359" s="53"/>
      <c r="L359" s="53"/>
      <c r="M359" s="53"/>
      <c r="N359" s="53"/>
      <c r="O359" s="53"/>
      <c r="P359" s="53"/>
      <c r="Q359" s="53"/>
      <c r="R359" s="53"/>
      <c r="S359" s="53"/>
    </row>
    <row r="360" spans="2:19">
      <c r="B360" s="38"/>
      <c r="J360" s="53"/>
      <c r="K360" s="53"/>
      <c r="L360" s="53"/>
      <c r="M360" s="53"/>
      <c r="N360" s="53"/>
      <c r="O360" s="53"/>
      <c r="P360" s="53"/>
      <c r="Q360" s="53"/>
      <c r="R360" s="53"/>
      <c r="S360" s="53"/>
    </row>
    <row r="361" spans="2:19">
      <c r="B361" s="38"/>
      <c r="J361" s="53"/>
      <c r="K361" s="53"/>
      <c r="L361" s="53"/>
      <c r="M361" s="53"/>
      <c r="N361" s="53"/>
      <c r="O361" s="53"/>
      <c r="P361" s="53"/>
      <c r="Q361" s="53"/>
      <c r="R361" s="53"/>
      <c r="S361" s="53"/>
    </row>
    <row r="362" spans="2:19">
      <c r="B362" s="38"/>
      <c r="J362" s="53"/>
      <c r="K362" s="53"/>
      <c r="L362" s="53"/>
      <c r="M362" s="53"/>
      <c r="N362" s="53"/>
      <c r="O362" s="53"/>
      <c r="P362" s="53"/>
      <c r="Q362" s="53"/>
      <c r="R362" s="53"/>
      <c r="S362" s="53"/>
    </row>
    <row r="363" spans="2:19">
      <c r="B363" s="38"/>
      <c r="J363" s="53"/>
      <c r="K363" s="53"/>
      <c r="L363" s="53"/>
      <c r="M363" s="53"/>
      <c r="N363" s="53"/>
      <c r="O363" s="53"/>
      <c r="P363" s="53"/>
      <c r="Q363" s="53"/>
      <c r="R363" s="53"/>
      <c r="S363" s="53"/>
    </row>
    <row r="364" spans="2:19">
      <c r="B364" s="38"/>
      <c r="J364" s="53"/>
      <c r="K364" s="53"/>
      <c r="L364" s="53"/>
      <c r="M364" s="53"/>
      <c r="N364" s="53"/>
      <c r="O364" s="53"/>
      <c r="P364" s="53"/>
      <c r="Q364" s="53"/>
      <c r="R364" s="53"/>
      <c r="S364" s="53"/>
    </row>
    <row r="365" spans="2:19">
      <c r="B365" s="38"/>
      <c r="J365" s="53"/>
      <c r="K365" s="53"/>
      <c r="L365" s="53"/>
      <c r="M365" s="53"/>
      <c r="N365" s="53"/>
      <c r="O365" s="53"/>
      <c r="P365" s="53"/>
      <c r="Q365" s="53"/>
      <c r="R365" s="53"/>
      <c r="S365" s="53"/>
    </row>
    <row r="366" spans="2:19">
      <c r="B366" s="38"/>
      <c r="J366" s="53"/>
      <c r="K366" s="53"/>
      <c r="L366" s="53"/>
      <c r="M366" s="53"/>
      <c r="N366" s="53"/>
      <c r="O366" s="53"/>
      <c r="P366" s="53"/>
      <c r="Q366" s="53"/>
      <c r="R366" s="53"/>
      <c r="S366" s="53"/>
    </row>
    <row r="367" spans="2:19">
      <c r="B367" s="38"/>
      <c r="J367" s="53"/>
      <c r="K367" s="53"/>
      <c r="L367" s="53"/>
      <c r="M367" s="53"/>
      <c r="N367" s="53"/>
      <c r="O367" s="53"/>
      <c r="P367" s="53"/>
      <c r="Q367" s="53"/>
      <c r="R367" s="53"/>
      <c r="S367" s="53"/>
    </row>
    <row r="368" spans="2:19">
      <c r="B368" s="38"/>
      <c r="J368" s="53"/>
      <c r="K368" s="53"/>
      <c r="L368" s="53"/>
      <c r="M368" s="53"/>
      <c r="N368" s="53"/>
      <c r="O368" s="53"/>
      <c r="P368" s="53"/>
      <c r="Q368" s="53"/>
      <c r="R368" s="53"/>
      <c r="S368" s="53"/>
    </row>
    <row r="369" spans="2:19">
      <c r="B369" s="38"/>
      <c r="J369" s="53"/>
      <c r="K369" s="53"/>
      <c r="L369" s="53"/>
      <c r="M369" s="53"/>
      <c r="N369" s="53"/>
      <c r="O369" s="53"/>
      <c r="P369" s="53"/>
      <c r="Q369" s="53"/>
      <c r="R369" s="53"/>
      <c r="S369" s="53"/>
    </row>
    <row r="370" spans="2:19">
      <c r="B370" s="38"/>
      <c r="J370" s="53"/>
      <c r="K370" s="53"/>
      <c r="L370" s="53"/>
      <c r="M370" s="53"/>
      <c r="N370" s="53"/>
      <c r="O370" s="53"/>
      <c r="P370" s="53"/>
      <c r="Q370" s="53"/>
      <c r="R370" s="53"/>
      <c r="S370" s="53"/>
    </row>
    <row r="371" spans="2:19">
      <c r="B371" s="38"/>
      <c r="J371" s="53"/>
      <c r="K371" s="53"/>
      <c r="L371" s="53"/>
      <c r="M371" s="53"/>
      <c r="N371" s="53"/>
      <c r="O371" s="53"/>
      <c r="P371" s="53"/>
      <c r="Q371" s="53"/>
      <c r="R371" s="53"/>
      <c r="S371" s="53"/>
    </row>
    <row r="372" spans="2:19">
      <c r="B372" s="38"/>
      <c r="J372" s="53"/>
      <c r="K372" s="53"/>
      <c r="L372" s="53"/>
      <c r="M372" s="53"/>
      <c r="N372" s="53"/>
      <c r="O372" s="53"/>
      <c r="P372" s="53"/>
      <c r="Q372" s="53"/>
      <c r="R372" s="53"/>
      <c r="S372" s="53"/>
    </row>
    <row r="373" spans="2:19">
      <c r="B373" s="38"/>
      <c r="J373" s="53"/>
      <c r="K373" s="53"/>
      <c r="L373" s="53"/>
      <c r="M373" s="53"/>
      <c r="N373" s="53"/>
      <c r="O373" s="53"/>
      <c r="P373" s="53"/>
      <c r="Q373" s="53"/>
      <c r="R373" s="53"/>
      <c r="S373" s="53"/>
    </row>
    <row r="374" spans="2:19">
      <c r="B374" s="38"/>
      <c r="J374" s="53"/>
      <c r="K374" s="53"/>
      <c r="L374" s="53"/>
      <c r="M374" s="53"/>
      <c r="N374" s="53"/>
      <c r="O374" s="53"/>
      <c r="P374" s="53"/>
      <c r="Q374" s="53"/>
      <c r="R374" s="53"/>
      <c r="S374" s="53"/>
    </row>
    <row r="375" spans="2:19">
      <c r="B375" s="38"/>
      <c r="J375" s="53"/>
      <c r="K375" s="53"/>
      <c r="L375" s="53"/>
      <c r="M375" s="53"/>
      <c r="N375" s="53"/>
      <c r="O375" s="53"/>
      <c r="P375" s="53"/>
      <c r="Q375" s="53"/>
      <c r="R375" s="53"/>
      <c r="S375" s="53"/>
    </row>
    <row r="376" spans="2:19">
      <c r="B376" s="38"/>
      <c r="J376" s="53"/>
      <c r="K376" s="53"/>
      <c r="L376" s="53"/>
      <c r="M376" s="53"/>
      <c r="N376" s="53"/>
      <c r="O376" s="53"/>
      <c r="P376" s="53"/>
      <c r="Q376" s="53"/>
      <c r="R376" s="53"/>
      <c r="S376" s="53"/>
    </row>
    <row r="377" spans="2:19">
      <c r="B377" s="38"/>
      <c r="J377" s="53"/>
      <c r="K377" s="53"/>
      <c r="L377" s="53"/>
      <c r="M377" s="53"/>
      <c r="N377" s="53"/>
      <c r="O377" s="53"/>
      <c r="P377" s="53"/>
      <c r="Q377" s="53"/>
      <c r="R377" s="53"/>
      <c r="S377" s="53"/>
    </row>
    <row r="378" spans="2:19">
      <c r="B378" s="38"/>
      <c r="J378" s="53"/>
      <c r="K378" s="53"/>
      <c r="L378" s="53"/>
      <c r="M378" s="53"/>
      <c r="N378" s="53"/>
      <c r="O378" s="53"/>
      <c r="P378" s="53"/>
      <c r="Q378" s="53"/>
      <c r="R378" s="53"/>
      <c r="S378" s="53"/>
    </row>
    <row r="379" spans="2:19">
      <c r="B379" s="38"/>
      <c r="J379" s="53"/>
      <c r="K379" s="53"/>
      <c r="L379" s="53"/>
      <c r="M379" s="53"/>
      <c r="N379" s="53"/>
      <c r="O379" s="53"/>
      <c r="P379" s="53"/>
      <c r="Q379" s="53"/>
      <c r="R379" s="53"/>
      <c r="S379" s="53"/>
    </row>
    <row r="380" spans="2:19">
      <c r="B380" s="38"/>
      <c r="J380" s="53"/>
      <c r="K380" s="53"/>
      <c r="L380" s="53"/>
      <c r="M380" s="53"/>
      <c r="N380" s="53"/>
      <c r="O380" s="53"/>
      <c r="P380" s="53"/>
      <c r="Q380" s="53"/>
      <c r="R380" s="53"/>
      <c r="S380" s="53"/>
    </row>
    <row r="381" spans="2:19">
      <c r="B381" s="38"/>
      <c r="J381" s="53"/>
      <c r="K381" s="53"/>
      <c r="L381" s="53"/>
      <c r="M381" s="53"/>
      <c r="N381" s="53"/>
      <c r="O381" s="53"/>
      <c r="P381" s="53"/>
      <c r="Q381" s="53"/>
      <c r="R381" s="53"/>
      <c r="S381" s="53"/>
    </row>
    <row r="382" spans="2:19">
      <c r="B382" s="38"/>
      <c r="J382" s="53"/>
      <c r="K382" s="53"/>
      <c r="L382" s="53"/>
      <c r="M382" s="53"/>
      <c r="N382" s="53"/>
      <c r="O382" s="53"/>
      <c r="P382" s="53"/>
      <c r="Q382" s="53"/>
      <c r="R382" s="53"/>
      <c r="S382" s="53"/>
    </row>
    <row r="383" spans="2:19">
      <c r="B383" s="38"/>
      <c r="J383" s="53"/>
      <c r="K383" s="53"/>
      <c r="L383" s="53"/>
      <c r="M383" s="53"/>
      <c r="N383" s="53"/>
      <c r="O383" s="53"/>
      <c r="P383" s="53"/>
      <c r="Q383" s="53"/>
      <c r="R383" s="53"/>
      <c r="S383" s="53"/>
    </row>
    <row r="384" spans="2:19">
      <c r="B384" s="38"/>
      <c r="J384" s="53"/>
      <c r="K384" s="53"/>
      <c r="L384" s="53"/>
      <c r="M384" s="53"/>
      <c r="N384" s="53"/>
      <c r="O384" s="53"/>
      <c r="P384" s="53"/>
      <c r="Q384" s="53"/>
      <c r="R384" s="53"/>
      <c r="S384" s="53"/>
    </row>
    <row r="385" spans="2:19">
      <c r="B385" s="38"/>
      <c r="J385" s="53"/>
      <c r="K385" s="53"/>
      <c r="L385" s="53"/>
      <c r="M385" s="53"/>
      <c r="N385" s="53"/>
      <c r="O385" s="53"/>
      <c r="P385" s="53"/>
      <c r="Q385" s="53"/>
      <c r="R385" s="53"/>
      <c r="S385" s="53"/>
    </row>
    <row r="386" spans="2:19">
      <c r="B386" s="38"/>
      <c r="J386" s="53"/>
      <c r="K386" s="53"/>
      <c r="L386" s="53"/>
      <c r="M386" s="53"/>
      <c r="N386" s="53"/>
      <c r="O386" s="53"/>
      <c r="P386" s="53"/>
      <c r="Q386" s="53"/>
      <c r="R386" s="53"/>
      <c r="S386" s="53"/>
    </row>
    <row r="387" spans="2:19">
      <c r="B387" s="38"/>
      <c r="J387" s="53"/>
      <c r="K387" s="53"/>
      <c r="L387" s="53"/>
      <c r="M387" s="53"/>
      <c r="N387" s="53"/>
      <c r="O387" s="53"/>
      <c r="P387" s="53"/>
      <c r="Q387" s="53"/>
      <c r="R387" s="53"/>
      <c r="S387" s="53"/>
    </row>
    <row r="388" spans="2:19">
      <c r="B388" s="38"/>
      <c r="J388" s="53"/>
      <c r="K388" s="53"/>
      <c r="L388" s="53"/>
      <c r="M388" s="53"/>
      <c r="N388" s="53"/>
      <c r="O388" s="53"/>
      <c r="P388" s="53"/>
      <c r="Q388" s="53"/>
      <c r="R388" s="53"/>
      <c r="S388" s="53"/>
    </row>
    <row r="389" spans="2:19">
      <c r="B389" s="38"/>
      <c r="J389" s="53"/>
      <c r="K389" s="53"/>
      <c r="L389" s="53"/>
      <c r="M389" s="53"/>
      <c r="N389" s="53"/>
      <c r="O389" s="53"/>
      <c r="P389" s="53"/>
      <c r="Q389" s="53"/>
      <c r="R389" s="53"/>
      <c r="S389" s="53"/>
    </row>
    <row r="390" spans="2:19">
      <c r="B390" s="38"/>
      <c r="J390" s="53"/>
      <c r="K390" s="53"/>
      <c r="L390" s="53"/>
      <c r="M390" s="53"/>
      <c r="N390" s="53"/>
      <c r="O390" s="53"/>
      <c r="P390" s="53"/>
      <c r="Q390" s="53"/>
      <c r="R390" s="53"/>
      <c r="S390" s="53"/>
    </row>
    <row r="391" spans="2:19">
      <c r="B391" s="38"/>
      <c r="J391" s="53"/>
      <c r="K391" s="53"/>
      <c r="L391" s="53"/>
      <c r="M391" s="53"/>
      <c r="N391" s="53"/>
      <c r="O391" s="53"/>
      <c r="P391" s="53"/>
      <c r="Q391" s="53"/>
      <c r="R391" s="53"/>
      <c r="S391" s="53"/>
    </row>
    <row r="392" spans="2:19">
      <c r="B392" s="38"/>
      <c r="J392" s="53"/>
      <c r="K392" s="53"/>
      <c r="L392" s="53"/>
      <c r="M392" s="53"/>
      <c r="N392" s="53"/>
      <c r="O392" s="53"/>
      <c r="P392" s="53"/>
      <c r="Q392" s="53"/>
      <c r="R392" s="53"/>
      <c r="S392" s="53"/>
    </row>
    <row r="393" spans="2:19">
      <c r="B393" s="38"/>
      <c r="J393" s="53"/>
      <c r="K393" s="53"/>
      <c r="L393" s="53"/>
      <c r="M393" s="53"/>
      <c r="N393" s="53"/>
      <c r="O393" s="53"/>
      <c r="P393" s="53"/>
      <c r="Q393" s="53"/>
      <c r="R393" s="53"/>
      <c r="S393" s="53"/>
    </row>
    <row r="394" spans="2:19">
      <c r="B394" s="38"/>
      <c r="J394" s="53"/>
      <c r="K394" s="53"/>
      <c r="L394" s="53"/>
      <c r="M394" s="53"/>
      <c r="N394" s="53"/>
      <c r="O394" s="53"/>
      <c r="P394" s="53"/>
      <c r="Q394" s="53"/>
      <c r="R394" s="53"/>
      <c r="S394" s="53"/>
    </row>
    <row r="395" spans="2:19">
      <c r="B395" s="38"/>
      <c r="J395" s="53"/>
      <c r="K395" s="53"/>
      <c r="L395" s="53"/>
      <c r="M395" s="53"/>
      <c r="N395" s="53"/>
      <c r="O395" s="53"/>
      <c r="P395" s="53"/>
      <c r="Q395" s="53"/>
      <c r="R395" s="53"/>
      <c r="S395" s="53"/>
    </row>
    <row r="396" spans="2:19">
      <c r="B396" s="38"/>
      <c r="J396" s="53"/>
      <c r="K396" s="53"/>
      <c r="L396" s="53"/>
      <c r="M396" s="53"/>
      <c r="N396" s="53"/>
      <c r="O396" s="53"/>
      <c r="P396" s="53"/>
      <c r="Q396" s="53"/>
      <c r="R396" s="53"/>
      <c r="S396" s="53"/>
    </row>
    <row r="397" spans="2:19">
      <c r="B397" s="38"/>
      <c r="J397" s="53"/>
      <c r="K397" s="53"/>
      <c r="L397" s="53"/>
      <c r="M397" s="53"/>
      <c r="N397" s="53"/>
      <c r="O397" s="53"/>
      <c r="P397" s="53"/>
      <c r="Q397" s="53"/>
      <c r="R397" s="53"/>
      <c r="S397" s="53"/>
    </row>
    <row r="398" spans="2:19">
      <c r="B398" s="38"/>
      <c r="J398" s="53"/>
      <c r="K398" s="53"/>
      <c r="L398" s="53"/>
      <c r="M398" s="53"/>
      <c r="N398" s="53"/>
      <c r="O398" s="53"/>
      <c r="P398" s="53"/>
      <c r="Q398" s="53"/>
      <c r="R398" s="53"/>
      <c r="S398" s="53"/>
    </row>
    <row r="399" spans="2:19">
      <c r="B399" s="38"/>
      <c r="J399" s="53"/>
      <c r="K399" s="53"/>
      <c r="L399" s="53"/>
      <c r="M399" s="53"/>
      <c r="N399" s="53"/>
      <c r="O399" s="53"/>
      <c r="P399" s="53"/>
      <c r="Q399" s="53"/>
      <c r="R399" s="53"/>
      <c r="S399" s="53"/>
    </row>
    <row r="400" spans="2:19">
      <c r="B400" s="38"/>
      <c r="J400" s="53"/>
      <c r="K400" s="53"/>
      <c r="L400" s="53"/>
      <c r="M400" s="53"/>
      <c r="N400" s="53"/>
      <c r="O400" s="53"/>
      <c r="P400" s="53"/>
      <c r="Q400" s="53"/>
      <c r="R400" s="53"/>
      <c r="S400" s="53"/>
    </row>
    <row r="401" spans="2:19">
      <c r="B401" s="38"/>
      <c r="J401" s="53"/>
      <c r="K401" s="53"/>
      <c r="L401" s="53"/>
      <c r="M401" s="53"/>
      <c r="N401" s="53"/>
      <c r="O401" s="53"/>
      <c r="P401" s="53"/>
      <c r="Q401" s="53"/>
      <c r="R401" s="53"/>
      <c r="S401" s="53"/>
    </row>
    <row r="402" spans="2:19">
      <c r="B402" s="38"/>
      <c r="J402" s="53"/>
      <c r="K402" s="53"/>
      <c r="L402" s="53"/>
      <c r="M402" s="53"/>
      <c r="N402" s="53"/>
      <c r="O402" s="53"/>
      <c r="P402" s="53"/>
      <c r="Q402" s="53"/>
      <c r="R402" s="53"/>
      <c r="S402" s="53"/>
    </row>
    <row r="403" spans="2:19">
      <c r="B403" s="38"/>
      <c r="J403" s="53"/>
      <c r="K403" s="53"/>
      <c r="L403" s="53"/>
      <c r="M403" s="53"/>
      <c r="N403" s="53"/>
      <c r="O403" s="53"/>
      <c r="P403" s="53"/>
      <c r="Q403" s="53"/>
      <c r="R403" s="53"/>
      <c r="S403" s="53"/>
    </row>
    <row r="404" spans="2:19">
      <c r="B404" s="38"/>
      <c r="J404" s="53"/>
      <c r="K404" s="53"/>
      <c r="L404" s="53"/>
      <c r="M404" s="53"/>
      <c r="N404" s="53"/>
      <c r="O404" s="53"/>
      <c r="P404" s="53"/>
      <c r="Q404" s="53"/>
      <c r="R404" s="53"/>
      <c r="S404" s="53"/>
    </row>
    <row r="405" spans="2:19">
      <c r="B405" s="38"/>
      <c r="J405" s="53"/>
      <c r="K405" s="53"/>
      <c r="L405" s="53"/>
      <c r="M405" s="53"/>
      <c r="N405" s="53"/>
      <c r="O405" s="53"/>
      <c r="P405" s="53"/>
      <c r="Q405" s="53"/>
      <c r="R405" s="53"/>
      <c r="S405" s="53"/>
    </row>
    <row r="406" spans="2:19">
      <c r="B406" s="38"/>
      <c r="J406" s="53"/>
      <c r="K406" s="53"/>
      <c r="L406" s="53"/>
      <c r="M406" s="53"/>
      <c r="N406" s="53"/>
      <c r="O406" s="53"/>
      <c r="P406" s="53"/>
      <c r="Q406" s="53"/>
      <c r="R406" s="53"/>
      <c r="S406" s="53"/>
    </row>
    <row r="407" spans="2:19">
      <c r="B407" s="38"/>
      <c r="J407" s="53"/>
      <c r="K407" s="53"/>
      <c r="L407" s="53"/>
      <c r="M407" s="53"/>
      <c r="N407" s="53"/>
      <c r="O407" s="53"/>
      <c r="P407" s="53"/>
      <c r="Q407" s="53"/>
      <c r="R407" s="53"/>
      <c r="S407" s="53"/>
    </row>
    <row r="408" spans="2:19">
      <c r="B408" s="38"/>
      <c r="J408" s="53"/>
      <c r="K408" s="53"/>
      <c r="L408" s="53"/>
      <c r="M408" s="53"/>
      <c r="N408" s="53"/>
      <c r="O408" s="53"/>
      <c r="P408" s="53"/>
      <c r="Q408" s="53"/>
      <c r="R408" s="53"/>
      <c r="S408" s="53"/>
    </row>
    <row r="409" spans="2:19">
      <c r="B409" s="38"/>
      <c r="J409" s="53"/>
      <c r="K409" s="53"/>
      <c r="L409" s="53"/>
      <c r="M409" s="53"/>
      <c r="N409" s="53"/>
      <c r="O409" s="53"/>
      <c r="P409" s="53"/>
      <c r="Q409" s="53"/>
      <c r="R409" s="53"/>
      <c r="S409" s="53"/>
    </row>
    <row r="410" spans="2:19">
      <c r="B410" s="38"/>
      <c r="J410" s="53"/>
      <c r="K410" s="53"/>
      <c r="L410" s="53"/>
      <c r="M410" s="53"/>
      <c r="N410" s="53"/>
      <c r="O410" s="53"/>
      <c r="P410" s="53"/>
      <c r="Q410" s="53"/>
      <c r="R410" s="53"/>
      <c r="S410" s="53"/>
    </row>
    <row r="411" spans="2:19">
      <c r="B411" s="38"/>
      <c r="J411" s="53"/>
      <c r="K411" s="53"/>
      <c r="L411" s="53"/>
      <c r="M411" s="53"/>
      <c r="N411" s="53"/>
      <c r="O411" s="53"/>
      <c r="P411" s="53"/>
      <c r="Q411" s="53"/>
      <c r="R411" s="53"/>
      <c r="S411" s="53"/>
    </row>
    <row r="412" spans="2:19">
      <c r="B412" s="38"/>
      <c r="J412" s="53"/>
      <c r="K412" s="53"/>
      <c r="L412" s="53"/>
      <c r="M412" s="53"/>
      <c r="N412" s="53"/>
      <c r="O412" s="53"/>
      <c r="P412" s="53"/>
      <c r="Q412" s="53"/>
      <c r="R412" s="53"/>
      <c r="S412" s="53"/>
    </row>
    <row r="413" spans="2:19">
      <c r="B413" s="38"/>
      <c r="J413" s="53"/>
      <c r="K413" s="53"/>
      <c r="L413" s="53"/>
      <c r="M413" s="53"/>
      <c r="N413" s="53"/>
      <c r="O413" s="53"/>
      <c r="P413" s="53"/>
      <c r="Q413" s="53"/>
      <c r="R413" s="53"/>
      <c r="S413" s="53"/>
    </row>
    <row r="414" spans="2:19">
      <c r="B414" s="38"/>
      <c r="J414" s="53"/>
      <c r="K414" s="53"/>
      <c r="L414" s="53"/>
      <c r="M414" s="53"/>
      <c r="N414" s="53"/>
      <c r="O414" s="53"/>
      <c r="P414" s="53"/>
      <c r="Q414" s="53"/>
      <c r="R414" s="53"/>
      <c r="S414" s="53"/>
    </row>
    <row r="415" spans="2:19">
      <c r="B415" s="38"/>
      <c r="J415" s="53"/>
      <c r="K415" s="53"/>
      <c r="L415" s="53"/>
      <c r="M415" s="53"/>
      <c r="N415" s="53"/>
      <c r="O415" s="53"/>
      <c r="P415" s="53"/>
      <c r="Q415" s="53"/>
      <c r="R415" s="53"/>
      <c r="S415" s="53"/>
    </row>
    <row r="416" spans="2:19">
      <c r="B416" s="38"/>
      <c r="J416" s="53"/>
      <c r="K416" s="53"/>
      <c r="L416" s="53"/>
      <c r="M416" s="53"/>
      <c r="N416" s="53"/>
      <c r="O416" s="53"/>
      <c r="P416" s="53"/>
      <c r="Q416" s="53"/>
      <c r="R416" s="53"/>
      <c r="S416" s="53"/>
    </row>
    <row r="417" spans="2:19">
      <c r="B417" s="38"/>
      <c r="J417" s="53"/>
      <c r="K417" s="53"/>
      <c r="L417" s="53"/>
      <c r="M417" s="53"/>
      <c r="N417" s="53"/>
      <c r="O417" s="53"/>
      <c r="P417" s="53"/>
      <c r="Q417" s="53"/>
      <c r="R417" s="53"/>
      <c r="S417" s="53"/>
    </row>
    <row r="418" spans="2:19">
      <c r="B418" s="38"/>
      <c r="J418" s="53"/>
      <c r="K418" s="53"/>
      <c r="L418" s="53"/>
      <c r="M418" s="53"/>
      <c r="N418" s="53"/>
      <c r="O418" s="53"/>
      <c r="P418" s="53"/>
      <c r="Q418" s="53"/>
      <c r="R418" s="53"/>
      <c r="S418" s="53"/>
    </row>
    <row r="419" spans="2:19">
      <c r="B419" s="38"/>
      <c r="J419" s="53"/>
      <c r="K419" s="53"/>
      <c r="L419" s="53"/>
      <c r="M419" s="53"/>
      <c r="N419" s="53"/>
      <c r="O419" s="53"/>
      <c r="P419" s="53"/>
      <c r="Q419" s="53"/>
      <c r="R419" s="53"/>
      <c r="S419" s="53"/>
    </row>
    <row r="420" spans="2:19">
      <c r="B420" s="38"/>
      <c r="J420" s="53"/>
      <c r="K420" s="53"/>
      <c r="L420" s="53"/>
      <c r="M420" s="53"/>
      <c r="N420" s="53"/>
      <c r="O420" s="53"/>
      <c r="P420" s="53"/>
      <c r="Q420" s="53"/>
      <c r="R420" s="53"/>
      <c r="S420" s="53"/>
    </row>
    <row r="421" spans="2:19">
      <c r="B421" s="38"/>
      <c r="J421" s="53"/>
      <c r="K421" s="53"/>
      <c r="L421" s="53"/>
      <c r="M421" s="53"/>
      <c r="N421" s="53"/>
      <c r="O421" s="53"/>
      <c r="P421" s="53"/>
      <c r="Q421" s="53"/>
      <c r="R421" s="53"/>
      <c r="S421" s="53"/>
    </row>
    <row r="422" spans="2:19">
      <c r="B422" s="38"/>
      <c r="J422" s="53"/>
      <c r="K422" s="53"/>
      <c r="L422" s="53"/>
      <c r="M422" s="53"/>
      <c r="N422" s="53"/>
      <c r="O422" s="53"/>
      <c r="P422" s="53"/>
      <c r="Q422" s="53"/>
      <c r="R422" s="53"/>
      <c r="S422" s="53"/>
    </row>
    <row r="423" spans="2:19">
      <c r="B423" s="38"/>
      <c r="J423" s="53"/>
      <c r="K423" s="53"/>
      <c r="L423" s="53"/>
      <c r="M423" s="53"/>
      <c r="N423" s="53"/>
      <c r="O423" s="53"/>
      <c r="P423" s="53"/>
      <c r="Q423" s="53"/>
      <c r="R423" s="53"/>
      <c r="S423" s="53"/>
    </row>
    <row r="424" spans="2:19">
      <c r="B424" s="38"/>
      <c r="J424" s="53"/>
      <c r="K424" s="53"/>
      <c r="L424" s="53"/>
      <c r="M424" s="53"/>
      <c r="N424" s="53"/>
      <c r="O424" s="53"/>
      <c r="P424" s="53"/>
      <c r="Q424" s="53"/>
      <c r="R424" s="53"/>
      <c r="S424" s="53"/>
    </row>
    <row r="425" spans="2:19">
      <c r="B425" s="38"/>
      <c r="J425" s="53"/>
      <c r="K425" s="53"/>
      <c r="L425" s="53"/>
      <c r="M425" s="53"/>
      <c r="N425" s="53"/>
      <c r="O425" s="53"/>
      <c r="P425" s="53"/>
      <c r="Q425" s="53"/>
      <c r="R425" s="53"/>
      <c r="S425" s="53"/>
    </row>
    <row r="426" spans="2:19">
      <c r="B426" s="38"/>
      <c r="J426" s="53"/>
      <c r="K426" s="53"/>
      <c r="L426" s="53"/>
      <c r="M426" s="53"/>
      <c r="N426" s="53"/>
      <c r="O426" s="53"/>
      <c r="P426" s="53"/>
      <c r="Q426" s="53"/>
      <c r="R426" s="53"/>
      <c r="S426" s="53"/>
    </row>
    <row r="427" spans="2:19">
      <c r="B427" s="38"/>
      <c r="J427" s="53"/>
      <c r="K427" s="53"/>
      <c r="L427" s="53"/>
      <c r="M427" s="53"/>
      <c r="N427" s="53"/>
      <c r="O427" s="53"/>
      <c r="P427" s="53"/>
      <c r="Q427" s="53"/>
      <c r="R427" s="53"/>
      <c r="S427" s="53"/>
    </row>
    <row r="428" spans="2:19">
      <c r="B428" s="38"/>
      <c r="J428" s="53"/>
      <c r="K428" s="53"/>
      <c r="L428" s="53"/>
      <c r="M428" s="53"/>
      <c r="N428" s="53"/>
      <c r="O428" s="53"/>
      <c r="P428" s="53"/>
      <c r="Q428" s="53"/>
      <c r="R428" s="53"/>
      <c r="S428" s="53"/>
    </row>
    <row r="429" spans="2:19">
      <c r="B429" s="38"/>
      <c r="J429" s="53"/>
      <c r="K429" s="53"/>
      <c r="L429" s="53"/>
      <c r="M429" s="53"/>
      <c r="N429" s="53"/>
      <c r="O429" s="53"/>
      <c r="P429" s="53"/>
      <c r="Q429" s="53"/>
      <c r="R429" s="53"/>
      <c r="S429" s="53"/>
    </row>
    <row r="430" spans="2:19">
      <c r="B430" s="38"/>
      <c r="J430" s="53"/>
      <c r="K430" s="53"/>
      <c r="L430" s="53"/>
      <c r="M430" s="53"/>
      <c r="N430" s="53"/>
      <c r="O430" s="53"/>
      <c r="P430" s="53"/>
      <c r="Q430" s="53"/>
      <c r="R430" s="53"/>
      <c r="S430" s="53"/>
    </row>
    <row r="431" spans="2:19">
      <c r="B431" s="38"/>
      <c r="J431" s="53"/>
      <c r="K431" s="53"/>
      <c r="L431" s="53"/>
      <c r="M431" s="53"/>
      <c r="N431" s="53"/>
      <c r="O431" s="53"/>
      <c r="P431" s="53"/>
      <c r="Q431" s="53"/>
      <c r="R431" s="53"/>
      <c r="S431" s="53"/>
    </row>
    <row r="432" spans="2:19">
      <c r="B432" s="38"/>
      <c r="J432" s="53"/>
      <c r="K432" s="53"/>
      <c r="L432" s="53"/>
      <c r="M432" s="53"/>
      <c r="N432" s="53"/>
      <c r="O432" s="53"/>
      <c r="P432" s="53"/>
      <c r="Q432" s="53"/>
      <c r="R432" s="53"/>
      <c r="S432" s="53"/>
    </row>
    <row r="433" spans="2:19">
      <c r="B433" s="38"/>
      <c r="J433" s="53"/>
      <c r="K433" s="53"/>
      <c r="L433" s="53"/>
      <c r="M433" s="53"/>
      <c r="N433" s="53"/>
      <c r="O433" s="53"/>
      <c r="P433" s="53"/>
      <c r="Q433" s="53"/>
      <c r="R433" s="53"/>
      <c r="S433" s="53"/>
    </row>
    <row r="434" spans="2:19">
      <c r="B434" s="38"/>
      <c r="J434" s="53"/>
      <c r="K434" s="53"/>
      <c r="L434" s="53"/>
      <c r="M434" s="53"/>
      <c r="N434" s="53"/>
      <c r="O434" s="53"/>
      <c r="P434" s="53"/>
      <c r="Q434" s="53"/>
      <c r="R434" s="53"/>
      <c r="S434" s="53"/>
    </row>
    <row r="435" spans="2:19">
      <c r="B435" s="38"/>
      <c r="J435" s="53"/>
      <c r="K435" s="53"/>
      <c r="L435" s="53"/>
      <c r="M435" s="53"/>
      <c r="N435" s="53"/>
      <c r="O435" s="53"/>
      <c r="P435" s="53"/>
      <c r="Q435" s="53"/>
      <c r="R435" s="53"/>
      <c r="S435" s="53"/>
    </row>
    <row r="436" spans="2:19">
      <c r="B436" s="38"/>
      <c r="J436" s="53"/>
      <c r="K436" s="53"/>
      <c r="L436" s="53"/>
      <c r="M436" s="53"/>
      <c r="N436" s="53"/>
      <c r="O436" s="53"/>
      <c r="P436" s="53"/>
      <c r="Q436" s="53"/>
      <c r="R436" s="53"/>
      <c r="S436" s="53"/>
    </row>
    <row r="437" spans="2:19">
      <c r="B437" s="38"/>
      <c r="J437" s="53"/>
      <c r="K437" s="53"/>
      <c r="L437" s="53"/>
      <c r="M437" s="53"/>
      <c r="N437" s="53"/>
      <c r="O437" s="53"/>
      <c r="P437" s="53"/>
      <c r="Q437" s="53"/>
      <c r="R437" s="53"/>
      <c r="S437" s="53"/>
    </row>
    <row r="438" spans="2:19">
      <c r="B438" s="38"/>
      <c r="J438" s="53"/>
      <c r="K438" s="53"/>
      <c r="L438" s="53"/>
      <c r="M438" s="53"/>
      <c r="N438" s="53"/>
      <c r="O438" s="53"/>
      <c r="P438" s="53"/>
      <c r="Q438" s="53"/>
      <c r="R438" s="53"/>
      <c r="S438" s="53"/>
    </row>
    <row r="439" spans="2:19">
      <c r="B439" s="38"/>
      <c r="J439" s="53"/>
      <c r="K439" s="53"/>
      <c r="L439" s="53"/>
      <c r="M439" s="53"/>
      <c r="N439" s="53"/>
      <c r="O439" s="53"/>
      <c r="P439" s="53"/>
      <c r="Q439" s="53"/>
      <c r="R439" s="53"/>
      <c r="S439" s="53"/>
    </row>
    <row r="440" spans="2:19">
      <c r="B440" s="38"/>
      <c r="J440" s="53"/>
      <c r="K440" s="53"/>
      <c r="L440" s="53"/>
      <c r="M440" s="53"/>
      <c r="N440" s="53"/>
      <c r="O440" s="53"/>
      <c r="P440" s="53"/>
      <c r="Q440" s="53"/>
      <c r="R440" s="53"/>
      <c r="S440" s="53"/>
    </row>
    <row r="441" spans="2:19">
      <c r="B441" s="38"/>
      <c r="J441" s="53"/>
      <c r="K441" s="53"/>
      <c r="L441" s="53"/>
      <c r="M441" s="53"/>
      <c r="N441" s="53"/>
      <c r="O441" s="53"/>
      <c r="P441" s="53"/>
      <c r="Q441" s="53"/>
      <c r="R441" s="53"/>
      <c r="S441" s="53"/>
    </row>
    <row r="442" spans="2:19">
      <c r="B442" s="38"/>
      <c r="J442" s="53"/>
      <c r="K442" s="53"/>
      <c r="L442" s="53"/>
      <c r="M442" s="53"/>
      <c r="N442" s="53"/>
      <c r="O442" s="53"/>
      <c r="P442" s="53"/>
      <c r="Q442" s="53"/>
      <c r="R442" s="53"/>
      <c r="S442" s="53"/>
    </row>
    <row r="443" spans="2:19">
      <c r="B443" s="38"/>
      <c r="J443" s="53"/>
      <c r="K443" s="53"/>
      <c r="L443" s="53"/>
      <c r="M443" s="53"/>
      <c r="N443" s="53"/>
      <c r="O443" s="53"/>
      <c r="P443" s="53"/>
      <c r="Q443" s="53"/>
      <c r="R443" s="53"/>
      <c r="S443" s="53"/>
    </row>
    <row r="444" spans="2:19">
      <c r="B444" s="38"/>
      <c r="J444" s="53"/>
      <c r="K444" s="53"/>
      <c r="L444" s="53"/>
      <c r="M444" s="53"/>
      <c r="N444" s="53"/>
      <c r="O444" s="53"/>
      <c r="P444" s="53"/>
      <c r="Q444" s="53"/>
      <c r="R444" s="53"/>
      <c r="S444" s="53"/>
    </row>
    <row r="445" spans="2:19">
      <c r="B445" s="38"/>
      <c r="J445" s="53"/>
      <c r="K445" s="53"/>
      <c r="L445" s="53"/>
      <c r="M445" s="53"/>
      <c r="N445" s="53"/>
      <c r="O445" s="53"/>
      <c r="P445" s="53"/>
      <c r="Q445" s="53"/>
      <c r="R445" s="53"/>
      <c r="S445" s="53"/>
    </row>
    <row r="446" spans="2:19">
      <c r="B446" s="38"/>
      <c r="J446" s="53"/>
      <c r="K446" s="53"/>
      <c r="L446" s="53"/>
      <c r="M446" s="53"/>
      <c r="N446" s="53"/>
      <c r="O446" s="53"/>
      <c r="P446" s="53"/>
      <c r="Q446" s="53"/>
      <c r="R446" s="53"/>
      <c r="S446" s="53"/>
    </row>
    <row r="447" spans="2:19">
      <c r="B447" s="38"/>
      <c r="J447" s="53"/>
      <c r="K447" s="53"/>
      <c r="L447" s="53"/>
      <c r="M447" s="53"/>
      <c r="N447" s="53"/>
      <c r="O447" s="53"/>
      <c r="P447" s="53"/>
      <c r="Q447" s="53"/>
      <c r="R447" s="53"/>
      <c r="S447" s="53"/>
    </row>
    <row r="448" spans="2:19">
      <c r="B448" s="38"/>
      <c r="J448" s="53"/>
      <c r="K448" s="53"/>
      <c r="L448" s="53"/>
      <c r="M448" s="53"/>
      <c r="N448" s="53"/>
      <c r="O448" s="53"/>
      <c r="P448" s="53"/>
      <c r="Q448" s="53"/>
      <c r="R448" s="53"/>
      <c r="S448" s="53"/>
    </row>
    <row r="449" spans="2:19">
      <c r="B449" s="38"/>
      <c r="J449" s="53"/>
      <c r="K449" s="53"/>
      <c r="L449" s="53"/>
      <c r="M449" s="53"/>
      <c r="N449" s="53"/>
      <c r="O449" s="53"/>
      <c r="P449" s="53"/>
      <c r="Q449" s="53"/>
      <c r="R449" s="53"/>
      <c r="S449" s="53"/>
    </row>
    <row r="450" spans="2:19">
      <c r="B450" s="38"/>
      <c r="J450" s="53"/>
      <c r="K450" s="53"/>
      <c r="L450" s="53"/>
      <c r="M450" s="53"/>
      <c r="N450" s="53"/>
      <c r="O450" s="53"/>
      <c r="P450" s="53"/>
      <c r="Q450" s="53"/>
      <c r="R450" s="53"/>
      <c r="S450" s="53"/>
    </row>
    <row r="451" spans="2:19">
      <c r="B451" s="38"/>
      <c r="J451" s="53"/>
      <c r="K451" s="53"/>
      <c r="L451" s="53"/>
      <c r="M451" s="53"/>
      <c r="N451" s="53"/>
      <c r="O451" s="53"/>
      <c r="P451" s="53"/>
      <c r="Q451" s="53"/>
      <c r="R451" s="53"/>
      <c r="S451" s="53"/>
    </row>
    <row r="452" spans="2:19">
      <c r="B452" s="38"/>
      <c r="J452" s="53"/>
      <c r="K452" s="53"/>
      <c r="L452" s="53"/>
      <c r="M452" s="53"/>
      <c r="N452" s="53"/>
      <c r="O452" s="53"/>
      <c r="P452" s="53"/>
      <c r="Q452" s="53"/>
      <c r="R452" s="53"/>
      <c r="S452" s="53"/>
    </row>
    <row r="453" spans="2:19">
      <c r="J453" s="53"/>
      <c r="K453" s="53"/>
      <c r="L453" s="53"/>
      <c r="M453" s="53"/>
      <c r="N453" s="53"/>
      <c r="O453" s="53"/>
      <c r="P453" s="53"/>
      <c r="Q453" s="53"/>
      <c r="R453" s="53"/>
      <c r="S453" s="53"/>
    </row>
    <row r="454" spans="2:19">
      <c r="J454" s="53"/>
      <c r="K454" s="53"/>
      <c r="L454" s="53"/>
      <c r="M454" s="53"/>
      <c r="N454" s="53"/>
      <c r="O454" s="53"/>
      <c r="P454" s="53"/>
      <c r="Q454" s="53"/>
      <c r="R454" s="53"/>
      <c r="S454" s="53"/>
    </row>
    <row r="455" spans="2:19">
      <c r="J455" s="53"/>
      <c r="K455" s="53"/>
      <c r="L455" s="53"/>
      <c r="M455" s="53"/>
      <c r="N455" s="53"/>
      <c r="O455" s="53"/>
      <c r="P455" s="53"/>
      <c r="Q455" s="53"/>
      <c r="R455" s="53"/>
      <c r="S455" s="53"/>
    </row>
    <row r="456" spans="2:19">
      <c r="J456" s="53"/>
      <c r="K456" s="53"/>
      <c r="L456" s="53"/>
      <c r="M456" s="53"/>
      <c r="N456" s="53"/>
      <c r="O456" s="53"/>
      <c r="P456" s="53"/>
      <c r="Q456" s="53"/>
      <c r="R456" s="53"/>
      <c r="S456" s="53"/>
    </row>
    <row r="457" spans="2:19">
      <c r="J457" s="53"/>
      <c r="K457" s="53"/>
      <c r="L457" s="53"/>
      <c r="M457" s="53"/>
      <c r="N457" s="53"/>
      <c r="O457" s="53"/>
      <c r="P457" s="53"/>
      <c r="Q457" s="53"/>
      <c r="R457" s="53"/>
      <c r="S457" s="53"/>
    </row>
    <row r="458" spans="2:19">
      <c r="J458" s="53"/>
      <c r="K458" s="53"/>
      <c r="L458" s="53"/>
      <c r="M458" s="53"/>
      <c r="N458" s="53"/>
      <c r="O458" s="53"/>
      <c r="P458" s="53"/>
      <c r="Q458" s="53"/>
      <c r="R458" s="53"/>
      <c r="S458" s="53"/>
    </row>
    <row r="459" spans="2:19">
      <c r="J459" s="53"/>
      <c r="K459" s="53"/>
      <c r="L459" s="53"/>
      <c r="M459" s="53"/>
      <c r="N459" s="53"/>
      <c r="O459" s="53"/>
      <c r="P459" s="53"/>
      <c r="Q459" s="53"/>
      <c r="R459" s="53"/>
      <c r="S459" s="53"/>
    </row>
    <row r="460" spans="2:19">
      <c r="J460" s="53"/>
      <c r="K460" s="53"/>
      <c r="L460" s="53"/>
      <c r="M460" s="53"/>
      <c r="N460" s="53"/>
      <c r="O460" s="53"/>
      <c r="P460" s="53"/>
      <c r="Q460" s="53"/>
      <c r="R460" s="53"/>
      <c r="S460" s="53"/>
    </row>
    <row r="461" spans="2:19">
      <c r="J461" s="53"/>
      <c r="K461" s="53"/>
      <c r="L461" s="53"/>
      <c r="M461" s="53"/>
      <c r="N461" s="53"/>
      <c r="O461" s="53"/>
      <c r="P461" s="53"/>
      <c r="Q461" s="53"/>
      <c r="R461" s="53"/>
      <c r="S461" s="53"/>
    </row>
    <row r="462" spans="2:19">
      <c r="J462" s="53"/>
      <c r="K462" s="53"/>
      <c r="L462" s="53"/>
      <c r="M462" s="53"/>
      <c r="N462" s="53"/>
      <c r="O462" s="53"/>
      <c r="P462" s="53"/>
      <c r="Q462" s="53"/>
      <c r="R462" s="53"/>
      <c r="S462" s="53"/>
    </row>
    <row r="463" spans="2:19">
      <c r="J463" s="53"/>
      <c r="K463" s="53"/>
      <c r="L463" s="53"/>
      <c r="M463" s="53"/>
      <c r="N463" s="53"/>
      <c r="O463" s="53"/>
      <c r="P463" s="53"/>
      <c r="Q463" s="53"/>
      <c r="R463" s="53"/>
      <c r="S463" s="53"/>
    </row>
    <row r="464" spans="2:19">
      <c r="J464" s="53"/>
      <c r="K464" s="53"/>
      <c r="L464" s="53"/>
      <c r="M464" s="53"/>
      <c r="N464" s="53"/>
      <c r="O464" s="53"/>
      <c r="P464" s="53"/>
      <c r="Q464" s="53"/>
      <c r="R464" s="53"/>
      <c r="S464" s="53"/>
    </row>
    <row r="465" spans="10:19">
      <c r="J465" s="53"/>
      <c r="K465" s="53"/>
      <c r="L465" s="53"/>
      <c r="M465" s="53"/>
      <c r="N465" s="53"/>
      <c r="O465" s="53"/>
      <c r="P465" s="53"/>
      <c r="Q465" s="53"/>
      <c r="R465" s="53"/>
      <c r="S465" s="53"/>
    </row>
    <row r="466" spans="10:19">
      <c r="J466" s="53"/>
      <c r="K466" s="53"/>
      <c r="L466" s="53"/>
      <c r="M466" s="53"/>
      <c r="N466" s="53"/>
      <c r="O466" s="53"/>
      <c r="P466" s="53"/>
      <c r="Q466" s="53"/>
      <c r="R466" s="53"/>
      <c r="S466" s="53"/>
    </row>
    <row r="467" spans="10:19">
      <c r="J467" s="53"/>
      <c r="K467" s="53"/>
      <c r="L467" s="53"/>
      <c r="M467" s="53"/>
      <c r="N467" s="53"/>
      <c r="O467" s="53"/>
      <c r="P467" s="53"/>
      <c r="Q467" s="53"/>
      <c r="R467" s="53"/>
      <c r="S467" s="53"/>
    </row>
    <row r="468" spans="10:19">
      <c r="J468" s="53"/>
      <c r="K468" s="53"/>
      <c r="L468" s="53"/>
      <c r="M468" s="53"/>
      <c r="N468" s="53"/>
      <c r="O468" s="53"/>
      <c r="P468" s="53"/>
      <c r="Q468" s="53"/>
      <c r="R468" s="53"/>
      <c r="S468" s="53"/>
    </row>
    <row r="469" spans="10:19">
      <c r="J469" s="53"/>
      <c r="K469" s="53"/>
      <c r="L469" s="53"/>
      <c r="M469" s="53"/>
      <c r="N469" s="53"/>
      <c r="O469" s="53"/>
      <c r="P469" s="53"/>
      <c r="Q469" s="53"/>
      <c r="R469" s="53"/>
      <c r="S469" s="53"/>
    </row>
    <row r="470" spans="10:19">
      <c r="J470" s="53"/>
      <c r="K470" s="53"/>
      <c r="L470" s="53"/>
      <c r="M470" s="53"/>
      <c r="N470" s="53"/>
      <c r="O470" s="53"/>
      <c r="P470" s="53"/>
      <c r="Q470" s="53"/>
      <c r="R470" s="53"/>
      <c r="S470" s="53"/>
    </row>
    <row r="471" spans="10:19">
      <c r="J471" s="53"/>
      <c r="K471" s="53"/>
      <c r="L471" s="53"/>
      <c r="M471" s="53"/>
      <c r="N471" s="53"/>
      <c r="O471" s="53"/>
      <c r="P471" s="53"/>
      <c r="Q471" s="53"/>
      <c r="R471" s="53"/>
      <c r="S471" s="53"/>
    </row>
    <row r="472" spans="10:19">
      <c r="J472" s="53"/>
      <c r="K472" s="53"/>
      <c r="L472" s="53"/>
      <c r="M472" s="53"/>
      <c r="N472" s="53"/>
      <c r="O472" s="53"/>
      <c r="P472" s="53"/>
      <c r="Q472" s="53"/>
      <c r="R472" s="53"/>
      <c r="S472" s="53"/>
    </row>
    <row r="473" spans="10:19">
      <c r="J473" s="53"/>
      <c r="K473" s="53"/>
      <c r="L473" s="53"/>
      <c r="M473" s="53"/>
      <c r="N473" s="53"/>
      <c r="O473" s="53"/>
      <c r="P473" s="53"/>
      <c r="Q473" s="53"/>
      <c r="R473" s="53"/>
      <c r="S473" s="53"/>
    </row>
    <row r="474" spans="10:19">
      <c r="J474" s="53"/>
      <c r="K474" s="53"/>
      <c r="L474" s="53"/>
      <c r="M474" s="53"/>
      <c r="N474" s="53"/>
      <c r="O474" s="53"/>
      <c r="P474" s="53"/>
      <c r="Q474" s="53"/>
      <c r="R474" s="53"/>
      <c r="S474" s="53"/>
    </row>
    <row r="475" spans="10:19">
      <c r="J475" s="53"/>
      <c r="K475" s="53"/>
      <c r="L475" s="53"/>
      <c r="M475" s="53"/>
      <c r="N475" s="53"/>
      <c r="O475" s="53"/>
      <c r="P475" s="53"/>
      <c r="Q475" s="53"/>
      <c r="R475" s="53"/>
      <c r="S475" s="53"/>
    </row>
    <row r="476" spans="10:19">
      <c r="J476" s="53"/>
      <c r="K476" s="53"/>
      <c r="L476" s="53"/>
      <c r="M476" s="53"/>
      <c r="N476" s="53"/>
      <c r="O476" s="53"/>
      <c r="P476" s="53"/>
      <c r="Q476" s="53"/>
      <c r="R476" s="53"/>
      <c r="S476" s="53"/>
    </row>
    <row r="477" spans="10:19">
      <c r="J477" s="53"/>
      <c r="K477" s="53"/>
      <c r="L477" s="53"/>
      <c r="M477" s="53"/>
      <c r="N477" s="53"/>
      <c r="O477" s="53"/>
      <c r="P477" s="53"/>
      <c r="Q477" s="53"/>
      <c r="R477" s="53"/>
      <c r="S477" s="53"/>
    </row>
    <row r="478" spans="10:19">
      <c r="J478" s="53"/>
      <c r="K478" s="53"/>
      <c r="L478" s="53"/>
      <c r="M478" s="53"/>
      <c r="N478" s="53"/>
      <c r="O478" s="53"/>
      <c r="P478" s="53"/>
      <c r="Q478" s="53"/>
      <c r="R478" s="53"/>
      <c r="S478" s="53"/>
    </row>
    <row r="479" spans="10:19">
      <c r="J479" s="53"/>
      <c r="K479" s="53"/>
      <c r="L479" s="53"/>
      <c r="M479" s="53"/>
      <c r="N479" s="53"/>
      <c r="O479" s="53"/>
      <c r="P479" s="53"/>
      <c r="Q479" s="53"/>
      <c r="R479" s="53"/>
      <c r="S479" s="53"/>
    </row>
    <row r="480" spans="10:19">
      <c r="J480" s="53"/>
      <c r="K480" s="53"/>
      <c r="L480" s="53"/>
      <c r="M480" s="53"/>
      <c r="N480" s="53"/>
      <c r="O480" s="53"/>
      <c r="P480" s="53"/>
      <c r="Q480" s="53"/>
      <c r="R480" s="53"/>
      <c r="S480" s="53"/>
    </row>
    <row r="481" spans="10:19">
      <c r="J481" s="53"/>
      <c r="K481" s="53"/>
      <c r="L481" s="53"/>
      <c r="M481" s="53"/>
      <c r="N481" s="53"/>
      <c r="O481" s="53"/>
      <c r="P481" s="53"/>
      <c r="Q481" s="53"/>
      <c r="R481" s="53"/>
      <c r="S481" s="53"/>
    </row>
    <row r="482" spans="10:19">
      <c r="J482" s="53"/>
      <c r="K482" s="53"/>
      <c r="L482" s="53"/>
      <c r="M482" s="53"/>
      <c r="N482" s="53"/>
      <c r="O482" s="53"/>
      <c r="P482" s="53"/>
      <c r="Q482" s="53"/>
      <c r="R482" s="53"/>
      <c r="S482" s="53"/>
    </row>
    <row r="483" spans="10:19">
      <c r="J483" s="53"/>
      <c r="K483" s="53"/>
      <c r="L483" s="53"/>
      <c r="M483" s="53"/>
      <c r="N483" s="53"/>
      <c r="O483" s="53"/>
      <c r="P483" s="53"/>
      <c r="Q483" s="53"/>
      <c r="R483" s="53"/>
      <c r="S483" s="53"/>
    </row>
    <row r="484" spans="10:19">
      <c r="J484" s="53"/>
      <c r="K484" s="53"/>
      <c r="L484" s="53"/>
      <c r="M484" s="53"/>
      <c r="N484" s="53"/>
      <c r="O484" s="53"/>
      <c r="P484" s="53"/>
      <c r="Q484" s="53"/>
      <c r="R484" s="53"/>
      <c r="S484" s="53"/>
    </row>
    <row r="485" spans="10:19">
      <c r="J485" s="53"/>
      <c r="K485" s="53"/>
      <c r="L485" s="53"/>
      <c r="M485" s="53"/>
      <c r="N485" s="53"/>
      <c r="O485" s="53"/>
      <c r="P485" s="53"/>
      <c r="Q485" s="53"/>
      <c r="R485" s="53"/>
      <c r="S485" s="53"/>
    </row>
    <row r="486" spans="10:19">
      <c r="J486" s="53"/>
      <c r="K486" s="53"/>
      <c r="L486" s="53"/>
      <c r="M486" s="53"/>
      <c r="N486" s="53"/>
      <c r="O486" s="53"/>
      <c r="P486" s="53"/>
      <c r="Q486" s="53"/>
      <c r="R486" s="53"/>
      <c r="S486" s="53"/>
    </row>
    <row r="487" spans="10:19">
      <c r="J487" s="53"/>
      <c r="K487" s="53"/>
      <c r="L487" s="53"/>
      <c r="M487" s="53"/>
      <c r="N487" s="53"/>
      <c r="O487" s="53"/>
      <c r="P487" s="53"/>
      <c r="Q487" s="53"/>
      <c r="R487" s="53"/>
      <c r="S487" s="53"/>
    </row>
    <row r="488" spans="10:19">
      <c r="J488" s="53"/>
      <c r="K488" s="53"/>
      <c r="L488" s="53"/>
      <c r="M488" s="53"/>
      <c r="N488" s="53"/>
      <c r="O488" s="53"/>
      <c r="P488" s="53"/>
      <c r="Q488" s="53"/>
      <c r="R488" s="53"/>
      <c r="S488" s="53"/>
    </row>
    <row r="489" spans="10:19">
      <c r="J489" s="53"/>
      <c r="K489" s="53"/>
      <c r="L489" s="53"/>
      <c r="M489" s="53"/>
      <c r="N489" s="53"/>
      <c r="O489" s="53"/>
      <c r="P489" s="53"/>
      <c r="Q489" s="53"/>
      <c r="R489" s="53"/>
      <c r="S489" s="53"/>
    </row>
    <row r="490" spans="10:19">
      <c r="J490" s="53"/>
      <c r="K490" s="53"/>
      <c r="L490" s="53"/>
      <c r="M490" s="53"/>
      <c r="N490" s="53"/>
      <c r="O490" s="53"/>
      <c r="P490" s="53"/>
      <c r="Q490" s="53"/>
      <c r="R490" s="53"/>
      <c r="S490" s="53"/>
    </row>
    <row r="491" spans="10:19">
      <c r="J491" s="53"/>
      <c r="K491" s="53"/>
      <c r="L491" s="53"/>
      <c r="M491" s="53"/>
      <c r="N491" s="53"/>
      <c r="O491" s="53"/>
      <c r="P491" s="53"/>
      <c r="Q491" s="53"/>
      <c r="R491" s="53"/>
      <c r="S491" s="53"/>
    </row>
    <row r="492" spans="10:19">
      <c r="J492" s="53"/>
      <c r="K492" s="53"/>
      <c r="L492" s="53"/>
      <c r="M492" s="53"/>
      <c r="N492" s="53"/>
      <c r="O492" s="53"/>
      <c r="P492" s="53"/>
      <c r="Q492" s="53"/>
      <c r="R492" s="53"/>
      <c r="S492" s="53"/>
    </row>
    <row r="493" spans="10:19">
      <c r="J493" s="53"/>
      <c r="K493" s="53"/>
      <c r="L493" s="53"/>
      <c r="M493" s="53"/>
      <c r="N493" s="53"/>
      <c r="O493" s="53"/>
      <c r="P493" s="53"/>
      <c r="Q493" s="53"/>
      <c r="R493" s="53"/>
      <c r="S493" s="53"/>
    </row>
    <row r="494" spans="10:19">
      <c r="J494" s="53"/>
      <c r="K494" s="53"/>
      <c r="L494" s="53"/>
      <c r="M494" s="53"/>
      <c r="N494" s="53"/>
      <c r="O494" s="53"/>
      <c r="P494" s="53"/>
      <c r="Q494" s="53"/>
      <c r="R494" s="53"/>
      <c r="S494" s="53"/>
    </row>
    <row r="495" spans="10:19">
      <c r="J495" s="53"/>
      <c r="K495" s="53"/>
      <c r="L495" s="53"/>
      <c r="M495" s="53"/>
      <c r="N495" s="53"/>
      <c r="O495" s="53"/>
      <c r="P495" s="53"/>
      <c r="Q495" s="53"/>
      <c r="R495" s="53"/>
      <c r="S495" s="53"/>
    </row>
    <row r="496" spans="10:19">
      <c r="J496" s="53"/>
      <c r="K496" s="53"/>
      <c r="L496" s="53"/>
      <c r="M496" s="53"/>
      <c r="N496" s="53"/>
      <c r="O496" s="53"/>
      <c r="P496" s="53"/>
      <c r="Q496" s="53"/>
      <c r="R496" s="53"/>
      <c r="S496" s="53"/>
    </row>
    <row r="497" spans="10:19">
      <c r="J497" s="53"/>
      <c r="K497" s="53"/>
      <c r="L497" s="53"/>
      <c r="M497" s="53"/>
      <c r="N497" s="53"/>
      <c r="O497" s="53"/>
      <c r="P497" s="53"/>
      <c r="Q497" s="53"/>
      <c r="R497" s="53"/>
      <c r="S497" s="53"/>
    </row>
    <row r="498" spans="10:19">
      <c r="J498" s="53"/>
      <c r="K498" s="53"/>
      <c r="L498" s="53"/>
      <c r="M498" s="53"/>
      <c r="N498" s="53"/>
      <c r="O498" s="53"/>
      <c r="P498" s="53"/>
      <c r="Q498" s="53"/>
      <c r="R498" s="53"/>
      <c r="S498" s="53"/>
    </row>
    <row r="499" spans="10:19">
      <c r="J499" s="53"/>
      <c r="K499" s="53"/>
      <c r="L499" s="53"/>
      <c r="M499" s="53"/>
      <c r="N499" s="53"/>
      <c r="O499" s="53"/>
      <c r="P499" s="53"/>
      <c r="Q499" s="53"/>
      <c r="R499" s="53"/>
      <c r="S499" s="53"/>
    </row>
    <row r="500" spans="10:19">
      <c r="J500" s="53"/>
      <c r="K500" s="53"/>
      <c r="L500" s="53"/>
      <c r="M500" s="53"/>
      <c r="N500" s="53"/>
      <c r="O500" s="53"/>
      <c r="P500" s="53"/>
      <c r="Q500" s="53"/>
      <c r="R500" s="53"/>
      <c r="S500" s="53"/>
    </row>
    <row r="501" spans="10:19">
      <c r="J501" s="53"/>
      <c r="K501" s="53"/>
      <c r="L501" s="53"/>
      <c r="M501" s="53"/>
      <c r="N501" s="53"/>
      <c r="O501" s="53"/>
      <c r="P501" s="53"/>
      <c r="Q501" s="53"/>
      <c r="R501" s="53"/>
      <c r="S501" s="53"/>
    </row>
    <row r="502" spans="10:19">
      <c r="J502" s="53"/>
      <c r="K502" s="53"/>
      <c r="L502" s="53"/>
      <c r="M502" s="53"/>
      <c r="N502" s="53"/>
      <c r="O502" s="53"/>
      <c r="P502" s="53"/>
      <c r="Q502" s="53"/>
      <c r="R502" s="53"/>
      <c r="S502" s="53"/>
    </row>
    <row r="503" spans="10:19">
      <c r="J503" s="53"/>
      <c r="K503" s="53"/>
      <c r="L503" s="53"/>
      <c r="M503" s="53"/>
      <c r="N503" s="53"/>
      <c r="O503" s="53"/>
      <c r="P503" s="53"/>
      <c r="Q503" s="53"/>
      <c r="R503" s="53"/>
      <c r="S503" s="53"/>
    </row>
    <row r="504" spans="10:19">
      <c r="J504" s="53"/>
      <c r="K504" s="53"/>
      <c r="L504" s="53"/>
      <c r="M504" s="53"/>
      <c r="N504" s="53"/>
      <c r="O504" s="53"/>
      <c r="P504" s="53"/>
      <c r="Q504" s="53"/>
      <c r="R504" s="53"/>
      <c r="S504" s="53"/>
    </row>
    <row r="505" spans="10:19">
      <c r="J505" s="53"/>
      <c r="K505" s="53"/>
      <c r="L505" s="53"/>
      <c r="M505" s="53"/>
      <c r="N505" s="53"/>
      <c r="O505" s="53"/>
      <c r="P505" s="53"/>
      <c r="Q505" s="53"/>
      <c r="R505" s="53"/>
      <c r="S505" s="53"/>
    </row>
    <row r="506" spans="10:19">
      <c r="J506" s="53"/>
      <c r="K506" s="53"/>
      <c r="L506" s="53"/>
      <c r="M506" s="53"/>
      <c r="N506" s="53"/>
      <c r="O506" s="53"/>
      <c r="P506" s="53"/>
      <c r="Q506" s="53"/>
      <c r="R506" s="53"/>
      <c r="S506" s="53"/>
    </row>
    <row r="507" spans="10:19">
      <c r="J507" s="53"/>
      <c r="K507" s="53"/>
      <c r="L507" s="53"/>
      <c r="M507" s="53"/>
      <c r="N507" s="53"/>
      <c r="O507" s="53"/>
      <c r="P507" s="53"/>
      <c r="Q507" s="53"/>
      <c r="R507" s="53"/>
      <c r="S507" s="53"/>
    </row>
    <row r="508" spans="10:19">
      <c r="J508" s="53"/>
      <c r="K508" s="53"/>
      <c r="L508" s="53"/>
      <c r="M508" s="53"/>
      <c r="N508" s="53"/>
      <c r="O508" s="53"/>
      <c r="P508" s="53"/>
      <c r="Q508" s="53"/>
      <c r="R508" s="53"/>
      <c r="S508" s="53"/>
    </row>
    <row r="509" spans="10:19">
      <c r="J509" s="53"/>
      <c r="K509" s="53"/>
      <c r="L509" s="53"/>
      <c r="M509" s="53"/>
      <c r="N509" s="53"/>
      <c r="O509" s="53"/>
      <c r="P509" s="53"/>
      <c r="Q509" s="53"/>
      <c r="R509" s="53"/>
      <c r="S509" s="53"/>
    </row>
    <row r="510" spans="10:19">
      <c r="J510" s="53"/>
      <c r="K510" s="53"/>
      <c r="L510" s="53"/>
      <c r="M510" s="53"/>
      <c r="N510" s="53"/>
      <c r="O510" s="53"/>
      <c r="P510" s="53"/>
      <c r="Q510" s="53"/>
      <c r="R510" s="53"/>
      <c r="S510" s="53"/>
    </row>
    <row r="511" spans="10:19">
      <c r="J511" s="53"/>
      <c r="K511" s="53"/>
      <c r="L511" s="53"/>
      <c r="M511" s="53"/>
      <c r="N511" s="53"/>
      <c r="O511" s="53"/>
      <c r="P511" s="53"/>
      <c r="Q511" s="53"/>
      <c r="R511" s="53"/>
      <c r="S511" s="53"/>
    </row>
    <row r="512" spans="10:19">
      <c r="J512" s="53"/>
      <c r="K512" s="53"/>
      <c r="L512" s="53"/>
      <c r="M512" s="53"/>
      <c r="N512" s="53"/>
      <c r="O512" s="53"/>
      <c r="P512" s="53"/>
      <c r="Q512" s="53"/>
      <c r="R512" s="53"/>
      <c r="S512" s="53"/>
    </row>
    <row r="513" spans="10:19">
      <c r="J513" s="53"/>
      <c r="K513" s="53"/>
      <c r="L513" s="53"/>
      <c r="M513" s="53"/>
      <c r="N513" s="53"/>
      <c r="O513" s="53"/>
      <c r="P513" s="53"/>
      <c r="Q513" s="53"/>
      <c r="R513" s="53"/>
      <c r="S513" s="53"/>
    </row>
    <row r="514" spans="10:19">
      <c r="J514" s="53"/>
      <c r="K514" s="53"/>
      <c r="L514" s="53"/>
      <c r="M514" s="53"/>
      <c r="N514" s="53"/>
      <c r="O514" s="53"/>
      <c r="P514" s="53"/>
      <c r="Q514" s="53"/>
      <c r="R514" s="53"/>
      <c r="S514" s="53"/>
    </row>
    <row r="515" spans="10:19">
      <c r="J515" s="53"/>
      <c r="K515" s="53"/>
      <c r="L515" s="53"/>
      <c r="M515" s="53"/>
      <c r="N515" s="53"/>
      <c r="O515" s="53"/>
      <c r="P515" s="53"/>
      <c r="Q515" s="53"/>
      <c r="R515" s="53"/>
      <c r="S515" s="53"/>
    </row>
    <row r="516" spans="10:19">
      <c r="J516" s="53"/>
      <c r="K516" s="53"/>
      <c r="L516" s="53"/>
      <c r="M516" s="53"/>
      <c r="N516" s="53"/>
      <c r="O516" s="53"/>
      <c r="P516" s="53"/>
      <c r="Q516" s="53"/>
      <c r="R516" s="53"/>
      <c r="S516" s="53"/>
    </row>
    <row r="517" spans="10:19">
      <c r="J517" s="53"/>
      <c r="K517" s="53"/>
      <c r="L517" s="53"/>
      <c r="M517" s="53"/>
      <c r="N517" s="53"/>
      <c r="O517" s="53"/>
      <c r="P517" s="53"/>
      <c r="Q517" s="53"/>
      <c r="R517" s="53"/>
      <c r="S517" s="53"/>
    </row>
    <row r="518" spans="10:19">
      <c r="J518" s="53"/>
      <c r="K518" s="53"/>
      <c r="L518" s="53"/>
      <c r="M518" s="53"/>
      <c r="N518" s="53"/>
      <c r="O518" s="53"/>
      <c r="P518" s="53"/>
      <c r="Q518" s="53"/>
      <c r="R518" s="53"/>
      <c r="S518" s="53"/>
    </row>
    <row r="519" spans="10:19">
      <c r="J519" s="53"/>
      <c r="K519" s="53"/>
      <c r="L519" s="53"/>
      <c r="M519" s="53"/>
      <c r="N519" s="53"/>
      <c r="O519" s="53"/>
      <c r="P519" s="53"/>
      <c r="Q519" s="53"/>
      <c r="R519" s="53"/>
      <c r="S519" s="53"/>
    </row>
    <row r="520" spans="10:19">
      <c r="J520" s="53"/>
      <c r="K520" s="53"/>
      <c r="L520" s="53"/>
      <c r="M520" s="53"/>
      <c r="N520" s="53"/>
      <c r="O520" s="53"/>
      <c r="P520" s="53"/>
      <c r="Q520" s="53"/>
      <c r="R520" s="53"/>
      <c r="S520" s="53"/>
    </row>
    <row r="521" spans="10:19">
      <c r="J521" s="53"/>
      <c r="K521" s="53"/>
      <c r="L521" s="53"/>
      <c r="M521" s="53"/>
      <c r="N521" s="53"/>
      <c r="O521" s="53"/>
      <c r="P521" s="53"/>
      <c r="Q521" s="53"/>
      <c r="R521" s="53"/>
      <c r="S521" s="53"/>
    </row>
    <row r="522" spans="10:19">
      <c r="J522" s="53"/>
      <c r="K522" s="53"/>
      <c r="L522" s="53"/>
      <c r="M522" s="53"/>
      <c r="N522" s="53"/>
      <c r="O522" s="53"/>
      <c r="P522" s="53"/>
      <c r="Q522" s="53"/>
      <c r="R522" s="53"/>
      <c r="S522" s="53"/>
    </row>
    <row r="523" spans="10:19">
      <c r="J523" s="53"/>
      <c r="K523" s="53"/>
      <c r="L523" s="53"/>
      <c r="M523" s="53"/>
      <c r="N523" s="53"/>
      <c r="O523" s="53"/>
      <c r="P523" s="53"/>
      <c r="Q523" s="53"/>
      <c r="R523" s="53"/>
      <c r="S523" s="53"/>
    </row>
    <row r="524" spans="10:19">
      <c r="J524" s="53"/>
      <c r="K524" s="53"/>
      <c r="L524" s="53"/>
      <c r="M524" s="53"/>
      <c r="N524" s="53"/>
      <c r="O524" s="53"/>
      <c r="P524" s="53"/>
      <c r="Q524" s="53"/>
      <c r="R524" s="53"/>
      <c r="S524" s="53"/>
    </row>
    <row r="525" spans="10:19">
      <c r="J525" s="53"/>
      <c r="K525" s="53"/>
      <c r="L525" s="53"/>
      <c r="M525" s="53"/>
      <c r="N525" s="53"/>
      <c r="O525" s="53"/>
      <c r="P525" s="53"/>
      <c r="Q525" s="53"/>
      <c r="R525" s="53"/>
      <c r="S525" s="53"/>
    </row>
    <row r="526" spans="10:19">
      <c r="J526" s="53"/>
      <c r="K526" s="53"/>
      <c r="L526" s="53"/>
      <c r="M526" s="53"/>
      <c r="N526" s="53"/>
      <c r="O526" s="53"/>
      <c r="P526" s="53"/>
      <c r="Q526" s="53"/>
      <c r="R526" s="53"/>
      <c r="S526" s="53"/>
    </row>
    <row r="527" spans="10:19">
      <c r="J527" s="53"/>
      <c r="K527" s="53"/>
      <c r="L527" s="53"/>
      <c r="M527" s="53"/>
      <c r="N527" s="53"/>
      <c r="O527" s="53"/>
      <c r="P527" s="53"/>
      <c r="Q527" s="53"/>
      <c r="R527" s="53"/>
      <c r="S527" s="53"/>
    </row>
    <row r="528" spans="10:19">
      <c r="J528" s="53"/>
      <c r="K528" s="53"/>
      <c r="L528" s="53"/>
      <c r="M528" s="53"/>
      <c r="N528" s="53"/>
      <c r="O528" s="53"/>
      <c r="P528" s="53"/>
      <c r="Q528" s="53"/>
      <c r="R528" s="53"/>
      <c r="S528" s="53"/>
    </row>
    <row r="529" spans="10:19">
      <c r="J529" s="53"/>
      <c r="K529" s="53"/>
      <c r="L529" s="53"/>
      <c r="M529" s="53"/>
      <c r="N529" s="53"/>
      <c r="O529" s="53"/>
      <c r="P529" s="53"/>
      <c r="Q529" s="53"/>
      <c r="R529" s="53"/>
      <c r="S529" s="53"/>
    </row>
    <row r="530" spans="10:19">
      <c r="J530" s="53"/>
      <c r="K530" s="53"/>
      <c r="L530" s="53"/>
      <c r="M530" s="53"/>
      <c r="N530" s="53"/>
      <c r="O530" s="53"/>
      <c r="P530" s="53"/>
      <c r="Q530" s="53"/>
      <c r="R530" s="53"/>
      <c r="S530" s="53"/>
    </row>
    <row r="531" spans="10:19">
      <c r="J531" s="53"/>
      <c r="K531" s="53"/>
      <c r="L531" s="53"/>
      <c r="M531" s="53"/>
      <c r="N531" s="53"/>
      <c r="O531" s="53"/>
      <c r="P531" s="53"/>
      <c r="Q531" s="53"/>
      <c r="R531" s="53"/>
      <c r="S531" s="53"/>
    </row>
    <row r="532" spans="10:19">
      <c r="J532" s="53"/>
      <c r="K532" s="53"/>
      <c r="L532" s="53"/>
      <c r="M532" s="53"/>
      <c r="N532" s="53"/>
      <c r="O532" s="53"/>
      <c r="P532" s="53"/>
      <c r="Q532" s="53"/>
      <c r="R532" s="53"/>
      <c r="S532" s="53"/>
    </row>
    <row r="533" spans="10:19">
      <c r="J533" s="53"/>
      <c r="K533" s="53"/>
      <c r="L533" s="53"/>
      <c r="M533" s="53"/>
      <c r="N533" s="53"/>
      <c r="O533" s="53"/>
      <c r="P533" s="53"/>
      <c r="Q533" s="53"/>
      <c r="R533" s="53"/>
      <c r="S533" s="53"/>
    </row>
    <row r="534" spans="10:19">
      <c r="J534" s="53"/>
      <c r="K534" s="53"/>
      <c r="L534" s="53"/>
      <c r="M534" s="53"/>
      <c r="N534" s="53"/>
      <c r="O534" s="53"/>
      <c r="P534" s="53"/>
      <c r="Q534" s="53"/>
      <c r="R534" s="53"/>
      <c r="S534" s="53"/>
    </row>
    <row r="535" spans="10:19">
      <c r="J535" s="53"/>
      <c r="K535" s="53"/>
      <c r="L535" s="53"/>
      <c r="M535" s="53"/>
      <c r="N535" s="53"/>
      <c r="O535" s="53"/>
      <c r="P535" s="53"/>
      <c r="Q535" s="53"/>
      <c r="R535" s="53"/>
      <c r="S535" s="53"/>
    </row>
    <row r="536" spans="10:19">
      <c r="J536" s="53"/>
      <c r="K536" s="53"/>
      <c r="L536" s="53"/>
      <c r="M536" s="53"/>
      <c r="N536" s="53"/>
      <c r="O536" s="53"/>
      <c r="P536" s="53"/>
      <c r="Q536" s="53"/>
      <c r="R536" s="53"/>
      <c r="S536" s="53"/>
    </row>
    <row r="537" spans="10:19">
      <c r="J537" s="53"/>
      <c r="K537" s="53"/>
      <c r="L537" s="53"/>
      <c r="M537" s="53"/>
      <c r="N537" s="53"/>
      <c r="O537" s="53"/>
      <c r="P537" s="53"/>
      <c r="Q537" s="53"/>
      <c r="R537" s="53"/>
      <c r="S537" s="53"/>
    </row>
    <row r="538" spans="10:19">
      <c r="J538" s="53"/>
      <c r="K538" s="53"/>
      <c r="L538" s="53"/>
      <c r="M538" s="53"/>
      <c r="N538" s="53"/>
      <c r="O538" s="53"/>
      <c r="P538" s="53"/>
      <c r="Q538" s="53"/>
      <c r="R538" s="53"/>
      <c r="S538" s="53"/>
    </row>
    <row r="539" spans="10:19">
      <c r="J539" s="53"/>
      <c r="K539" s="53"/>
      <c r="L539" s="53"/>
      <c r="M539" s="53"/>
      <c r="N539" s="53"/>
      <c r="O539" s="53"/>
      <c r="P539" s="53"/>
      <c r="Q539" s="53"/>
      <c r="R539" s="53"/>
      <c r="S539" s="53"/>
    </row>
    <row r="540" spans="10:19">
      <c r="J540" s="53"/>
      <c r="K540" s="53"/>
      <c r="L540" s="53"/>
      <c r="M540" s="53"/>
      <c r="N540" s="53"/>
      <c r="O540" s="53"/>
      <c r="P540" s="53"/>
      <c r="Q540" s="53"/>
      <c r="R540" s="53"/>
      <c r="S540" s="53"/>
    </row>
    <row r="541" spans="10:19">
      <c r="J541" s="53"/>
      <c r="K541" s="53"/>
      <c r="L541" s="53"/>
      <c r="M541" s="53"/>
      <c r="N541" s="53"/>
      <c r="O541" s="53"/>
      <c r="P541" s="53"/>
      <c r="Q541" s="53"/>
      <c r="R541" s="53"/>
      <c r="S541" s="53"/>
    </row>
    <row r="542" spans="10:19">
      <c r="J542" s="53"/>
      <c r="K542" s="53"/>
      <c r="L542" s="53"/>
      <c r="M542" s="53"/>
      <c r="N542" s="53"/>
      <c r="O542" s="53"/>
      <c r="P542" s="53"/>
      <c r="Q542" s="53"/>
      <c r="R542" s="53"/>
      <c r="S542" s="53"/>
    </row>
    <row r="543" spans="10:19">
      <c r="J543" s="53"/>
      <c r="K543" s="53"/>
      <c r="L543" s="53"/>
      <c r="M543" s="53"/>
      <c r="N543" s="53"/>
      <c r="O543" s="53"/>
      <c r="P543" s="53"/>
      <c r="Q543" s="53"/>
      <c r="R543" s="53"/>
      <c r="S543" s="53"/>
    </row>
    <row r="544" spans="10:19">
      <c r="J544" s="53"/>
      <c r="K544" s="53"/>
      <c r="L544" s="53"/>
      <c r="M544" s="53"/>
      <c r="N544" s="53"/>
      <c r="O544" s="53"/>
      <c r="P544" s="53"/>
      <c r="Q544" s="53"/>
      <c r="R544" s="53"/>
      <c r="S544" s="53"/>
    </row>
    <row r="545" spans="10:19">
      <c r="J545" s="53"/>
      <c r="K545" s="53"/>
      <c r="L545" s="53"/>
      <c r="M545" s="53"/>
      <c r="N545" s="53"/>
      <c r="O545" s="53"/>
      <c r="P545" s="53"/>
      <c r="Q545" s="53"/>
      <c r="R545" s="53"/>
      <c r="S545" s="53"/>
    </row>
    <row r="546" spans="10:19">
      <c r="J546" s="53"/>
      <c r="K546" s="53"/>
      <c r="L546" s="53"/>
      <c r="M546" s="53"/>
      <c r="N546" s="53"/>
      <c r="O546" s="53"/>
      <c r="P546" s="53"/>
      <c r="Q546" s="53"/>
      <c r="R546" s="53"/>
      <c r="S546" s="53"/>
    </row>
    <row r="547" spans="10:19">
      <c r="J547" s="53"/>
      <c r="K547" s="53"/>
      <c r="L547" s="53"/>
      <c r="M547" s="53"/>
      <c r="N547" s="53"/>
      <c r="O547" s="53"/>
      <c r="P547" s="53"/>
      <c r="Q547" s="53"/>
      <c r="R547" s="53"/>
      <c r="S547" s="53"/>
    </row>
    <row r="548" spans="10:19">
      <c r="J548" s="53"/>
      <c r="K548" s="53"/>
      <c r="L548" s="53"/>
      <c r="M548" s="53"/>
      <c r="N548" s="53"/>
      <c r="O548" s="53"/>
      <c r="P548" s="53"/>
      <c r="Q548" s="53"/>
      <c r="R548" s="53"/>
      <c r="S548" s="53"/>
    </row>
    <row r="549" spans="10:19">
      <c r="J549" s="53"/>
      <c r="K549" s="53"/>
      <c r="L549" s="53"/>
      <c r="M549" s="53"/>
      <c r="N549" s="53"/>
      <c r="O549" s="53"/>
      <c r="P549" s="53"/>
      <c r="Q549" s="53"/>
      <c r="R549" s="53"/>
      <c r="S549" s="53"/>
    </row>
    <row r="550" spans="10:19">
      <c r="J550" s="53"/>
      <c r="K550" s="53"/>
      <c r="L550" s="53"/>
      <c r="M550" s="53"/>
      <c r="N550" s="53"/>
      <c r="O550" s="53"/>
      <c r="P550" s="53"/>
      <c r="Q550" s="53"/>
      <c r="R550" s="53"/>
      <c r="S550" s="53"/>
    </row>
    <row r="551" spans="10:19">
      <c r="J551" s="53"/>
      <c r="K551" s="53"/>
      <c r="L551" s="53"/>
      <c r="M551" s="53"/>
      <c r="N551" s="53"/>
      <c r="O551" s="53"/>
      <c r="P551" s="53"/>
      <c r="Q551" s="53"/>
      <c r="R551" s="53"/>
      <c r="S551" s="53"/>
    </row>
    <row r="552" spans="10:19">
      <c r="J552" s="53"/>
      <c r="K552" s="53"/>
      <c r="L552" s="53"/>
      <c r="M552" s="53"/>
      <c r="N552" s="53"/>
      <c r="O552" s="53"/>
      <c r="P552" s="53"/>
      <c r="Q552" s="53"/>
      <c r="R552" s="53"/>
      <c r="S552" s="53"/>
    </row>
    <row r="553" spans="10:19">
      <c r="J553" s="53"/>
      <c r="K553" s="53"/>
      <c r="L553" s="53"/>
      <c r="M553" s="53"/>
      <c r="N553" s="53"/>
      <c r="O553" s="53"/>
      <c r="P553" s="53"/>
      <c r="Q553" s="53"/>
      <c r="R553" s="53"/>
      <c r="S553" s="53"/>
    </row>
    <row r="554" spans="10:19">
      <c r="J554" s="53"/>
      <c r="K554" s="53"/>
      <c r="L554" s="53"/>
      <c r="M554" s="53"/>
      <c r="N554" s="53"/>
      <c r="O554" s="53"/>
      <c r="P554" s="53"/>
      <c r="Q554" s="53"/>
      <c r="R554" s="53"/>
      <c r="S554" s="53"/>
    </row>
    <row r="555" spans="10:19">
      <c r="J555" s="53"/>
      <c r="K555" s="53"/>
      <c r="L555" s="53"/>
      <c r="M555" s="53"/>
      <c r="N555" s="53"/>
      <c r="O555" s="53"/>
      <c r="P555" s="53"/>
      <c r="Q555" s="53"/>
      <c r="R555" s="53"/>
      <c r="S555" s="53"/>
    </row>
    <row r="556" spans="10:19">
      <c r="J556" s="53"/>
      <c r="K556" s="53"/>
      <c r="L556" s="53"/>
      <c r="M556" s="53"/>
      <c r="N556" s="53"/>
      <c r="O556" s="53"/>
      <c r="P556" s="53"/>
      <c r="Q556" s="53"/>
      <c r="R556" s="53"/>
      <c r="S556" s="53"/>
    </row>
    <row r="557" spans="10:19">
      <c r="J557" s="53"/>
      <c r="K557" s="53"/>
      <c r="L557" s="53"/>
      <c r="M557" s="53"/>
      <c r="N557" s="53"/>
      <c r="O557" s="53"/>
      <c r="P557" s="53"/>
      <c r="Q557" s="53"/>
      <c r="R557" s="53"/>
      <c r="S557" s="53"/>
    </row>
    <row r="558" spans="10:19">
      <c r="J558" s="53"/>
      <c r="K558" s="53"/>
      <c r="L558" s="53"/>
      <c r="M558" s="53"/>
      <c r="N558" s="53"/>
      <c r="O558" s="53"/>
      <c r="P558" s="53"/>
      <c r="Q558" s="53"/>
      <c r="R558" s="53"/>
      <c r="S558" s="53"/>
    </row>
    <row r="559" spans="10:19">
      <c r="J559" s="53"/>
      <c r="K559" s="53"/>
      <c r="L559" s="53"/>
      <c r="M559" s="53"/>
      <c r="N559" s="53"/>
      <c r="O559" s="53"/>
      <c r="P559" s="53"/>
      <c r="Q559" s="53"/>
      <c r="R559" s="53"/>
      <c r="S559" s="53"/>
    </row>
    <row r="560" spans="10:19">
      <c r="J560" s="53"/>
      <c r="K560" s="53"/>
      <c r="L560" s="53"/>
      <c r="M560" s="53"/>
      <c r="N560" s="53"/>
      <c r="O560" s="53"/>
      <c r="P560" s="53"/>
      <c r="Q560" s="53"/>
      <c r="R560" s="53"/>
      <c r="S560" s="53"/>
    </row>
    <row r="561" spans="10:19">
      <c r="J561" s="53"/>
      <c r="K561" s="53"/>
      <c r="L561" s="53"/>
      <c r="M561" s="53"/>
      <c r="N561" s="53"/>
      <c r="O561" s="53"/>
      <c r="P561" s="53"/>
      <c r="Q561" s="53"/>
      <c r="R561" s="53"/>
      <c r="S561" s="53"/>
    </row>
    <row r="562" spans="10:19">
      <c r="J562" s="53"/>
      <c r="K562" s="53"/>
      <c r="L562" s="53"/>
      <c r="M562" s="53"/>
      <c r="N562" s="53"/>
      <c r="O562" s="53"/>
      <c r="P562" s="53"/>
      <c r="Q562" s="53"/>
      <c r="R562" s="53"/>
      <c r="S562" s="53"/>
    </row>
    <row r="563" spans="10:19">
      <c r="J563" s="53"/>
      <c r="K563" s="53"/>
      <c r="L563" s="53"/>
      <c r="M563" s="53"/>
      <c r="N563" s="53"/>
      <c r="O563" s="53"/>
      <c r="P563" s="53"/>
      <c r="Q563" s="53"/>
      <c r="R563" s="53"/>
      <c r="S563" s="53"/>
    </row>
    <row r="564" spans="10:19">
      <c r="J564" s="53"/>
      <c r="K564" s="53"/>
      <c r="L564" s="53"/>
      <c r="M564" s="53"/>
      <c r="N564" s="53"/>
      <c r="O564" s="53"/>
      <c r="P564" s="53"/>
      <c r="Q564" s="53"/>
      <c r="R564" s="53"/>
      <c r="S564" s="53"/>
    </row>
    <row r="565" spans="10:19">
      <c r="J565" s="53"/>
      <c r="K565" s="53"/>
      <c r="L565" s="53"/>
      <c r="M565" s="53"/>
      <c r="N565" s="53"/>
      <c r="O565" s="53"/>
      <c r="P565" s="53"/>
      <c r="Q565" s="53"/>
      <c r="R565" s="53"/>
      <c r="S565" s="53"/>
    </row>
    <row r="566" spans="10:19">
      <c r="J566" s="53"/>
      <c r="K566" s="53"/>
      <c r="L566" s="53"/>
      <c r="M566" s="53"/>
      <c r="N566" s="53"/>
      <c r="O566" s="53"/>
      <c r="P566" s="53"/>
      <c r="Q566" s="53"/>
      <c r="R566" s="53"/>
      <c r="S566" s="53"/>
    </row>
    <row r="567" spans="10:19">
      <c r="J567" s="53"/>
      <c r="K567" s="53"/>
      <c r="L567" s="53"/>
      <c r="M567" s="53"/>
      <c r="N567" s="53"/>
      <c r="O567" s="53"/>
      <c r="P567" s="53"/>
      <c r="Q567" s="53"/>
      <c r="R567" s="53"/>
      <c r="S567" s="53"/>
    </row>
    <row r="568" spans="10:19">
      <c r="J568" s="53"/>
      <c r="K568" s="53"/>
      <c r="L568" s="53"/>
      <c r="M568" s="53"/>
      <c r="N568" s="53"/>
      <c r="O568" s="53"/>
      <c r="P568" s="53"/>
      <c r="Q568" s="53"/>
      <c r="R568" s="53"/>
      <c r="S568" s="53"/>
    </row>
    <row r="569" spans="10:19">
      <c r="J569" s="53"/>
      <c r="K569" s="53"/>
      <c r="L569" s="53"/>
      <c r="M569" s="53"/>
      <c r="N569" s="53"/>
      <c r="O569" s="53"/>
      <c r="P569" s="53"/>
      <c r="Q569" s="53"/>
      <c r="R569" s="53"/>
      <c r="S569" s="53"/>
    </row>
    <row r="570" spans="10:19">
      <c r="J570" s="53"/>
      <c r="K570" s="53"/>
      <c r="L570" s="53"/>
      <c r="M570" s="53"/>
      <c r="N570" s="53"/>
      <c r="O570" s="53"/>
      <c r="P570" s="53"/>
      <c r="Q570" s="53"/>
      <c r="R570" s="53"/>
      <c r="S570" s="53"/>
    </row>
    <row r="571" spans="10:19">
      <c r="J571" s="53"/>
      <c r="K571" s="53"/>
      <c r="L571" s="53"/>
      <c r="M571" s="53"/>
      <c r="N571" s="53"/>
      <c r="O571" s="53"/>
      <c r="P571" s="53"/>
      <c r="Q571" s="53"/>
      <c r="R571" s="53"/>
      <c r="S571" s="53"/>
    </row>
    <row r="572" spans="10:19">
      <c r="J572" s="53"/>
      <c r="K572" s="53"/>
      <c r="L572" s="53"/>
      <c r="M572" s="53"/>
      <c r="N572" s="53"/>
      <c r="O572" s="53"/>
      <c r="P572" s="53"/>
      <c r="Q572" s="53"/>
      <c r="R572" s="53"/>
      <c r="S572" s="53"/>
    </row>
    <row r="573" spans="10:19">
      <c r="J573" s="53"/>
      <c r="K573" s="53"/>
      <c r="L573" s="53"/>
      <c r="M573" s="53"/>
      <c r="N573" s="53"/>
      <c r="O573" s="53"/>
      <c r="P573" s="53"/>
      <c r="Q573" s="53"/>
      <c r="R573" s="53"/>
      <c r="S573" s="53"/>
    </row>
    <row r="574" spans="10:19">
      <c r="J574" s="53"/>
      <c r="K574" s="53"/>
      <c r="L574" s="53"/>
      <c r="M574" s="53"/>
      <c r="N574" s="53"/>
      <c r="O574" s="53"/>
      <c r="P574" s="53"/>
      <c r="Q574" s="53"/>
      <c r="R574" s="53"/>
      <c r="S574" s="53"/>
    </row>
    <row r="575" spans="10:19">
      <c r="J575" s="53"/>
      <c r="K575" s="53"/>
      <c r="L575" s="53"/>
      <c r="M575" s="53"/>
      <c r="N575" s="53"/>
      <c r="O575" s="53"/>
      <c r="P575" s="53"/>
      <c r="Q575" s="53"/>
      <c r="R575" s="53"/>
      <c r="S575" s="53"/>
    </row>
    <row r="576" spans="10:19">
      <c r="J576" s="53"/>
      <c r="K576" s="53"/>
      <c r="L576" s="53"/>
      <c r="M576" s="53"/>
      <c r="N576" s="53"/>
      <c r="O576" s="53"/>
      <c r="P576" s="53"/>
      <c r="Q576" s="53"/>
      <c r="R576" s="53"/>
      <c r="S576" s="53"/>
    </row>
    <row r="577" spans="10:19">
      <c r="J577" s="53"/>
      <c r="K577" s="53"/>
      <c r="L577" s="53"/>
      <c r="M577" s="53"/>
      <c r="N577" s="53"/>
      <c r="O577" s="53"/>
      <c r="P577" s="53"/>
      <c r="Q577" s="53"/>
      <c r="R577" s="53"/>
      <c r="S577" s="53"/>
    </row>
    <row r="578" spans="10:19">
      <c r="J578" s="53"/>
      <c r="K578" s="53"/>
      <c r="L578" s="53"/>
      <c r="M578" s="53"/>
      <c r="N578" s="53"/>
      <c r="O578" s="53"/>
      <c r="P578" s="53"/>
      <c r="Q578" s="53"/>
      <c r="R578" s="53"/>
      <c r="S578" s="53"/>
    </row>
    <row r="579" spans="10:19">
      <c r="J579" s="53"/>
      <c r="K579" s="53"/>
      <c r="L579" s="53"/>
      <c r="M579" s="53"/>
      <c r="N579" s="53"/>
      <c r="O579" s="53"/>
      <c r="P579" s="53"/>
      <c r="Q579" s="53"/>
      <c r="R579" s="53"/>
      <c r="S579" s="53"/>
    </row>
    <row r="580" spans="10:19">
      <c r="J580" s="53"/>
      <c r="K580" s="53"/>
      <c r="L580" s="53"/>
      <c r="M580" s="53"/>
      <c r="N580" s="53"/>
      <c r="O580" s="53"/>
      <c r="P580" s="53"/>
      <c r="Q580" s="53"/>
      <c r="R580" s="53"/>
      <c r="S580" s="53"/>
    </row>
    <row r="581" spans="10:19">
      <c r="J581" s="53"/>
      <c r="K581" s="53"/>
      <c r="L581" s="53"/>
      <c r="M581" s="53"/>
      <c r="N581" s="53"/>
      <c r="O581" s="53"/>
      <c r="P581" s="53"/>
      <c r="Q581" s="53"/>
      <c r="R581" s="53"/>
      <c r="S581" s="53"/>
    </row>
    <row r="582" spans="10:19">
      <c r="J582" s="53"/>
      <c r="K582" s="53"/>
      <c r="L582" s="53"/>
      <c r="M582" s="53"/>
      <c r="N582" s="53"/>
      <c r="O582" s="53"/>
      <c r="P582" s="53"/>
      <c r="Q582" s="53"/>
      <c r="R582" s="53"/>
      <c r="S582" s="53"/>
    </row>
    <row r="583" spans="10:19">
      <c r="J583" s="53"/>
      <c r="K583" s="53"/>
      <c r="L583" s="53"/>
      <c r="M583" s="53"/>
      <c r="N583" s="53"/>
      <c r="O583" s="53"/>
      <c r="P583" s="53"/>
      <c r="Q583" s="53"/>
      <c r="R583" s="53"/>
      <c r="S583" s="53"/>
    </row>
    <row r="584" spans="10:19">
      <c r="J584" s="53"/>
      <c r="K584" s="53"/>
      <c r="L584" s="53"/>
      <c r="M584" s="53"/>
      <c r="N584" s="53"/>
      <c r="O584" s="53"/>
      <c r="P584" s="53"/>
      <c r="Q584" s="53"/>
      <c r="R584" s="53"/>
      <c r="S584" s="53"/>
    </row>
    <row r="585" spans="10:19">
      <c r="J585" s="53"/>
      <c r="K585" s="53"/>
      <c r="L585" s="53"/>
      <c r="M585" s="53"/>
      <c r="N585" s="53"/>
      <c r="O585" s="53"/>
      <c r="P585" s="53"/>
      <c r="Q585" s="53"/>
      <c r="R585" s="53"/>
      <c r="S585" s="53"/>
    </row>
    <row r="586" spans="10:19">
      <c r="J586" s="53"/>
      <c r="K586" s="53"/>
      <c r="L586" s="53"/>
      <c r="M586" s="53"/>
      <c r="N586" s="53"/>
      <c r="O586" s="53"/>
      <c r="P586" s="53"/>
      <c r="Q586" s="53"/>
      <c r="R586" s="53"/>
      <c r="S586" s="53"/>
    </row>
    <row r="587" spans="10:19">
      <c r="J587" s="53"/>
      <c r="K587" s="53"/>
      <c r="L587" s="53"/>
      <c r="M587" s="53"/>
      <c r="N587" s="53"/>
      <c r="O587" s="53"/>
      <c r="P587" s="53"/>
      <c r="Q587" s="53"/>
      <c r="R587" s="53"/>
      <c r="S587" s="53"/>
    </row>
    <row r="588" spans="10:19">
      <c r="J588" s="53"/>
      <c r="K588" s="53"/>
      <c r="L588" s="53"/>
      <c r="M588" s="53"/>
      <c r="N588" s="53"/>
      <c r="O588" s="53"/>
      <c r="P588" s="53"/>
      <c r="Q588" s="53"/>
      <c r="R588" s="53"/>
      <c r="S588" s="53"/>
    </row>
    <row r="589" spans="10:19">
      <c r="J589" s="53"/>
      <c r="K589" s="53"/>
      <c r="L589" s="53"/>
      <c r="M589" s="53"/>
      <c r="N589" s="53"/>
      <c r="O589" s="53"/>
      <c r="P589" s="53"/>
      <c r="Q589" s="53"/>
      <c r="R589" s="53"/>
      <c r="S589" s="53"/>
    </row>
    <row r="590" spans="10:19">
      <c r="J590" s="53"/>
      <c r="K590" s="53"/>
      <c r="L590" s="53"/>
      <c r="M590" s="53"/>
      <c r="N590" s="53"/>
      <c r="O590" s="53"/>
      <c r="P590" s="53"/>
      <c r="Q590" s="53"/>
      <c r="R590" s="53"/>
      <c r="S590" s="53"/>
    </row>
    <row r="591" spans="10:19">
      <c r="J591" s="53"/>
      <c r="K591" s="53"/>
      <c r="L591" s="53"/>
      <c r="M591" s="53"/>
      <c r="N591" s="53"/>
      <c r="O591" s="53"/>
      <c r="P591" s="53"/>
      <c r="Q591" s="53"/>
      <c r="R591" s="53"/>
      <c r="S591" s="53"/>
    </row>
    <row r="592" spans="10:19">
      <c r="J592" s="53"/>
      <c r="K592" s="53"/>
      <c r="L592" s="53"/>
      <c r="M592" s="53"/>
      <c r="N592" s="53"/>
      <c r="O592" s="53"/>
      <c r="P592" s="53"/>
      <c r="Q592" s="53"/>
      <c r="R592" s="53"/>
      <c r="S592" s="53"/>
    </row>
    <row r="593" spans="10:19">
      <c r="J593" s="53"/>
      <c r="K593" s="53"/>
      <c r="L593" s="53"/>
      <c r="M593" s="53"/>
      <c r="N593" s="53"/>
      <c r="O593" s="53"/>
      <c r="P593" s="53"/>
      <c r="Q593" s="53"/>
      <c r="R593" s="53"/>
      <c r="S593" s="53"/>
    </row>
    <row r="594" spans="10:19">
      <c r="J594" s="53"/>
      <c r="K594" s="53"/>
      <c r="L594" s="53"/>
      <c r="M594" s="53"/>
      <c r="N594" s="53"/>
      <c r="O594" s="53"/>
      <c r="P594" s="53"/>
      <c r="Q594" s="53"/>
      <c r="R594" s="53"/>
      <c r="S594" s="53"/>
    </row>
    <row r="595" spans="10:19">
      <c r="J595" s="53"/>
      <c r="K595" s="53"/>
      <c r="L595" s="53"/>
      <c r="M595" s="53"/>
      <c r="N595" s="53"/>
      <c r="O595" s="53"/>
      <c r="P595" s="53"/>
      <c r="Q595" s="53"/>
      <c r="R595" s="53"/>
      <c r="S595" s="53"/>
    </row>
    <row r="596" spans="10:19">
      <c r="J596" s="53"/>
      <c r="K596" s="53"/>
      <c r="L596" s="53"/>
      <c r="M596" s="53"/>
      <c r="N596" s="53"/>
      <c r="O596" s="53"/>
      <c r="P596" s="53"/>
      <c r="Q596" s="53"/>
      <c r="R596" s="53"/>
      <c r="S596" s="53"/>
    </row>
    <row r="597" spans="10:19">
      <c r="J597" s="53"/>
      <c r="K597" s="53"/>
      <c r="L597" s="53"/>
      <c r="M597" s="53"/>
      <c r="N597" s="53"/>
      <c r="O597" s="53"/>
      <c r="P597" s="53"/>
      <c r="Q597" s="53"/>
      <c r="R597" s="53"/>
      <c r="S597" s="53"/>
    </row>
    <row r="598" spans="10:19">
      <c r="J598" s="53"/>
      <c r="K598" s="53"/>
      <c r="L598" s="53"/>
      <c r="M598" s="53"/>
      <c r="N598" s="53"/>
      <c r="O598" s="53"/>
      <c r="P598" s="53"/>
      <c r="Q598" s="53"/>
      <c r="R598" s="53"/>
      <c r="S598" s="53"/>
    </row>
    <row r="599" spans="10:19">
      <c r="J599" s="53"/>
      <c r="K599" s="53"/>
      <c r="L599" s="53"/>
      <c r="M599" s="53"/>
      <c r="N599" s="53"/>
      <c r="O599" s="53"/>
      <c r="P599" s="53"/>
      <c r="Q599" s="53"/>
      <c r="R599" s="53"/>
      <c r="S599" s="53"/>
    </row>
    <row r="600" spans="10:19">
      <c r="J600" s="53"/>
      <c r="K600" s="53"/>
      <c r="L600" s="53"/>
      <c r="M600" s="53"/>
      <c r="N600" s="53"/>
      <c r="O600" s="53"/>
      <c r="P600" s="53"/>
      <c r="Q600" s="53"/>
      <c r="R600" s="53"/>
      <c r="S600" s="53"/>
    </row>
    <row r="601" spans="10:19">
      <c r="J601" s="53"/>
      <c r="K601" s="53"/>
      <c r="L601" s="53"/>
      <c r="M601" s="53"/>
      <c r="N601" s="53"/>
      <c r="O601" s="53"/>
      <c r="P601" s="53"/>
      <c r="Q601" s="53"/>
      <c r="R601" s="53"/>
      <c r="S601" s="53"/>
    </row>
    <row r="602" spans="10:19">
      <c r="J602" s="53"/>
      <c r="K602" s="53"/>
      <c r="L602" s="53"/>
      <c r="M602" s="53"/>
      <c r="N602" s="53"/>
      <c r="O602" s="53"/>
      <c r="P602" s="53"/>
      <c r="Q602" s="53"/>
      <c r="R602" s="53"/>
      <c r="S602" s="53"/>
    </row>
    <row r="603" spans="10:19">
      <c r="J603" s="53"/>
      <c r="K603" s="53"/>
      <c r="L603" s="53"/>
      <c r="M603" s="53"/>
      <c r="N603" s="53"/>
      <c r="O603" s="53"/>
      <c r="P603" s="53"/>
      <c r="Q603" s="53"/>
      <c r="R603" s="53"/>
      <c r="S603" s="53"/>
    </row>
    <row r="604" spans="10:19">
      <c r="J604" s="53"/>
      <c r="K604" s="53"/>
      <c r="L604" s="53"/>
      <c r="M604" s="53"/>
      <c r="N604" s="53"/>
      <c r="O604" s="53"/>
      <c r="P604" s="53"/>
      <c r="Q604" s="53"/>
      <c r="R604" s="53"/>
      <c r="S604" s="53"/>
    </row>
    <row r="605" spans="10:19">
      <c r="J605" s="53"/>
      <c r="K605" s="53"/>
      <c r="L605" s="53"/>
      <c r="M605" s="53"/>
      <c r="N605" s="53"/>
      <c r="O605" s="53"/>
      <c r="P605" s="53"/>
      <c r="Q605" s="53"/>
      <c r="R605" s="53"/>
      <c r="S605" s="53"/>
    </row>
    <row r="606" spans="10:19">
      <c r="J606" s="53"/>
      <c r="K606" s="53"/>
      <c r="L606" s="53"/>
      <c r="M606" s="53"/>
      <c r="N606" s="53"/>
      <c r="O606" s="53"/>
      <c r="P606" s="53"/>
      <c r="Q606" s="53"/>
      <c r="R606" s="53"/>
      <c r="S606" s="53"/>
    </row>
    <row r="607" spans="10:19">
      <c r="J607" s="53"/>
      <c r="K607" s="53"/>
      <c r="L607" s="53"/>
      <c r="M607" s="53"/>
      <c r="N607" s="53"/>
      <c r="O607" s="53"/>
      <c r="P607" s="53"/>
      <c r="Q607" s="53"/>
      <c r="R607" s="53"/>
      <c r="S607" s="53"/>
    </row>
    <row r="608" spans="10:19">
      <c r="J608" s="53"/>
      <c r="K608" s="53"/>
      <c r="L608" s="53"/>
      <c r="M608" s="53"/>
      <c r="N608" s="53"/>
      <c r="O608" s="53"/>
      <c r="P608" s="53"/>
      <c r="Q608" s="53"/>
      <c r="R608" s="53"/>
      <c r="S608" s="53"/>
    </row>
    <row r="609" spans="10:19">
      <c r="J609" s="53"/>
      <c r="K609" s="53"/>
      <c r="L609" s="53"/>
      <c r="M609" s="53"/>
      <c r="N609" s="53"/>
      <c r="O609" s="53"/>
      <c r="P609" s="53"/>
      <c r="Q609" s="53"/>
      <c r="R609" s="53"/>
      <c r="S609" s="53"/>
    </row>
    <row r="610" spans="10:19">
      <c r="J610" s="53"/>
      <c r="K610" s="53"/>
      <c r="L610" s="53"/>
      <c r="M610" s="53"/>
      <c r="N610" s="53"/>
      <c r="O610" s="53"/>
      <c r="P610" s="53"/>
      <c r="Q610" s="53"/>
      <c r="R610" s="53"/>
      <c r="S610" s="53"/>
    </row>
    <row r="611" spans="10:19">
      <c r="J611" s="53"/>
      <c r="K611" s="53"/>
      <c r="L611" s="53"/>
      <c r="M611" s="53"/>
      <c r="N611" s="53"/>
      <c r="O611" s="53"/>
      <c r="P611" s="53"/>
      <c r="Q611" s="53"/>
      <c r="R611" s="53"/>
      <c r="S611" s="53"/>
    </row>
    <row r="612" spans="10:19">
      <c r="J612" s="53"/>
      <c r="K612" s="53"/>
      <c r="L612" s="53"/>
      <c r="M612" s="53"/>
      <c r="N612" s="53"/>
      <c r="O612" s="53"/>
      <c r="P612" s="53"/>
      <c r="Q612" s="53"/>
      <c r="R612" s="53"/>
      <c r="S612" s="53"/>
    </row>
    <row r="613" spans="10:19">
      <c r="J613" s="53"/>
      <c r="K613" s="53"/>
      <c r="L613" s="53"/>
      <c r="M613" s="53"/>
      <c r="N613" s="53"/>
      <c r="O613" s="53"/>
      <c r="P613" s="53"/>
      <c r="Q613" s="53"/>
      <c r="R613" s="53"/>
      <c r="S613" s="53"/>
    </row>
    <row r="614" spans="10:19">
      <c r="J614" s="53"/>
      <c r="K614" s="53"/>
      <c r="L614" s="53"/>
      <c r="M614" s="53"/>
      <c r="N614" s="53"/>
      <c r="O614" s="53"/>
      <c r="P614" s="53"/>
      <c r="Q614" s="53"/>
      <c r="R614" s="53"/>
      <c r="S614" s="53"/>
    </row>
    <row r="615" spans="10:19">
      <c r="J615" s="53"/>
      <c r="K615" s="53"/>
      <c r="L615" s="53"/>
      <c r="M615" s="53"/>
      <c r="N615" s="53"/>
      <c r="O615" s="53"/>
      <c r="P615" s="53"/>
      <c r="Q615" s="53"/>
      <c r="R615" s="53"/>
      <c r="S615" s="53"/>
    </row>
    <row r="616" spans="10:19">
      <c r="J616" s="53"/>
      <c r="K616" s="53"/>
      <c r="L616" s="53"/>
      <c r="M616" s="53"/>
      <c r="N616" s="53"/>
      <c r="O616" s="53"/>
      <c r="P616" s="53"/>
      <c r="Q616" s="53"/>
      <c r="R616" s="53"/>
      <c r="S616" s="53"/>
    </row>
    <row r="617" spans="10:19">
      <c r="J617" s="53"/>
      <c r="K617" s="53"/>
      <c r="L617" s="53"/>
      <c r="M617" s="53"/>
      <c r="N617" s="53"/>
      <c r="O617" s="53"/>
      <c r="P617" s="53"/>
      <c r="Q617" s="53"/>
      <c r="R617" s="53"/>
      <c r="S617" s="53"/>
    </row>
    <row r="618" spans="10:19">
      <c r="J618" s="53"/>
      <c r="K618" s="53"/>
      <c r="L618" s="53"/>
      <c r="M618" s="53"/>
      <c r="N618" s="53"/>
      <c r="O618" s="53"/>
      <c r="P618" s="53"/>
      <c r="Q618" s="53"/>
      <c r="R618" s="53"/>
      <c r="S618" s="53"/>
    </row>
    <row r="619" spans="10:19">
      <c r="J619" s="53"/>
      <c r="K619" s="53"/>
      <c r="L619" s="53"/>
      <c r="M619" s="53"/>
      <c r="N619" s="53"/>
      <c r="O619" s="53"/>
      <c r="P619" s="53"/>
      <c r="Q619" s="53"/>
      <c r="R619" s="53"/>
      <c r="S619" s="53"/>
    </row>
    <row r="620" spans="10:19">
      <c r="J620" s="53"/>
      <c r="K620" s="53"/>
      <c r="L620" s="53"/>
      <c r="M620" s="53"/>
      <c r="N620" s="53"/>
      <c r="O620" s="53"/>
      <c r="P620" s="53"/>
      <c r="Q620" s="53"/>
      <c r="R620" s="53"/>
      <c r="S620" s="53"/>
    </row>
    <row r="621" spans="10:19">
      <c r="J621" s="53"/>
      <c r="K621" s="53"/>
      <c r="L621" s="53"/>
      <c r="M621" s="53"/>
      <c r="N621" s="53"/>
      <c r="O621" s="53"/>
      <c r="P621" s="53"/>
      <c r="Q621" s="53"/>
      <c r="R621" s="53"/>
      <c r="S621" s="53"/>
    </row>
    <row r="622" spans="10:19">
      <c r="J622" s="53"/>
      <c r="K622" s="53"/>
      <c r="L622" s="53"/>
      <c r="M622" s="53"/>
      <c r="N622" s="53"/>
      <c r="O622" s="53"/>
      <c r="P622" s="53"/>
      <c r="Q622" s="53"/>
      <c r="R622" s="53"/>
      <c r="S622" s="53"/>
    </row>
    <row r="623" spans="10:19">
      <c r="J623" s="53"/>
      <c r="K623" s="53"/>
      <c r="L623" s="53"/>
      <c r="M623" s="53"/>
      <c r="N623" s="53"/>
      <c r="O623" s="53"/>
      <c r="P623" s="53"/>
      <c r="Q623" s="53"/>
      <c r="R623" s="53"/>
      <c r="S623" s="53"/>
    </row>
    <row r="624" spans="10:19">
      <c r="J624" s="53"/>
      <c r="K624" s="53"/>
      <c r="L624" s="53"/>
      <c r="M624" s="53"/>
      <c r="N624" s="53"/>
      <c r="O624" s="53"/>
      <c r="P624" s="53"/>
      <c r="Q624" s="53"/>
      <c r="R624" s="53"/>
      <c r="S624" s="53"/>
    </row>
    <row r="625" spans="10:19">
      <c r="J625" s="53"/>
      <c r="K625" s="53"/>
      <c r="L625" s="53"/>
      <c r="M625" s="53"/>
      <c r="N625" s="53"/>
      <c r="O625" s="53"/>
      <c r="P625" s="53"/>
      <c r="Q625" s="53"/>
      <c r="R625" s="53"/>
      <c r="S625" s="53"/>
    </row>
    <row r="626" spans="10:19">
      <c r="J626" s="53"/>
      <c r="K626" s="53"/>
      <c r="L626" s="53"/>
      <c r="M626" s="53"/>
      <c r="N626" s="53"/>
      <c r="O626" s="53"/>
      <c r="P626" s="53"/>
      <c r="Q626" s="53"/>
      <c r="R626" s="53"/>
      <c r="S626" s="53"/>
    </row>
    <row r="627" spans="10:19">
      <c r="J627" s="53"/>
      <c r="K627" s="53"/>
      <c r="L627" s="53"/>
      <c r="M627" s="53"/>
      <c r="N627" s="53"/>
      <c r="O627" s="53"/>
      <c r="P627" s="53"/>
      <c r="Q627" s="53"/>
      <c r="R627" s="53"/>
      <c r="S627" s="53"/>
    </row>
    <row r="628" spans="10:19">
      <c r="J628" s="53"/>
      <c r="K628" s="53"/>
      <c r="L628" s="53"/>
      <c r="M628" s="53"/>
      <c r="N628" s="53"/>
      <c r="O628" s="53"/>
      <c r="P628" s="53"/>
      <c r="Q628" s="53"/>
      <c r="R628" s="53"/>
      <c r="S628" s="53"/>
    </row>
    <row r="629" spans="10:19">
      <c r="J629" s="53"/>
      <c r="K629" s="53"/>
      <c r="L629" s="53"/>
      <c r="M629" s="53"/>
      <c r="N629" s="53"/>
      <c r="O629" s="53"/>
      <c r="P629" s="53"/>
      <c r="Q629" s="53"/>
      <c r="R629" s="53"/>
      <c r="S629" s="53"/>
    </row>
    <row r="630" spans="10:19">
      <c r="J630" s="53"/>
      <c r="K630" s="53"/>
      <c r="L630" s="53"/>
      <c r="M630" s="53"/>
      <c r="N630" s="53"/>
      <c r="O630" s="53"/>
      <c r="P630" s="53"/>
      <c r="Q630" s="53"/>
      <c r="R630" s="53"/>
      <c r="S630" s="53"/>
    </row>
    <row r="631" spans="10:19">
      <c r="J631" s="53"/>
      <c r="K631" s="53"/>
      <c r="L631" s="53"/>
      <c r="M631" s="53"/>
      <c r="N631" s="53"/>
      <c r="O631" s="53"/>
      <c r="P631" s="53"/>
      <c r="Q631" s="53"/>
      <c r="R631" s="53"/>
      <c r="S631" s="53"/>
    </row>
    <row r="632" spans="10:19">
      <c r="J632" s="53"/>
      <c r="K632" s="53"/>
      <c r="L632" s="53"/>
      <c r="M632" s="53"/>
      <c r="N632" s="53"/>
      <c r="O632" s="53"/>
      <c r="P632" s="53"/>
      <c r="Q632" s="53"/>
      <c r="R632" s="53"/>
      <c r="S632" s="53"/>
    </row>
    <row r="633" spans="10:19">
      <c r="J633" s="53"/>
      <c r="K633" s="53"/>
      <c r="L633" s="53"/>
      <c r="M633" s="53"/>
      <c r="N633" s="53"/>
      <c r="O633" s="53"/>
      <c r="P633" s="53"/>
      <c r="Q633" s="53"/>
      <c r="R633" s="53"/>
      <c r="S633" s="53"/>
    </row>
    <row r="634" spans="10:19">
      <c r="J634" s="53"/>
      <c r="K634" s="53"/>
      <c r="L634" s="53"/>
      <c r="M634" s="53"/>
      <c r="N634" s="53"/>
      <c r="O634" s="53"/>
      <c r="P634" s="53"/>
      <c r="Q634" s="53"/>
      <c r="R634" s="53"/>
      <c r="S634" s="53"/>
    </row>
    <row r="635" spans="10:19">
      <c r="J635" s="53"/>
      <c r="K635" s="53"/>
      <c r="L635" s="53"/>
      <c r="M635" s="53"/>
      <c r="N635" s="53"/>
      <c r="O635" s="53"/>
      <c r="P635" s="53"/>
      <c r="Q635" s="53"/>
      <c r="R635" s="53"/>
      <c r="S635" s="53"/>
    </row>
    <row r="636" spans="10:19">
      <c r="J636" s="53"/>
      <c r="K636" s="53"/>
      <c r="L636" s="53"/>
      <c r="M636" s="53"/>
      <c r="N636" s="53"/>
      <c r="O636" s="53"/>
      <c r="P636" s="53"/>
      <c r="Q636" s="53"/>
      <c r="R636" s="53"/>
      <c r="S636" s="53"/>
    </row>
    <row r="637" spans="10:19">
      <c r="J637" s="53"/>
      <c r="K637" s="53"/>
      <c r="L637" s="53"/>
      <c r="M637" s="53"/>
      <c r="N637" s="53"/>
      <c r="O637" s="53"/>
      <c r="P637" s="53"/>
      <c r="Q637" s="53"/>
      <c r="R637" s="53"/>
      <c r="S637" s="53"/>
    </row>
    <row r="638" spans="10:19">
      <c r="J638" s="53"/>
      <c r="K638" s="53"/>
      <c r="L638" s="53"/>
      <c r="M638" s="53"/>
      <c r="N638" s="53"/>
      <c r="O638" s="53"/>
      <c r="P638" s="53"/>
      <c r="Q638" s="53"/>
      <c r="R638" s="53"/>
      <c r="S638" s="53"/>
    </row>
    <row r="639" spans="10:19">
      <c r="J639" s="53"/>
      <c r="K639" s="53"/>
      <c r="L639" s="53"/>
      <c r="M639" s="53"/>
      <c r="N639" s="53"/>
      <c r="O639" s="53"/>
      <c r="P639" s="53"/>
      <c r="Q639" s="53"/>
      <c r="R639" s="53"/>
      <c r="S639" s="53"/>
    </row>
    <row r="640" spans="10:19">
      <c r="J640" s="53"/>
      <c r="K640" s="53"/>
      <c r="L640" s="53"/>
      <c r="M640" s="53"/>
      <c r="N640" s="53"/>
      <c r="O640" s="53"/>
      <c r="P640" s="53"/>
      <c r="Q640" s="53"/>
      <c r="R640" s="53"/>
      <c r="S640" s="53"/>
    </row>
    <row r="641" spans="10:19">
      <c r="J641" s="53"/>
      <c r="K641" s="53"/>
      <c r="L641" s="53"/>
      <c r="M641" s="53"/>
      <c r="N641" s="53"/>
      <c r="O641" s="53"/>
      <c r="P641" s="53"/>
      <c r="Q641" s="53"/>
      <c r="R641" s="53"/>
      <c r="S641" s="53"/>
    </row>
    <row r="642" spans="10:19">
      <c r="J642" s="53"/>
      <c r="K642" s="53"/>
      <c r="L642" s="53"/>
      <c r="M642" s="53"/>
      <c r="N642" s="53"/>
      <c r="O642" s="53"/>
      <c r="P642" s="53"/>
      <c r="Q642" s="53"/>
      <c r="R642" s="53"/>
      <c r="S642" s="53"/>
    </row>
    <row r="643" spans="10:19">
      <c r="J643" s="53"/>
      <c r="K643" s="53"/>
      <c r="L643" s="53"/>
      <c r="M643" s="53"/>
      <c r="N643" s="53"/>
      <c r="O643" s="53"/>
      <c r="P643" s="53"/>
      <c r="Q643" s="53"/>
      <c r="R643" s="53"/>
      <c r="S643" s="53"/>
    </row>
    <row r="644" spans="10:19">
      <c r="J644" s="53"/>
      <c r="K644" s="53"/>
      <c r="L644" s="53"/>
      <c r="M644" s="53"/>
      <c r="N644" s="53"/>
      <c r="O644" s="53"/>
      <c r="P644" s="53"/>
      <c r="Q644" s="53"/>
      <c r="R644" s="53"/>
      <c r="S644" s="53"/>
    </row>
    <row r="645" spans="10:19">
      <c r="J645" s="53"/>
      <c r="K645" s="53"/>
      <c r="L645" s="53"/>
      <c r="M645" s="53"/>
      <c r="N645" s="53"/>
      <c r="O645" s="53"/>
      <c r="P645" s="53"/>
      <c r="Q645" s="53"/>
      <c r="R645" s="53"/>
      <c r="S645" s="53"/>
    </row>
    <row r="646" spans="10:19">
      <c r="J646" s="53"/>
      <c r="K646" s="53"/>
      <c r="L646" s="53"/>
      <c r="M646" s="53"/>
      <c r="N646" s="53"/>
      <c r="O646" s="53"/>
      <c r="P646" s="53"/>
      <c r="Q646" s="53"/>
      <c r="R646" s="53"/>
      <c r="S646" s="53"/>
    </row>
    <row r="647" spans="10:19">
      <c r="J647" s="53"/>
      <c r="K647" s="53"/>
      <c r="L647" s="53"/>
      <c r="M647" s="53"/>
      <c r="N647" s="53"/>
      <c r="O647" s="53"/>
      <c r="P647" s="53"/>
      <c r="Q647" s="53"/>
      <c r="R647" s="53"/>
      <c r="S647" s="53"/>
    </row>
    <row r="648" spans="10:19">
      <c r="J648" s="53"/>
      <c r="K648" s="53"/>
      <c r="L648" s="53"/>
      <c r="M648" s="53"/>
      <c r="N648" s="53"/>
      <c r="O648" s="53"/>
      <c r="P648" s="53"/>
      <c r="Q648" s="53"/>
      <c r="R648" s="53"/>
      <c r="S648" s="53"/>
    </row>
    <row r="649" spans="10:19">
      <c r="J649" s="53"/>
      <c r="K649" s="53"/>
      <c r="L649" s="53"/>
      <c r="M649" s="53"/>
      <c r="N649" s="53"/>
      <c r="O649" s="53"/>
      <c r="P649" s="53"/>
      <c r="Q649" s="53"/>
      <c r="R649" s="53"/>
      <c r="S649" s="53"/>
    </row>
    <row r="650" spans="10:19">
      <c r="J650" s="53"/>
      <c r="K650" s="53"/>
      <c r="L650" s="53"/>
      <c r="M650" s="53"/>
      <c r="N650" s="53"/>
      <c r="O650" s="53"/>
      <c r="P650" s="53"/>
      <c r="Q650" s="53"/>
      <c r="R650" s="53"/>
      <c r="S650" s="53"/>
    </row>
    <row r="651" spans="10:19">
      <c r="J651" s="53"/>
      <c r="K651" s="53"/>
      <c r="L651" s="53"/>
      <c r="M651" s="53"/>
      <c r="N651" s="53"/>
      <c r="O651" s="53"/>
      <c r="P651" s="53"/>
      <c r="Q651" s="53"/>
      <c r="R651" s="53"/>
      <c r="S651" s="53"/>
    </row>
    <row r="652" spans="10:19">
      <c r="J652" s="53"/>
      <c r="K652" s="53"/>
      <c r="L652" s="53"/>
      <c r="M652" s="53"/>
      <c r="N652" s="53"/>
      <c r="O652" s="53"/>
      <c r="P652" s="53"/>
      <c r="Q652" s="53"/>
      <c r="R652" s="53"/>
      <c r="S652" s="53"/>
    </row>
    <row r="653" spans="10:19">
      <c r="J653" s="53"/>
      <c r="K653" s="53"/>
      <c r="L653" s="53"/>
      <c r="M653" s="53"/>
      <c r="N653" s="53"/>
      <c r="O653" s="53"/>
      <c r="P653" s="53"/>
      <c r="Q653" s="53"/>
      <c r="R653" s="53"/>
      <c r="S653" s="53"/>
    </row>
    <row r="654" spans="10:19">
      <c r="J654" s="53"/>
      <c r="K654" s="53"/>
      <c r="L654" s="53"/>
      <c r="M654" s="53"/>
      <c r="N654" s="53"/>
      <c r="O654" s="53"/>
      <c r="P654" s="53"/>
      <c r="Q654" s="53"/>
      <c r="R654" s="53"/>
      <c r="S654" s="53"/>
    </row>
    <row r="655" spans="10:19">
      <c r="J655" s="53"/>
      <c r="K655" s="53"/>
      <c r="L655" s="53"/>
      <c r="M655" s="53"/>
      <c r="N655" s="53"/>
      <c r="O655" s="53"/>
      <c r="P655" s="53"/>
      <c r="Q655" s="53"/>
      <c r="R655" s="53"/>
      <c r="S655" s="53"/>
    </row>
    <row r="656" spans="10:19">
      <c r="J656" s="53"/>
      <c r="K656" s="53"/>
      <c r="L656" s="53"/>
      <c r="M656" s="53"/>
      <c r="N656" s="53"/>
      <c r="O656" s="53"/>
      <c r="P656" s="53"/>
      <c r="Q656" s="53"/>
      <c r="R656" s="53"/>
      <c r="S656" s="53"/>
    </row>
    <row r="657" spans="10:19">
      <c r="J657" s="53"/>
      <c r="K657" s="53"/>
      <c r="L657" s="53"/>
      <c r="M657" s="53"/>
      <c r="N657" s="53"/>
      <c r="O657" s="53"/>
      <c r="P657" s="53"/>
      <c r="Q657" s="53"/>
      <c r="R657" s="53"/>
      <c r="S657" s="53"/>
    </row>
    <row r="658" spans="10:19">
      <c r="J658" s="53"/>
      <c r="K658" s="53"/>
      <c r="L658" s="53"/>
      <c r="M658" s="53"/>
      <c r="N658" s="53"/>
      <c r="O658" s="53"/>
      <c r="P658" s="53"/>
      <c r="Q658" s="53"/>
      <c r="R658" s="53"/>
      <c r="S658" s="53"/>
    </row>
    <row r="659" spans="10:19">
      <c r="J659" s="53"/>
      <c r="K659" s="53"/>
      <c r="L659" s="53"/>
      <c r="M659" s="53"/>
      <c r="N659" s="53"/>
      <c r="O659" s="53"/>
      <c r="P659" s="53"/>
      <c r="Q659" s="53"/>
      <c r="R659" s="53"/>
      <c r="S659" s="53"/>
    </row>
    <row r="660" spans="10:19">
      <c r="J660" s="53"/>
      <c r="K660" s="53"/>
      <c r="L660" s="53"/>
      <c r="M660" s="53"/>
      <c r="N660" s="53"/>
      <c r="O660" s="53"/>
      <c r="P660" s="53"/>
      <c r="Q660" s="53"/>
      <c r="R660" s="53"/>
      <c r="S660" s="53"/>
    </row>
    <row r="661" spans="10:19">
      <c r="J661" s="53"/>
      <c r="K661" s="53"/>
      <c r="L661" s="53"/>
      <c r="M661" s="53"/>
      <c r="N661" s="53"/>
      <c r="O661" s="53"/>
      <c r="P661" s="53"/>
      <c r="Q661" s="53"/>
      <c r="R661" s="53"/>
      <c r="S661" s="53"/>
    </row>
    <row r="662" spans="10:19">
      <c r="J662" s="53"/>
      <c r="K662" s="53"/>
      <c r="L662" s="53"/>
      <c r="M662" s="53"/>
      <c r="N662" s="53"/>
      <c r="O662" s="53"/>
      <c r="P662" s="53"/>
      <c r="Q662" s="53"/>
      <c r="R662" s="53"/>
      <c r="S662" s="53"/>
    </row>
    <row r="663" spans="10:19">
      <c r="J663" s="53"/>
      <c r="K663" s="53"/>
      <c r="L663" s="53"/>
      <c r="M663" s="53"/>
      <c r="N663" s="53"/>
      <c r="O663" s="53"/>
      <c r="P663" s="53"/>
      <c r="Q663" s="53"/>
      <c r="R663" s="53"/>
      <c r="S663" s="53"/>
    </row>
    <row r="664" spans="10:19">
      <c r="J664" s="53"/>
      <c r="K664" s="53"/>
      <c r="L664" s="53"/>
      <c r="M664" s="53"/>
      <c r="N664" s="53"/>
      <c r="O664" s="53"/>
      <c r="P664" s="53"/>
      <c r="Q664" s="53"/>
      <c r="R664" s="53"/>
      <c r="S664" s="53"/>
    </row>
    <row r="665" spans="10:19">
      <c r="J665" s="53"/>
      <c r="K665" s="53"/>
      <c r="L665" s="53"/>
      <c r="M665" s="53"/>
      <c r="N665" s="53"/>
      <c r="O665" s="53"/>
      <c r="P665" s="53"/>
      <c r="Q665" s="53"/>
      <c r="R665" s="53"/>
      <c r="S665" s="53"/>
    </row>
    <row r="666" spans="10:19">
      <c r="J666" s="53"/>
      <c r="K666" s="53"/>
      <c r="L666" s="53"/>
      <c r="M666" s="53"/>
      <c r="N666" s="53"/>
      <c r="O666" s="53"/>
      <c r="P666" s="53"/>
      <c r="Q666" s="53"/>
      <c r="R666" s="53"/>
      <c r="S666" s="53"/>
    </row>
    <row r="667" spans="10:19">
      <c r="J667" s="53"/>
      <c r="K667" s="53"/>
      <c r="L667" s="53"/>
      <c r="M667" s="53"/>
      <c r="N667" s="53"/>
      <c r="O667" s="53"/>
      <c r="P667" s="53"/>
      <c r="Q667" s="53"/>
      <c r="R667" s="53"/>
      <c r="S667" s="53"/>
    </row>
    <row r="668" spans="10:19">
      <c r="J668" s="53"/>
      <c r="K668" s="53"/>
      <c r="L668" s="53"/>
      <c r="M668" s="53"/>
      <c r="N668" s="53"/>
      <c r="O668" s="53"/>
      <c r="P668" s="53"/>
      <c r="Q668" s="53"/>
      <c r="R668" s="53"/>
      <c r="S668" s="53"/>
    </row>
    <row r="669" spans="10:19">
      <c r="J669" s="53"/>
      <c r="K669" s="53"/>
      <c r="L669" s="53"/>
      <c r="M669" s="53"/>
      <c r="N669" s="53"/>
      <c r="O669" s="53"/>
      <c r="P669" s="53"/>
      <c r="Q669" s="53"/>
      <c r="R669" s="53"/>
      <c r="S669" s="53"/>
    </row>
    <row r="670" spans="10:19">
      <c r="J670" s="53"/>
      <c r="K670" s="53"/>
      <c r="L670" s="53"/>
      <c r="M670" s="53"/>
      <c r="N670" s="53"/>
      <c r="O670" s="53"/>
      <c r="P670" s="53"/>
      <c r="Q670" s="53"/>
      <c r="R670" s="53"/>
      <c r="S670" s="53"/>
    </row>
    <row r="671" spans="10:19">
      <c r="J671" s="53"/>
      <c r="K671" s="53"/>
      <c r="L671" s="53"/>
      <c r="M671" s="53"/>
      <c r="N671" s="53"/>
      <c r="O671" s="53"/>
      <c r="P671" s="53"/>
      <c r="Q671" s="53"/>
      <c r="R671" s="53"/>
      <c r="S671" s="53"/>
    </row>
    <row r="672" spans="10:19">
      <c r="J672" s="53"/>
      <c r="K672" s="53"/>
      <c r="L672" s="53"/>
      <c r="M672" s="53"/>
      <c r="N672" s="53"/>
      <c r="O672" s="53"/>
      <c r="P672" s="53"/>
      <c r="Q672" s="53"/>
      <c r="R672" s="53"/>
      <c r="S672" s="53"/>
    </row>
    <row r="673" spans="10:19">
      <c r="J673" s="53"/>
      <c r="K673" s="53"/>
      <c r="L673" s="53"/>
      <c r="M673" s="53"/>
      <c r="N673" s="53"/>
      <c r="O673" s="53"/>
      <c r="P673" s="53"/>
      <c r="Q673" s="53"/>
      <c r="R673" s="53"/>
      <c r="S673" s="53"/>
    </row>
    <row r="674" spans="10:19">
      <c r="J674" s="53"/>
      <c r="K674" s="53"/>
      <c r="L674" s="53"/>
      <c r="M674" s="53"/>
      <c r="N674" s="53"/>
      <c r="O674" s="53"/>
      <c r="P674" s="53"/>
      <c r="Q674" s="53"/>
      <c r="R674" s="53"/>
      <c r="S674" s="53"/>
    </row>
    <row r="675" spans="10:19">
      <c r="J675" s="53"/>
      <c r="K675" s="53"/>
      <c r="L675" s="53"/>
      <c r="M675" s="53"/>
      <c r="N675" s="53"/>
      <c r="O675" s="53"/>
      <c r="P675" s="53"/>
      <c r="Q675" s="53"/>
      <c r="R675" s="53"/>
      <c r="S675" s="53"/>
    </row>
    <row r="676" spans="10:19">
      <c r="J676" s="53"/>
      <c r="K676" s="53"/>
      <c r="L676" s="53"/>
      <c r="M676" s="53"/>
      <c r="N676" s="53"/>
      <c r="O676" s="53"/>
      <c r="P676" s="53"/>
      <c r="Q676" s="53"/>
      <c r="R676" s="53"/>
      <c r="S676" s="53"/>
    </row>
    <row r="677" spans="10:19">
      <c r="J677" s="53"/>
      <c r="K677" s="53"/>
      <c r="L677" s="53"/>
      <c r="M677" s="53"/>
      <c r="N677" s="53"/>
      <c r="O677" s="53"/>
      <c r="P677" s="53"/>
      <c r="Q677" s="53"/>
      <c r="R677" s="53"/>
      <c r="S677" s="53"/>
    </row>
    <row r="678" spans="10:19">
      <c r="J678" s="53"/>
      <c r="K678" s="53"/>
      <c r="L678" s="53"/>
      <c r="M678" s="53"/>
      <c r="N678" s="53"/>
      <c r="O678" s="53"/>
      <c r="P678" s="53"/>
      <c r="Q678" s="53"/>
      <c r="R678" s="53"/>
      <c r="S678" s="53"/>
    </row>
    <row r="679" spans="10:19">
      <c r="J679" s="53"/>
      <c r="K679" s="53"/>
      <c r="L679" s="53"/>
      <c r="M679" s="53"/>
      <c r="N679" s="53"/>
      <c r="O679" s="53"/>
      <c r="P679" s="53"/>
      <c r="Q679" s="53"/>
      <c r="R679" s="53"/>
      <c r="S679" s="53"/>
    </row>
    <row r="680" spans="10:19">
      <c r="J680" s="53"/>
      <c r="K680" s="53"/>
      <c r="L680" s="53"/>
      <c r="M680" s="53"/>
      <c r="N680" s="53"/>
      <c r="O680" s="53"/>
      <c r="P680" s="53"/>
      <c r="Q680" s="53"/>
      <c r="R680" s="53"/>
      <c r="S680" s="53"/>
    </row>
    <row r="681" spans="10:19">
      <c r="J681" s="53"/>
      <c r="K681" s="53"/>
      <c r="L681" s="53"/>
      <c r="M681" s="53"/>
      <c r="N681" s="53"/>
      <c r="O681" s="53"/>
      <c r="P681" s="53"/>
      <c r="Q681" s="53"/>
      <c r="R681" s="53"/>
      <c r="S681" s="53"/>
    </row>
    <row r="682" spans="10:19">
      <c r="J682" s="53"/>
      <c r="K682" s="53"/>
      <c r="L682" s="53"/>
      <c r="M682" s="53"/>
      <c r="N682" s="53"/>
      <c r="O682" s="53"/>
      <c r="P682" s="53"/>
      <c r="Q682" s="53"/>
      <c r="R682" s="53"/>
      <c r="S682" s="53"/>
    </row>
    <row r="683" spans="10:19">
      <c r="J683" s="53"/>
      <c r="K683" s="53"/>
      <c r="L683" s="53"/>
      <c r="M683" s="53"/>
      <c r="N683" s="53"/>
      <c r="O683" s="53"/>
      <c r="P683" s="53"/>
      <c r="Q683" s="53"/>
      <c r="R683" s="53"/>
      <c r="S683" s="53"/>
    </row>
    <row r="684" spans="10:19">
      <c r="J684" s="53"/>
      <c r="K684" s="53"/>
      <c r="L684" s="53"/>
      <c r="M684" s="53"/>
      <c r="N684" s="53"/>
      <c r="O684" s="53"/>
      <c r="P684" s="53"/>
      <c r="Q684" s="53"/>
      <c r="R684" s="53"/>
      <c r="S684" s="53"/>
    </row>
    <row r="685" spans="10:19">
      <c r="J685" s="53"/>
      <c r="K685" s="53"/>
      <c r="L685" s="53"/>
      <c r="M685" s="53"/>
      <c r="N685" s="53"/>
      <c r="O685" s="53"/>
      <c r="P685" s="53"/>
      <c r="Q685" s="53"/>
      <c r="R685" s="53"/>
      <c r="S685" s="53"/>
    </row>
    <row r="686" spans="10:19">
      <c r="J686" s="53"/>
      <c r="K686" s="53"/>
      <c r="L686" s="53"/>
      <c r="M686" s="53"/>
      <c r="N686" s="53"/>
      <c r="O686" s="53"/>
      <c r="P686" s="53"/>
      <c r="Q686" s="53"/>
      <c r="R686" s="53"/>
      <c r="S686" s="53"/>
    </row>
    <row r="687" spans="10:19">
      <c r="J687" s="53"/>
      <c r="K687" s="53"/>
      <c r="L687" s="53"/>
      <c r="M687" s="53"/>
      <c r="N687" s="53"/>
      <c r="O687" s="53"/>
      <c r="P687" s="53"/>
      <c r="Q687" s="53"/>
      <c r="R687" s="53"/>
      <c r="S687" s="53"/>
    </row>
    <row r="688" spans="10:19">
      <c r="J688" s="53"/>
      <c r="K688" s="53"/>
      <c r="L688" s="53"/>
      <c r="M688" s="53"/>
      <c r="N688" s="53"/>
      <c r="O688" s="53"/>
      <c r="P688" s="53"/>
      <c r="Q688" s="53"/>
      <c r="R688" s="53"/>
      <c r="S688" s="53"/>
    </row>
    <row r="689" spans="10:19">
      <c r="J689" s="53"/>
      <c r="K689" s="53"/>
      <c r="L689" s="53"/>
      <c r="M689" s="53"/>
      <c r="N689" s="53"/>
      <c r="O689" s="53"/>
      <c r="P689" s="53"/>
      <c r="Q689" s="53"/>
      <c r="R689" s="53"/>
      <c r="S689" s="53"/>
    </row>
    <row r="690" spans="10:19">
      <c r="J690" s="53"/>
      <c r="K690" s="53"/>
      <c r="L690" s="53"/>
      <c r="M690" s="53"/>
      <c r="N690" s="53"/>
      <c r="O690" s="53"/>
      <c r="P690" s="53"/>
      <c r="Q690" s="53"/>
      <c r="R690" s="53"/>
      <c r="S690" s="53"/>
    </row>
    <row r="691" spans="10:19">
      <c r="J691" s="53"/>
      <c r="K691" s="53"/>
      <c r="L691" s="53"/>
      <c r="M691" s="53"/>
      <c r="N691" s="53"/>
      <c r="O691" s="53"/>
      <c r="P691" s="53"/>
      <c r="Q691" s="53"/>
      <c r="R691" s="53"/>
      <c r="S691" s="53"/>
    </row>
    <row r="692" spans="10:19">
      <c r="J692" s="53"/>
      <c r="K692" s="53"/>
      <c r="L692" s="53"/>
      <c r="M692" s="53"/>
      <c r="N692" s="53"/>
      <c r="O692" s="53"/>
      <c r="P692" s="53"/>
      <c r="Q692" s="53"/>
      <c r="R692" s="53"/>
      <c r="S692" s="53"/>
    </row>
    <row r="693" spans="10:19">
      <c r="J693" s="53"/>
      <c r="K693" s="53"/>
      <c r="L693" s="53"/>
      <c r="M693" s="53"/>
      <c r="N693" s="53"/>
      <c r="O693" s="53"/>
      <c r="P693" s="53"/>
      <c r="Q693" s="53"/>
      <c r="R693" s="53"/>
      <c r="S693" s="53"/>
    </row>
    <row r="694" spans="10:19">
      <c r="J694" s="53"/>
      <c r="K694" s="53"/>
      <c r="L694" s="53"/>
      <c r="M694" s="53"/>
      <c r="N694" s="53"/>
      <c r="O694" s="53"/>
      <c r="P694" s="53"/>
      <c r="Q694" s="53"/>
      <c r="R694" s="53"/>
      <c r="S694" s="53"/>
    </row>
    <row r="695" spans="10:19">
      <c r="J695" s="53"/>
      <c r="K695" s="53"/>
      <c r="L695" s="53"/>
      <c r="M695" s="53"/>
      <c r="N695" s="53"/>
      <c r="O695" s="53"/>
      <c r="P695" s="53"/>
      <c r="Q695" s="53"/>
      <c r="R695" s="53"/>
      <c r="S695" s="53"/>
    </row>
    <row r="696" spans="10:19">
      <c r="J696" s="53"/>
      <c r="K696" s="53"/>
      <c r="L696" s="53"/>
      <c r="M696" s="53"/>
      <c r="N696" s="53"/>
      <c r="O696" s="53"/>
      <c r="P696" s="53"/>
      <c r="Q696" s="53"/>
      <c r="R696" s="53"/>
      <c r="S696" s="53"/>
    </row>
    <row r="697" spans="10:19">
      <c r="J697" s="53"/>
      <c r="K697" s="53"/>
      <c r="L697" s="53"/>
      <c r="M697" s="53"/>
      <c r="N697" s="53"/>
      <c r="O697" s="53"/>
      <c r="P697" s="53"/>
      <c r="Q697" s="53"/>
      <c r="R697" s="53"/>
      <c r="S697" s="53"/>
    </row>
    <row r="698" spans="10:19">
      <c r="J698" s="53"/>
      <c r="K698" s="53"/>
      <c r="L698" s="53"/>
      <c r="M698" s="53"/>
      <c r="N698" s="53"/>
      <c r="O698" s="53"/>
      <c r="P698" s="53"/>
      <c r="Q698" s="53"/>
      <c r="R698" s="53"/>
      <c r="S698" s="53"/>
    </row>
    <row r="699" spans="10:19">
      <c r="J699" s="53"/>
      <c r="K699" s="53"/>
      <c r="L699" s="53"/>
      <c r="M699" s="53"/>
      <c r="N699" s="53"/>
      <c r="O699" s="53"/>
      <c r="P699" s="53"/>
      <c r="Q699" s="53"/>
      <c r="R699" s="53"/>
      <c r="S699" s="53"/>
    </row>
    <row r="700" spans="10:19">
      <c r="J700" s="53"/>
      <c r="K700" s="53"/>
      <c r="L700" s="53"/>
      <c r="M700" s="53"/>
      <c r="N700" s="53"/>
      <c r="O700" s="53"/>
      <c r="P700" s="53"/>
      <c r="Q700" s="53"/>
      <c r="R700" s="53"/>
      <c r="S700" s="53"/>
    </row>
    <row r="701" spans="10:19">
      <c r="J701" s="53"/>
      <c r="K701" s="53"/>
      <c r="L701" s="53"/>
      <c r="M701" s="53"/>
      <c r="N701" s="53"/>
      <c r="O701" s="53"/>
      <c r="P701" s="53"/>
      <c r="Q701" s="53"/>
      <c r="R701" s="53"/>
      <c r="S701" s="53"/>
    </row>
    <row r="702" spans="10:19">
      <c r="J702" s="53"/>
      <c r="K702" s="53"/>
      <c r="L702" s="53"/>
      <c r="M702" s="53"/>
      <c r="N702" s="53"/>
      <c r="O702" s="53"/>
      <c r="P702" s="53"/>
      <c r="Q702" s="53"/>
      <c r="R702" s="53"/>
      <c r="S702" s="53"/>
    </row>
    <row r="703" spans="10:19">
      <c r="J703" s="53"/>
      <c r="K703" s="53"/>
      <c r="L703" s="53"/>
      <c r="M703" s="53"/>
      <c r="N703" s="53"/>
      <c r="O703" s="53"/>
      <c r="P703" s="53"/>
      <c r="Q703" s="53"/>
      <c r="R703" s="53"/>
      <c r="S703" s="53"/>
    </row>
    <row r="704" spans="10:19">
      <c r="J704" s="53"/>
      <c r="K704" s="53"/>
      <c r="L704" s="53"/>
      <c r="M704" s="53"/>
      <c r="N704" s="53"/>
      <c r="O704" s="53"/>
      <c r="P704" s="53"/>
      <c r="Q704" s="53"/>
      <c r="R704" s="53"/>
      <c r="S704" s="53"/>
    </row>
    <row r="705" spans="10:19">
      <c r="J705" s="53"/>
      <c r="K705" s="53"/>
      <c r="L705" s="53"/>
      <c r="M705" s="53"/>
      <c r="N705" s="53"/>
      <c r="O705" s="53"/>
      <c r="P705" s="53"/>
      <c r="Q705" s="53"/>
      <c r="R705" s="53"/>
      <c r="S705" s="53"/>
    </row>
    <row r="706" spans="10:19">
      <c r="J706" s="53"/>
      <c r="K706" s="53"/>
      <c r="L706" s="53"/>
      <c r="M706" s="53"/>
      <c r="N706" s="53"/>
      <c r="O706" s="53"/>
      <c r="P706" s="53"/>
      <c r="Q706" s="53"/>
      <c r="R706" s="53"/>
      <c r="S706" s="53"/>
    </row>
    <row r="707" spans="10:19">
      <c r="J707" s="53"/>
      <c r="K707" s="53"/>
      <c r="L707" s="53"/>
      <c r="M707" s="53"/>
      <c r="N707" s="53"/>
      <c r="O707" s="53"/>
      <c r="P707" s="53"/>
      <c r="Q707" s="53"/>
      <c r="R707" s="53"/>
      <c r="S707" s="53"/>
    </row>
    <row r="708" spans="10:19">
      <c r="J708" s="53"/>
      <c r="K708" s="53"/>
      <c r="L708" s="53"/>
      <c r="M708" s="53"/>
      <c r="N708" s="53"/>
      <c r="O708" s="53"/>
      <c r="P708" s="53"/>
      <c r="Q708" s="53"/>
      <c r="R708" s="53"/>
      <c r="S708" s="53"/>
    </row>
    <row r="709" spans="10:19">
      <c r="J709" s="53"/>
      <c r="K709" s="53"/>
      <c r="L709" s="53"/>
      <c r="M709" s="53"/>
      <c r="N709" s="53"/>
      <c r="O709" s="53"/>
      <c r="P709" s="53"/>
      <c r="Q709" s="53"/>
      <c r="R709" s="53"/>
      <c r="S709" s="53"/>
    </row>
    <row r="710" spans="10:19">
      <c r="J710" s="53"/>
      <c r="K710" s="53"/>
      <c r="L710" s="53"/>
      <c r="M710" s="53"/>
      <c r="N710" s="53"/>
      <c r="O710" s="53"/>
      <c r="P710" s="53"/>
      <c r="Q710" s="53"/>
      <c r="R710" s="53"/>
      <c r="S710" s="53"/>
    </row>
    <row r="711" spans="10:19">
      <c r="J711" s="53"/>
      <c r="K711" s="53"/>
      <c r="L711" s="53"/>
      <c r="M711" s="53"/>
      <c r="N711" s="53"/>
      <c r="O711" s="53"/>
      <c r="P711" s="53"/>
      <c r="Q711" s="53"/>
      <c r="R711" s="53"/>
      <c r="S711" s="53"/>
    </row>
    <row r="712" spans="10:19">
      <c r="J712" s="53"/>
      <c r="K712" s="53"/>
      <c r="L712" s="53"/>
      <c r="M712" s="53"/>
      <c r="N712" s="53"/>
      <c r="O712" s="53"/>
      <c r="P712" s="53"/>
      <c r="Q712" s="53"/>
      <c r="R712" s="53"/>
      <c r="S712" s="53"/>
    </row>
    <row r="713" spans="10:19">
      <c r="J713" s="53"/>
      <c r="K713" s="53"/>
      <c r="L713" s="53"/>
      <c r="M713" s="53"/>
      <c r="N713" s="53"/>
      <c r="O713" s="53"/>
      <c r="P713" s="53"/>
      <c r="Q713" s="53"/>
      <c r="R713" s="53"/>
      <c r="S713" s="53"/>
    </row>
    <row r="714" spans="10:19">
      <c r="J714" s="53"/>
      <c r="K714" s="53"/>
      <c r="L714" s="53"/>
      <c r="M714" s="53"/>
      <c r="N714" s="53"/>
      <c r="O714" s="53"/>
      <c r="P714" s="53"/>
      <c r="Q714" s="53"/>
      <c r="R714" s="53"/>
      <c r="S714" s="53"/>
    </row>
    <row r="715" spans="10:19">
      <c r="J715" s="53"/>
      <c r="K715" s="53"/>
      <c r="L715" s="53"/>
      <c r="M715" s="53"/>
      <c r="N715" s="53"/>
      <c r="O715" s="53"/>
      <c r="P715" s="53"/>
      <c r="Q715" s="53"/>
      <c r="R715" s="53"/>
      <c r="S715" s="53"/>
    </row>
    <row r="716" spans="10:19">
      <c r="J716" s="53"/>
      <c r="K716" s="53"/>
      <c r="L716" s="53"/>
      <c r="M716" s="53"/>
      <c r="N716" s="53"/>
      <c r="O716" s="53"/>
      <c r="P716" s="53"/>
      <c r="Q716" s="53"/>
      <c r="R716" s="53"/>
      <c r="S716" s="53"/>
    </row>
    <row r="717" spans="10:19">
      <c r="J717" s="53"/>
      <c r="K717" s="53"/>
      <c r="L717" s="53"/>
      <c r="M717" s="53"/>
      <c r="N717" s="53"/>
      <c r="O717" s="53"/>
      <c r="P717" s="53"/>
      <c r="Q717" s="53"/>
      <c r="R717" s="53"/>
      <c r="S717" s="53"/>
    </row>
    <row r="718" spans="10:19">
      <c r="J718" s="53"/>
      <c r="K718" s="53"/>
      <c r="L718" s="53"/>
      <c r="M718" s="53"/>
      <c r="N718" s="53"/>
      <c r="O718" s="53"/>
      <c r="P718" s="53"/>
      <c r="Q718" s="53"/>
      <c r="R718" s="53"/>
      <c r="S718" s="53"/>
    </row>
    <row r="719" spans="10:19">
      <c r="J719" s="53"/>
      <c r="K719" s="53"/>
      <c r="L719" s="53"/>
      <c r="M719" s="53"/>
      <c r="N719" s="53"/>
      <c r="O719" s="53"/>
      <c r="P719" s="53"/>
      <c r="Q719" s="53"/>
      <c r="R719" s="53"/>
      <c r="S719" s="53"/>
    </row>
    <row r="720" spans="10:19">
      <c r="J720" s="53"/>
      <c r="K720" s="53"/>
      <c r="L720" s="53"/>
      <c r="M720" s="53"/>
      <c r="N720" s="53"/>
      <c r="O720" s="53"/>
      <c r="P720" s="53"/>
      <c r="Q720" s="53"/>
      <c r="R720" s="53"/>
      <c r="S720" s="53"/>
    </row>
    <row r="721" spans="10:19">
      <c r="J721" s="53"/>
      <c r="K721" s="53"/>
      <c r="L721" s="53"/>
      <c r="M721" s="53"/>
      <c r="N721" s="53"/>
      <c r="O721" s="53"/>
      <c r="P721" s="53"/>
      <c r="Q721" s="53"/>
      <c r="R721" s="53"/>
      <c r="S721" s="53"/>
    </row>
    <row r="722" spans="10:19">
      <c r="J722" s="53"/>
      <c r="K722" s="53"/>
      <c r="L722" s="53"/>
      <c r="M722" s="53"/>
      <c r="N722" s="53"/>
      <c r="O722" s="53"/>
      <c r="P722" s="53"/>
      <c r="Q722" s="53"/>
      <c r="R722" s="53"/>
      <c r="S722" s="53"/>
    </row>
    <row r="723" spans="10:19">
      <c r="J723" s="53"/>
      <c r="K723" s="53"/>
      <c r="L723" s="53"/>
      <c r="M723" s="53"/>
      <c r="N723" s="53"/>
      <c r="O723" s="53"/>
      <c r="P723" s="53"/>
      <c r="Q723" s="53"/>
      <c r="R723" s="53"/>
      <c r="S723" s="53"/>
    </row>
    <row r="724" spans="10:19">
      <c r="J724" s="53"/>
      <c r="K724" s="53"/>
      <c r="L724" s="53"/>
      <c r="M724" s="53"/>
      <c r="N724" s="53"/>
      <c r="O724" s="53"/>
      <c r="P724" s="53"/>
      <c r="Q724" s="53"/>
      <c r="R724" s="53"/>
      <c r="S724" s="53"/>
    </row>
    <row r="725" spans="10:19">
      <c r="J725" s="53"/>
      <c r="K725" s="53"/>
      <c r="L725" s="53"/>
      <c r="M725" s="53"/>
      <c r="N725" s="53"/>
      <c r="O725" s="53"/>
      <c r="P725" s="53"/>
      <c r="Q725" s="53"/>
      <c r="R725" s="53"/>
      <c r="S725" s="53"/>
    </row>
    <row r="726" spans="10:19">
      <c r="J726" s="53"/>
      <c r="K726" s="53"/>
      <c r="L726" s="53"/>
      <c r="M726" s="53"/>
      <c r="N726" s="53"/>
      <c r="O726" s="53"/>
      <c r="P726" s="53"/>
      <c r="Q726" s="53"/>
      <c r="R726" s="53"/>
      <c r="S726" s="53"/>
    </row>
    <row r="727" spans="10:19">
      <c r="J727" s="53"/>
      <c r="K727" s="53"/>
      <c r="L727" s="53"/>
      <c r="M727" s="53"/>
      <c r="N727" s="53"/>
      <c r="O727" s="53"/>
      <c r="P727" s="53"/>
      <c r="Q727" s="53"/>
      <c r="R727" s="53"/>
      <c r="S727" s="53"/>
    </row>
    <row r="728" spans="10:19">
      <c r="J728" s="53"/>
      <c r="K728" s="53"/>
      <c r="L728" s="53"/>
      <c r="M728" s="53"/>
      <c r="N728" s="53"/>
      <c r="O728" s="53"/>
      <c r="P728" s="53"/>
      <c r="Q728" s="53"/>
      <c r="R728" s="53"/>
      <c r="S728" s="53"/>
    </row>
    <row r="729" spans="10:19">
      <c r="J729" s="53"/>
      <c r="K729" s="53"/>
      <c r="L729" s="53"/>
      <c r="M729" s="53"/>
      <c r="N729" s="53"/>
      <c r="O729" s="53"/>
      <c r="P729" s="53"/>
      <c r="Q729" s="53"/>
      <c r="R729" s="53"/>
      <c r="S729" s="53"/>
    </row>
    <row r="730" spans="10:19">
      <c r="J730" s="53"/>
      <c r="K730" s="53"/>
      <c r="L730" s="53"/>
      <c r="M730" s="53"/>
      <c r="N730" s="53"/>
      <c r="O730" s="53"/>
      <c r="P730" s="53"/>
      <c r="Q730" s="53"/>
      <c r="R730" s="53"/>
      <c r="S730" s="53"/>
    </row>
    <row r="731" spans="10:19">
      <c r="J731" s="53"/>
      <c r="K731" s="53"/>
      <c r="L731" s="53"/>
      <c r="M731" s="53"/>
      <c r="N731" s="53"/>
      <c r="O731" s="53"/>
      <c r="P731" s="53"/>
      <c r="Q731" s="53"/>
      <c r="R731" s="53"/>
      <c r="S731" s="53"/>
    </row>
    <row r="732" spans="10:19">
      <c r="J732" s="53"/>
      <c r="K732" s="53"/>
      <c r="L732" s="53"/>
      <c r="M732" s="53"/>
      <c r="N732" s="53"/>
      <c r="O732" s="53"/>
      <c r="P732" s="53"/>
      <c r="Q732" s="53"/>
      <c r="R732" s="53"/>
      <c r="S732" s="53"/>
    </row>
    <row r="733" spans="10:19">
      <c r="J733" s="53"/>
      <c r="K733" s="53"/>
      <c r="L733" s="53"/>
      <c r="M733" s="53"/>
      <c r="N733" s="53"/>
      <c r="O733" s="53"/>
      <c r="P733" s="53"/>
      <c r="Q733" s="53"/>
      <c r="R733" s="53"/>
      <c r="S733" s="53"/>
    </row>
    <row r="734" spans="10:19">
      <c r="J734" s="53"/>
      <c r="K734" s="53"/>
      <c r="L734" s="53"/>
      <c r="M734" s="53"/>
      <c r="N734" s="53"/>
      <c r="O734" s="53"/>
      <c r="P734" s="53"/>
      <c r="Q734" s="53"/>
      <c r="R734" s="53"/>
      <c r="S734" s="53"/>
    </row>
    <row r="735" spans="10:19">
      <c r="J735" s="53"/>
      <c r="K735" s="53"/>
      <c r="L735" s="53"/>
      <c r="M735" s="53"/>
      <c r="N735" s="53"/>
      <c r="O735" s="53"/>
      <c r="P735" s="53"/>
      <c r="Q735" s="53"/>
      <c r="R735" s="53"/>
      <c r="S735" s="53"/>
    </row>
    <row r="736" spans="10:19">
      <c r="J736" s="53"/>
      <c r="K736" s="53"/>
      <c r="L736" s="53"/>
      <c r="M736" s="53"/>
      <c r="N736" s="53"/>
      <c r="O736" s="53"/>
      <c r="P736" s="53"/>
      <c r="Q736" s="53"/>
      <c r="R736" s="53"/>
      <c r="S736" s="53"/>
    </row>
    <row r="737" spans="10:19">
      <c r="J737" s="53"/>
      <c r="K737" s="53"/>
      <c r="L737" s="53"/>
      <c r="M737" s="53"/>
      <c r="N737" s="53"/>
      <c r="O737" s="53"/>
      <c r="P737" s="53"/>
      <c r="Q737" s="53"/>
      <c r="R737" s="53"/>
      <c r="S737" s="53"/>
    </row>
    <row r="738" spans="10:19">
      <c r="J738" s="53"/>
      <c r="K738" s="53"/>
      <c r="L738" s="53"/>
      <c r="M738" s="53"/>
      <c r="N738" s="53"/>
      <c r="O738" s="53"/>
      <c r="P738" s="53"/>
      <c r="Q738" s="53"/>
      <c r="R738" s="53"/>
      <c r="S738" s="53"/>
    </row>
    <row r="739" spans="10:19">
      <c r="J739" s="53"/>
      <c r="K739" s="53"/>
      <c r="L739" s="53"/>
      <c r="M739" s="53"/>
      <c r="N739" s="53"/>
      <c r="O739" s="53"/>
      <c r="P739" s="53"/>
      <c r="Q739" s="53"/>
      <c r="R739" s="53"/>
      <c r="S739" s="53"/>
    </row>
    <row r="740" spans="10:19">
      <c r="J740" s="53"/>
      <c r="K740" s="53"/>
      <c r="L740" s="53"/>
      <c r="M740" s="53"/>
      <c r="N740" s="53"/>
      <c r="O740" s="53"/>
      <c r="P740" s="53"/>
      <c r="Q740" s="53"/>
      <c r="R740" s="53"/>
      <c r="S740" s="53"/>
    </row>
    <row r="741" spans="10:19">
      <c r="J741" s="53"/>
      <c r="K741" s="53"/>
      <c r="L741" s="53"/>
      <c r="M741" s="53"/>
      <c r="N741" s="53"/>
      <c r="O741" s="53"/>
      <c r="P741" s="53"/>
      <c r="Q741" s="53"/>
      <c r="R741" s="53"/>
      <c r="S741" s="53"/>
    </row>
    <row r="742" spans="10:19">
      <c r="J742" s="53"/>
      <c r="K742" s="53"/>
      <c r="L742" s="53"/>
      <c r="M742" s="53"/>
      <c r="N742" s="53"/>
      <c r="O742" s="53"/>
      <c r="P742" s="53"/>
      <c r="Q742" s="53"/>
      <c r="R742" s="53"/>
      <c r="S742" s="53"/>
    </row>
    <row r="743" spans="10:19">
      <c r="J743" s="53"/>
      <c r="K743" s="53"/>
      <c r="L743" s="53"/>
      <c r="M743" s="53"/>
      <c r="N743" s="53"/>
      <c r="O743" s="53"/>
      <c r="P743" s="53"/>
      <c r="Q743" s="53"/>
      <c r="R743" s="53"/>
      <c r="S743" s="53"/>
    </row>
    <row r="744" spans="10:19">
      <c r="J744" s="53"/>
      <c r="K744" s="53"/>
      <c r="L744" s="53"/>
      <c r="M744" s="53"/>
      <c r="N744" s="53"/>
      <c r="O744" s="53"/>
      <c r="P744" s="53"/>
      <c r="Q744" s="53"/>
      <c r="R744" s="53"/>
      <c r="S744" s="53"/>
    </row>
    <row r="745" spans="10:19">
      <c r="J745" s="53"/>
      <c r="K745" s="53"/>
      <c r="L745" s="53"/>
      <c r="M745" s="53"/>
      <c r="N745" s="53"/>
      <c r="O745" s="53"/>
      <c r="P745" s="53"/>
      <c r="Q745" s="53"/>
      <c r="R745" s="53"/>
      <c r="S745" s="53"/>
    </row>
    <row r="746" spans="10:19">
      <c r="J746" s="53"/>
      <c r="K746" s="53"/>
      <c r="L746" s="53"/>
      <c r="M746" s="53"/>
      <c r="N746" s="53"/>
      <c r="O746" s="53"/>
      <c r="P746" s="53"/>
      <c r="Q746" s="53"/>
      <c r="R746" s="53"/>
      <c r="S746" s="53"/>
    </row>
    <row r="747" spans="10:19">
      <c r="J747" s="53"/>
      <c r="K747" s="53"/>
      <c r="L747" s="53"/>
      <c r="M747" s="53"/>
      <c r="N747" s="53"/>
      <c r="O747" s="53"/>
      <c r="P747" s="53"/>
      <c r="Q747" s="53"/>
      <c r="R747" s="53"/>
      <c r="S747" s="53"/>
    </row>
    <row r="748" spans="10:19">
      <c r="J748" s="53"/>
      <c r="K748" s="53"/>
      <c r="L748" s="53"/>
      <c r="M748" s="53"/>
      <c r="N748" s="53"/>
      <c r="O748" s="53"/>
      <c r="P748" s="53"/>
      <c r="Q748" s="53"/>
      <c r="R748" s="53"/>
      <c r="S748" s="53"/>
    </row>
    <row r="749" spans="10:19">
      <c r="J749" s="53"/>
      <c r="K749" s="53"/>
      <c r="L749" s="53"/>
      <c r="M749" s="53"/>
      <c r="N749" s="53"/>
      <c r="O749" s="53"/>
      <c r="P749" s="53"/>
      <c r="Q749" s="53"/>
      <c r="R749" s="53"/>
      <c r="S749" s="53"/>
    </row>
    <row r="750" spans="10:19">
      <c r="J750" s="53"/>
      <c r="K750" s="53"/>
      <c r="L750" s="53"/>
      <c r="M750" s="53"/>
      <c r="N750" s="53"/>
      <c r="O750" s="53"/>
      <c r="P750" s="53"/>
      <c r="Q750" s="53"/>
      <c r="R750" s="53"/>
      <c r="S750" s="53"/>
    </row>
    <row r="751" spans="10:19">
      <c r="J751" s="53"/>
      <c r="K751" s="53"/>
      <c r="L751" s="53"/>
      <c r="M751" s="53"/>
      <c r="N751" s="53"/>
      <c r="O751" s="53"/>
      <c r="P751" s="53"/>
      <c r="Q751" s="53"/>
      <c r="R751" s="53"/>
      <c r="S751" s="53"/>
    </row>
    <row r="752" spans="10:19">
      <c r="J752" s="53"/>
      <c r="K752" s="53"/>
      <c r="L752" s="53"/>
      <c r="M752" s="53"/>
      <c r="N752" s="53"/>
      <c r="O752" s="53"/>
      <c r="P752" s="53"/>
      <c r="Q752" s="53"/>
      <c r="R752" s="53"/>
      <c r="S752" s="53"/>
    </row>
    <row r="753" spans="10:19">
      <c r="J753" s="53"/>
      <c r="K753" s="53"/>
      <c r="L753" s="53"/>
      <c r="M753" s="53"/>
      <c r="N753" s="53"/>
      <c r="O753" s="53"/>
      <c r="P753" s="53"/>
      <c r="Q753" s="53"/>
      <c r="R753" s="53"/>
      <c r="S753" s="53"/>
    </row>
    <row r="754" spans="10:19">
      <c r="J754" s="53"/>
      <c r="K754" s="53"/>
      <c r="L754" s="53"/>
      <c r="M754" s="53"/>
      <c r="N754" s="53"/>
      <c r="O754" s="53"/>
      <c r="P754" s="53"/>
      <c r="Q754" s="53"/>
      <c r="R754" s="53"/>
      <c r="S754" s="53"/>
    </row>
    <row r="755" spans="10:19">
      <c r="J755" s="53"/>
      <c r="K755" s="53"/>
      <c r="L755" s="53"/>
      <c r="M755" s="53"/>
      <c r="N755" s="53"/>
      <c r="O755" s="53"/>
      <c r="P755" s="53"/>
      <c r="Q755" s="53"/>
      <c r="R755" s="53"/>
      <c r="S755" s="53"/>
    </row>
    <row r="756" spans="10:19">
      <c r="J756" s="53"/>
      <c r="K756" s="53"/>
      <c r="L756" s="53"/>
      <c r="M756" s="53"/>
      <c r="N756" s="53"/>
      <c r="O756" s="53"/>
      <c r="P756" s="53"/>
      <c r="Q756" s="53"/>
      <c r="R756" s="53"/>
      <c r="S756" s="53"/>
    </row>
    <row r="757" spans="10:19">
      <c r="J757" s="53"/>
      <c r="K757" s="53"/>
      <c r="L757" s="53"/>
      <c r="M757" s="53"/>
      <c r="N757" s="53"/>
      <c r="O757" s="53"/>
      <c r="P757" s="53"/>
      <c r="Q757" s="53"/>
      <c r="R757" s="53"/>
      <c r="S757" s="53"/>
    </row>
    <row r="758" spans="10:19">
      <c r="J758" s="53"/>
      <c r="K758" s="53"/>
      <c r="L758" s="53"/>
      <c r="M758" s="53"/>
      <c r="N758" s="53"/>
      <c r="O758" s="53"/>
      <c r="P758" s="53"/>
      <c r="Q758" s="53"/>
      <c r="R758" s="53"/>
      <c r="S758" s="53"/>
    </row>
    <row r="759" spans="10:19">
      <c r="J759" s="53"/>
      <c r="K759" s="53"/>
      <c r="L759" s="53"/>
      <c r="M759" s="53"/>
      <c r="N759" s="53"/>
      <c r="O759" s="53"/>
      <c r="P759" s="53"/>
      <c r="Q759" s="53"/>
      <c r="R759" s="53"/>
      <c r="S759" s="53"/>
    </row>
    <row r="760" spans="10:19">
      <c r="J760" s="53"/>
      <c r="K760" s="53"/>
      <c r="L760" s="53"/>
      <c r="M760" s="53"/>
      <c r="N760" s="53"/>
      <c r="O760" s="53"/>
      <c r="P760" s="53"/>
      <c r="Q760" s="53"/>
      <c r="R760" s="53"/>
      <c r="S760" s="53"/>
    </row>
    <row r="761" spans="10:19">
      <c r="J761" s="53"/>
      <c r="K761" s="53"/>
      <c r="L761" s="53"/>
      <c r="M761" s="53"/>
      <c r="N761" s="53"/>
      <c r="O761" s="53"/>
      <c r="P761" s="53"/>
      <c r="Q761" s="53"/>
      <c r="R761" s="53"/>
      <c r="S761" s="53"/>
    </row>
    <row r="762" spans="10:19">
      <c r="J762" s="53"/>
      <c r="K762" s="53"/>
      <c r="L762" s="53"/>
      <c r="M762" s="53"/>
      <c r="N762" s="53"/>
      <c r="O762" s="53"/>
      <c r="P762" s="53"/>
      <c r="Q762" s="53"/>
      <c r="R762" s="53"/>
      <c r="S762" s="53"/>
    </row>
    <row r="763" spans="10:19">
      <c r="J763" s="53"/>
      <c r="K763" s="53"/>
      <c r="L763" s="53"/>
      <c r="M763" s="53"/>
      <c r="N763" s="53"/>
      <c r="O763" s="53"/>
      <c r="P763" s="53"/>
      <c r="Q763" s="53"/>
      <c r="R763" s="53"/>
      <c r="S763" s="53"/>
    </row>
    <row r="764" spans="10:19">
      <c r="J764" s="53"/>
      <c r="K764" s="53"/>
      <c r="L764" s="53"/>
      <c r="M764" s="53"/>
      <c r="N764" s="53"/>
      <c r="O764" s="53"/>
      <c r="P764" s="53"/>
      <c r="Q764" s="53"/>
      <c r="R764" s="53"/>
      <c r="S764" s="53"/>
    </row>
    <row r="765" spans="10:19">
      <c r="J765" s="53"/>
      <c r="K765" s="53"/>
      <c r="L765" s="53"/>
      <c r="M765" s="53"/>
      <c r="N765" s="53"/>
      <c r="O765" s="53"/>
      <c r="P765" s="53"/>
      <c r="Q765" s="53"/>
      <c r="R765" s="53"/>
      <c r="S765" s="53"/>
    </row>
    <row r="766" spans="10:19">
      <c r="J766" s="53"/>
      <c r="K766" s="53"/>
      <c r="L766" s="53"/>
      <c r="M766" s="53"/>
      <c r="N766" s="53"/>
      <c r="O766" s="53"/>
      <c r="P766" s="53"/>
      <c r="Q766" s="53"/>
      <c r="R766" s="53"/>
      <c r="S766" s="53"/>
    </row>
    <row r="767" spans="10:19">
      <c r="J767" s="53"/>
      <c r="K767" s="53"/>
      <c r="L767" s="53"/>
      <c r="M767" s="53"/>
      <c r="N767" s="53"/>
      <c r="O767" s="53"/>
      <c r="P767" s="53"/>
      <c r="Q767" s="53"/>
      <c r="R767" s="53"/>
      <c r="S767" s="53"/>
    </row>
    <row r="768" spans="10:19">
      <c r="J768" s="53"/>
      <c r="K768" s="53"/>
      <c r="L768" s="53"/>
      <c r="M768" s="53"/>
      <c r="N768" s="53"/>
      <c r="O768" s="53"/>
      <c r="P768" s="53"/>
      <c r="Q768" s="53"/>
      <c r="R768" s="53"/>
      <c r="S768" s="53"/>
    </row>
    <row r="769" spans="10:19">
      <c r="J769" s="53"/>
      <c r="K769" s="53"/>
      <c r="L769" s="53"/>
      <c r="M769" s="53"/>
      <c r="N769" s="53"/>
      <c r="O769" s="53"/>
      <c r="P769" s="53"/>
      <c r="Q769" s="53"/>
      <c r="R769" s="53"/>
      <c r="S769" s="53"/>
    </row>
    <row r="770" spans="10:19">
      <c r="J770" s="53"/>
      <c r="K770" s="53"/>
      <c r="L770" s="53"/>
      <c r="M770" s="53"/>
      <c r="N770" s="53"/>
      <c r="O770" s="53"/>
      <c r="P770" s="53"/>
      <c r="Q770" s="53"/>
      <c r="R770" s="53"/>
      <c r="S770" s="53"/>
    </row>
    <row r="771" spans="10:19">
      <c r="J771" s="53"/>
      <c r="K771" s="53"/>
      <c r="L771" s="53"/>
      <c r="M771" s="53"/>
      <c r="N771" s="53"/>
      <c r="O771" s="53"/>
      <c r="P771" s="53"/>
      <c r="Q771" s="53"/>
      <c r="R771" s="53"/>
      <c r="S771" s="53"/>
    </row>
    <row r="772" spans="10:19">
      <c r="J772" s="53"/>
      <c r="K772" s="53"/>
      <c r="L772" s="53"/>
      <c r="M772" s="53"/>
      <c r="N772" s="53"/>
      <c r="O772" s="53"/>
      <c r="P772" s="53"/>
      <c r="Q772" s="53"/>
      <c r="R772" s="53"/>
      <c r="S772" s="53"/>
    </row>
    <row r="773" spans="10:19">
      <c r="J773" s="53"/>
      <c r="K773" s="53"/>
      <c r="L773" s="53"/>
      <c r="M773" s="53"/>
      <c r="N773" s="53"/>
      <c r="O773" s="53"/>
      <c r="P773" s="53"/>
      <c r="Q773" s="53"/>
      <c r="R773" s="53"/>
      <c r="S773" s="53"/>
    </row>
    <row r="774" spans="10:19">
      <c r="J774" s="53"/>
      <c r="K774" s="53"/>
      <c r="L774" s="53"/>
      <c r="M774" s="53"/>
      <c r="N774" s="53"/>
      <c r="O774" s="53"/>
      <c r="P774" s="53"/>
      <c r="Q774" s="53"/>
      <c r="R774" s="53"/>
      <c r="S774" s="53"/>
    </row>
    <row r="775" spans="10:19">
      <c r="J775" s="53"/>
      <c r="K775" s="53"/>
      <c r="L775" s="53"/>
      <c r="M775" s="53"/>
      <c r="N775" s="53"/>
      <c r="O775" s="53"/>
      <c r="P775" s="53"/>
      <c r="Q775" s="53"/>
      <c r="R775" s="53"/>
      <c r="S775" s="53"/>
    </row>
    <row r="776" spans="10:19">
      <c r="J776" s="53"/>
      <c r="K776" s="53"/>
      <c r="L776" s="53"/>
      <c r="M776" s="53"/>
      <c r="N776" s="53"/>
      <c r="O776" s="53"/>
      <c r="P776" s="53"/>
      <c r="Q776" s="53"/>
      <c r="R776" s="53"/>
      <c r="S776" s="53"/>
    </row>
    <row r="777" spans="10:19">
      <c r="J777" s="53"/>
      <c r="K777" s="53"/>
      <c r="L777" s="53"/>
      <c r="M777" s="53"/>
      <c r="N777" s="53"/>
      <c r="O777" s="53"/>
      <c r="P777" s="53"/>
      <c r="Q777" s="53"/>
      <c r="R777" s="53"/>
      <c r="S777" s="53"/>
    </row>
    <row r="778" spans="10:19">
      <c r="J778" s="53"/>
      <c r="K778" s="53"/>
      <c r="L778" s="53"/>
      <c r="M778" s="53"/>
      <c r="N778" s="53"/>
      <c r="O778" s="53"/>
      <c r="P778" s="53"/>
      <c r="Q778" s="53"/>
      <c r="R778" s="53"/>
      <c r="S778" s="53"/>
    </row>
    <row r="779" spans="10:19">
      <c r="J779" s="53"/>
      <c r="K779" s="53"/>
      <c r="L779" s="53"/>
      <c r="M779" s="53"/>
      <c r="N779" s="53"/>
      <c r="O779" s="53"/>
      <c r="P779" s="53"/>
      <c r="Q779" s="53"/>
      <c r="R779" s="53"/>
      <c r="S779" s="53"/>
    </row>
    <row r="780" spans="10:19">
      <c r="J780" s="53"/>
      <c r="K780" s="53"/>
      <c r="L780" s="53"/>
      <c r="M780" s="53"/>
      <c r="N780" s="53"/>
      <c r="O780" s="53"/>
      <c r="P780" s="53"/>
      <c r="Q780" s="53"/>
      <c r="R780" s="53"/>
      <c r="S780" s="53"/>
    </row>
    <row r="781" spans="10:19">
      <c r="J781" s="53"/>
      <c r="K781" s="53"/>
      <c r="L781" s="53"/>
      <c r="M781" s="53"/>
      <c r="N781" s="53"/>
      <c r="O781" s="53"/>
      <c r="P781" s="53"/>
      <c r="Q781" s="53"/>
      <c r="R781" s="53"/>
      <c r="S781" s="53"/>
    </row>
    <row r="782" spans="10:19">
      <c r="J782" s="53"/>
      <c r="K782" s="53"/>
      <c r="L782" s="53"/>
      <c r="M782" s="53"/>
      <c r="N782" s="53"/>
      <c r="O782" s="53"/>
      <c r="P782" s="53"/>
      <c r="Q782" s="53"/>
      <c r="R782" s="53"/>
      <c r="S782" s="53"/>
    </row>
    <row r="783" spans="10:19">
      <c r="J783" s="53"/>
      <c r="K783" s="53"/>
      <c r="L783" s="53"/>
      <c r="M783" s="53"/>
      <c r="N783" s="53"/>
      <c r="O783" s="53"/>
      <c r="P783" s="53"/>
      <c r="Q783" s="53"/>
      <c r="R783" s="53"/>
      <c r="S783" s="53"/>
    </row>
    <row r="784" spans="10:19">
      <c r="J784" s="53"/>
      <c r="K784" s="53"/>
      <c r="L784" s="53"/>
      <c r="M784" s="53"/>
      <c r="N784" s="53"/>
      <c r="O784" s="53"/>
      <c r="P784" s="53"/>
      <c r="Q784" s="53"/>
      <c r="R784" s="53"/>
      <c r="S784" s="53"/>
    </row>
    <row r="785" spans="10:19">
      <c r="J785" s="53"/>
      <c r="K785" s="53"/>
      <c r="L785" s="53"/>
      <c r="M785" s="53"/>
      <c r="N785" s="53"/>
      <c r="O785" s="53"/>
      <c r="P785" s="53"/>
      <c r="Q785" s="53"/>
      <c r="R785" s="53"/>
      <c r="S785" s="53"/>
    </row>
    <row r="786" spans="10:19">
      <c r="J786" s="53"/>
      <c r="K786" s="53"/>
      <c r="L786" s="53"/>
      <c r="M786" s="53"/>
      <c r="N786" s="53"/>
      <c r="O786" s="53"/>
      <c r="P786" s="53"/>
      <c r="Q786" s="53"/>
      <c r="R786" s="53"/>
      <c r="S786" s="53"/>
    </row>
    <row r="787" spans="10:19">
      <c r="J787" s="53"/>
      <c r="K787" s="53"/>
      <c r="L787" s="53"/>
      <c r="M787" s="53"/>
      <c r="N787" s="53"/>
      <c r="O787" s="53"/>
      <c r="P787" s="53"/>
      <c r="Q787" s="53"/>
      <c r="R787" s="53"/>
      <c r="S787" s="53"/>
    </row>
    <row r="788" spans="10:19">
      <c r="J788" s="53"/>
      <c r="K788" s="53"/>
      <c r="L788" s="53"/>
      <c r="M788" s="53"/>
      <c r="N788" s="53"/>
      <c r="O788" s="53"/>
      <c r="P788" s="53"/>
      <c r="Q788" s="53"/>
      <c r="R788" s="53"/>
      <c r="S788" s="53"/>
    </row>
    <row r="789" spans="10:19">
      <c r="J789" s="53"/>
      <c r="K789" s="53"/>
      <c r="L789" s="53"/>
      <c r="M789" s="53"/>
      <c r="N789" s="53"/>
      <c r="O789" s="53"/>
      <c r="P789" s="53"/>
      <c r="Q789" s="53"/>
      <c r="R789" s="53"/>
      <c r="S789" s="53"/>
    </row>
    <row r="790" spans="10:19">
      <c r="J790" s="53"/>
      <c r="K790" s="53"/>
      <c r="L790" s="53"/>
      <c r="M790" s="53"/>
      <c r="N790" s="53"/>
      <c r="O790" s="53"/>
      <c r="P790" s="53"/>
      <c r="Q790" s="53"/>
      <c r="R790" s="53"/>
      <c r="S790" s="53"/>
    </row>
    <row r="791" spans="10:19">
      <c r="J791" s="53"/>
      <c r="K791" s="53"/>
      <c r="L791" s="53"/>
      <c r="M791" s="53"/>
      <c r="N791" s="53"/>
      <c r="O791" s="53"/>
      <c r="P791" s="53"/>
      <c r="Q791" s="53"/>
      <c r="R791" s="53"/>
      <c r="S791" s="53"/>
    </row>
    <row r="792" spans="10:19">
      <c r="J792" s="53"/>
      <c r="K792" s="53"/>
      <c r="L792" s="53"/>
      <c r="M792" s="53"/>
      <c r="N792" s="53"/>
      <c r="O792" s="53"/>
      <c r="P792" s="53"/>
      <c r="Q792" s="53"/>
      <c r="R792" s="53"/>
      <c r="S792" s="53"/>
    </row>
    <row r="793" spans="10:19">
      <c r="J793" s="53"/>
      <c r="K793" s="53"/>
      <c r="L793" s="53"/>
      <c r="M793" s="53"/>
      <c r="N793" s="53"/>
      <c r="O793" s="53"/>
      <c r="P793" s="53"/>
      <c r="Q793" s="53"/>
      <c r="R793" s="53"/>
      <c r="S793" s="53"/>
    </row>
    <row r="794" spans="10:19">
      <c r="J794" s="53"/>
      <c r="K794" s="53"/>
      <c r="L794" s="53"/>
      <c r="M794" s="53"/>
      <c r="N794" s="53"/>
      <c r="O794" s="53"/>
      <c r="P794" s="53"/>
      <c r="Q794" s="53"/>
      <c r="R794" s="53"/>
      <c r="S794" s="53"/>
    </row>
    <row r="795" spans="10:19">
      <c r="J795" s="53"/>
      <c r="K795" s="53"/>
      <c r="L795" s="53"/>
      <c r="M795" s="53"/>
      <c r="N795" s="53"/>
      <c r="O795" s="53"/>
      <c r="P795" s="53"/>
      <c r="Q795" s="53"/>
      <c r="R795" s="53"/>
      <c r="S795" s="53"/>
    </row>
    <row r="796" spans="10:19">
      <c r="J796" s="53"/>
      <c r="K796" s="53"/>
      <c r="L796" s="53"/>
      <c r="M796" s="53"/>
      <c r="N796" s="53"/>
      <c r="O796" s="53"/>
      <c r="P796" s="53"/>
      <c r="Q796" s="53"/>
      <c r="R796" s="53"/>
      <c r="S796" s="53"/>
    </row>
    <row r="797" spans="10:19">
      <c r="J797" s="53"/>
      <c r="K797" s="53"/>
      <c r="L797" s="53"/>
      <c r="M797" s="53"/>
      <c r="N797" s="53"/>
      <c r="O797" s="53"/>
      <c r="P797" s="53"/>
      <c r="Q797" s="53"/>
      <c r="R797" s="53"/>
      <c r="S797" s="53"/>
    </row>
    <row r="798" spans="10:19">
      <c r="J798" s="53"/>
      <c r="K798" s="53"/>
      <c r="L798" s="53"/>
      <c r="M798" s="53"/>
      <c r="N798" s="53"/>
      <c r="O798" s="53"/>
      <c r="P798" s="53"/>
      <c r="Q798" s="53"/>
      <c r="R798" s="53"/>
      <c r="S798" s="53"/>
    </row>
    <row r="799" spans="10:19">
      <c r="J799" s="53"/>
      <c r="K799" s="53"/>
      <c r="L799" s="53"/>
      <c r="M799" s="53"/>
      <c r="N799" s="53"/>
      <c r="O799" s="53"/>
      <c r="P799" s="53"/>
      <c r="Q799" s="53"/>
      <c r="R799" s="53"/>
      <c r="S799" s="53"/>
    </row>
    <row r="800" spans="10:19">
      <c r="J800" s="53"/>
      <c r="K800" s="53"/>
      <c r="L800" s="53"/>
      <c r="M800" s="53"/>
      <c r="N800" s="53"/>
      <c r="O800" s="53"/>
      <c r="P800" s="53"/>
      <c r="Q800" s="53"/>
      <c r="R800" s="53"/>
      <c r="S800" s="53"/>
    </row>
    <row r="801" spans="10:19">
      <c r="J801" s="53"/>
      <c r="K801" s="53"/>
      <c r="L801" s="53"/>
      <c r="M801" s="53"/>
      <c r="N801" s="53"/>
      <c r="O801" s="53"/>
      <c r="P801" s="53"/>
      <c r="Q801" s="53"/>
      <c r="R801" s="53"/>
      <c r="S801" s="53"/>
    </row>
    <row r="802" spans="10:19">
      <c r="J802" s="53"/>
      <c r="K802" s="53"/>
      <c r="L802" s="53"/>
      <c r="M802" s="53"/>
      <c r="N802" s="53"/>
      <c r="O802" s="53"/>
      <c r="P802" s="53"/>
      <c r="Q802" s="53"/>
      <c r="R802" s="53"/>
      <c r="S802" s="53"/>
    </row>
    <row r="803" spans="10:19">
      <c r="J803" s="53"/>
      <c r="K803" s="53"/>
      <c r="L803" s="53"/>
      <c r="M803" s="53"/>
      <c r="N803" s="53"/>
      <c r="O803" s="53"/>
      <c r="P803" s="53"/>
      <c r="Q803" s="53"/>
      <c r="R803" s="53"/>
      <c r="S803" s="53"/>
    </row>
    <row r="804" spans="10:19">
      <c r="J804" s="53"/>
      <c r="K804" s="53"/>
      <c r="L804" s="53"/>
      <c r="M804" s="53"/>
      <c r="N804" s="53"/>
      <c r="O804" s="53"/>
      <c r="P804" s="53"/>
      <c r="Q804" s="53"/>
      <c r="R804" s="53"/>
      <c r="S804" s="53"/>
    </row>
    <row r="805" spans="10:19">
      <c r="J805" s="53"/>
      <c r="K805" s="53"/>
      <c r="L805" s="53"/>
      <c r="M805" s="53"/>
      <c r="N805" s="53"/>
      <c r="O805" s="53"/>
      <c r="P805" s="53"/>
      <c r="Q805" s="53"/>
      <c r="R805" s="53"/>
      <c r="S805" s="53"/>
    </row>
    <row r="806" spans="10:19">
      <c r="J806" s="53"/>
      <c r="K806" s="53"/>
      <c r="L806" s="53"/>
      <c r="M806" s="53"/>
      <c r="N806" s="53"/>
      <c r="O806" s="53"/>
      <c r="P806" s="53"/>
      <c r="Q806" s="53"/>
      <c r="R806" s="53"/>
      <c r="S806" s="53"/>
    </row>
    <row r="807" spans="10:19">
      <c r="J807" s="53"/>
      <c r="K807" s="53"/>
      <c r="L807" s="53"/>
      <c r="M807" s="53"/>
      <c r="N807" s="53"/>
      <c r="O807" s="53"/>
      <c r="P807" s="53"/>
      <c r="Q807" s="53"/>
      <c r="R807" s="53"/>
      <c r="S807" s="53"/>
    </row>
    <row r="808" spans="10:19">
      <c r="J808" s="53"/>
      <c r="K808" s="53"/>
      <c r="L808" s="53"/>
      <c r="M808" s="53"/>
      <c r="N808" s="53"/>
      <c r="O808" s="53"/>
      <c r="P808" s="53"/>
      <c r="Q808" s="53"/>
      <c r="R808" s="53"/>
      <c r="S808" s="53"/>
    </row>
    <row r="809" spans="10:19">
      <c r="J809" s="53"/>
      <c r="K809" s="53"/>
      <c r="L809" s="53"/>
      <c r="M809" s="53"/>
      <c r="N809" s="53"/>
      <c r="O809" s="53"/>
      <c r="P809" s="53"/>
      <c r="Q809" s="53"/>
      <c r="R809" s="53"/>
      <c r="S809" s="53"/>
    </row>
    <row r="810" spans="10:19">
      <c r="J810" s="53"/>
      <c r="K810" s="53"/>
      <c r="L810" s="53"/>
      <c r="M810" s="53"/>
      <c r="N810" s="53"/>
      <c r="O810" s="53"/>
      <c r="P810" s="53"/>
      <c r="Q810" s="53"/>
      <c r="R810" s="53"/>
      <c r="S810" s="53"/>
    </row>
    <row r="811" spans="10:19">
      <c r="J811" s="53"/>
      <c r="K811" s="53"/>
      <c r="L811" s="53"/>
      <c r="M811" s="53"/>
      <c r="N811" s="53"/>
      <c r="O811" s="53"/>
      <c r="P811" s="53"/>
      <c r="Q811" s="53"/>
      <c r="R811" s="53"/>
      <c r="S811" s="53"/>
    </row>
    <row r="812" spans="10:19">
      <c r="J812" s="53"/>
      <c r="K812" s="53"/>
      <c r="L812" s="53"/>
      <c r="M812" s="53"/>
      <c r="N812" s="53"/>
      <c r="O812" s="53"/>
      <c r="P812" s="53"/>
      <c r="Q812" s="53"/>
      <c r="R812" s="53"/>
      <c r="S812" s="53"/>
    </row>
    <row r="813" spans="10:19">
      <c r="J813" s="53"/>
      <c r="K813" s="53"/>
      <c r="L813" s="53"/>
      <c r="M813" s="53"/>
      <c r="N813" s="53"/>
      <c r="O813" s="53"/>
      <c r="P813" s="53"/>
      <c r="Q813" s="53"/>
      <c r="R813" s="53"/>
      <c r="S813" s="53"/>
    </row>
    <row r="814" spans="10:19">
      <c r="J814" s="53"/>
      <c r="K814" s="53"/>
      <c r="L814" s="53"/>
      <c r="M814" s="53"/>
      <c r="N814" s="53"/>
      <c r="O814" s="53"/>
      <c r="P814" s="53"/>
      <c r="Q814" s="53"/>
      <c r="R814" s="53"/>
      <c r="S814" s="53"/>
    </row>
    <row r="815" spans="10:19">
      <c r="J815" s="53"/>
      <c r="K815" s="53"/>
      <c r="L815" s="53"/>
      <c r="M815" s="53"/>
      <c r="N815" s="53"/>
      <c r="O815" s="53"/>
      <c r="P815" s="53"/>
      <c r="Q815" s="53"/>
      <c r="R815" s="53"/>
      <c r="S815" s="53"/>
    </row>
    <row r="816" spans="10:19">
      <c r="J816" s="53"/>
      <c r="K816" s="53"/>
      <c r="L816" s="53"/>
      <c r="M816" s="53"/>
      <c r="N816" s="53"/>
      <c r="O816" s="53"/>
      <c r="P816" s="53"/>
      <c r="Q816" s="53"/>
      <c r="R816" s="53"/>
      <c r="S816" s="53"/>
    </row>
    <row r="817" spans="10:19">
      <c r="J817" s="53"/>
      <c r="K817" s="53"/>
      <c r="L817" s="53"/>
      <c r="M817" s="53"/>
      <c r="N817" s="53"/>
      <c r="O817" s="53"/>
      <c r="P817" s="53"/>
      <c r="Q817" s="53"/>
      <c r="R817" s="53"/>
      <c r="S817" s="53"/>
    </row>
    <row r="818" spans="10:19">
      <c r="J818" s="53"/>
      <c r="K818" s="53"/>
      <c r="L818" s="53"/>
      <c r="M818" s="53"/>
      <c r="N818" s="53"/>
      <c r="O818" s="53"/>
      <c r="P818" s="53"/>
      <c r="Q818" s="53"/>
      <c r="R818" s="53"/>
      <c r="S818" s="53"/>
    </row>
    <row r="819" spans="10:19">
      <c r="J819" s="53"/>
      <c r="K819" s="53"/>
      <c r="L819" s="53"/>
      <c r="M819" s="53"/>
      <c r="N819" s="53"/>
      <c r="O819" s="53"/>
      <c r="P819" s="53"/>
      <c r="Q819" s="53"/>
      <c r="R819" s="53"/>
      <c r="S819" s="53"/>
    </row>
    <row r="820" spans="10:19">
      <c r="J820" s="53"/>
      <c r="K820" s="53"/>
      <c r="L820" s="53"/>
      <c r="M820" s="53"/>
      <c r="N820" s="53"/>
      <c r="O820" s="53"/>
      <c r="P820" s="53"/>
      <c r="Q820" s="53"/>
      <c r="R820" s="53"/>
      <c r="S820" s="53"/>
    </row>
    <row r="821" spans="10:19">
      <c r="J821" s="53"/>
      <c r="K821" s="53"/>
      <c r="L821" s="53"/>
      <c r="M821" s="53"/>
      <c r="N821" s="53"/>
      <c r="O821" s="53"/>
      <c r="P821" s="53"/>
      <c r="Q821" s="53"/>
      <c r="R821" s="53"/>
      <c r="S821" s="53"/>
    </row>
    <row r="822" spans="10:19">
      <c r="J822" s="53"/>
      <c r="K822" s="53"/>
      <c r="L822" s="53"/>
      <c r="M822" s="53"/>
      <c r="N822" s="53"/>
      <c r="O822" s="53"/>
      <c r="P822" s="53"/>
      <c r="Q822" s="53"/>
      <c r="R822" s="53"/>
      <c r="S822" s="53"/>
    </row>
    <row r="823" spans="10:19">
      <c r="J823" s="53"/>
      <c r="K823" s="53"/>
      <c r="L823" s="53"/>
      <c r="M823" s="53"/>
      <c r="N823" s="53"/>
      <c r="O823" s="53"/>
      <c r="P823" s="53"/>
      <c r="Q823" s="53"/>
      <c r="R823" s="53"/>
      <c r="S823" s="53"/>
    </row>
    <row r="824" spans="10:19">
      <c r="J824" s="53"/>
      <c r="K824" s="53"/>
      <c r="L824" s="53"/>
      <c r="M824" s="53"/>
      <c r="N824" s="53"/>
      <c r="O824" s="53"/>
      <c r="P824" s="53"/>
      <c r="Q824" s="53"/>
      <c r="R824" s="53"/>
      <c r="S824" s="53"/>
    </row>
    <row r="825" spans="10:19">
      <c r="J825" s="53"/>
      <c r="K825" s="53"/>
      <c r="L825" s="53"/>
      <c r="M825" s="53"/>
      <c r="N825" s="53"/>
      <c r="O825" s="53"/>
      <c r="P825" s="53"/>
      <c r="Q825" s="53"/>
      <c r="R825" s="53"/>
      <c r="S825" s="53"/>
    </row>
    <row r="826" spans="10:19">
      <c r="J826" s="53"/>
      <c r="K826" s="53"/>
      <c r="L826" s="53"/>
      <c r="M826" s="53"/>
      <c r="N826" s="53"/>
      <c r="O826" s="53"/>
      <c r="P826" s="53"/>
      <c r="Q826" s="53"/>
      <c r="R826" s="53"/>
      <c r="S826" s="53"/>
    </row>
    <row r="827" spans="10:19">
      <c r="J827" s="53"/>
      <c r="K827" s="53"/>
      <c r="L827" s="53"/>
      <c r="M827" s="53"/>
      <c r="N827" s="53"/>
      <c r="O827" s="53"/>
      <c r="P827" s="53"/>
      <c r="Q827" s="53"/>
      <c r="R827" s="53"/>
      <c r="S827" s="53"/>
    </row>
    <row r="828" spans="10:19">
      <c r="J828" s="53"/>
      <c r="K828" s="53"/>
      <c r="L828" s="53"/>
      <c r="M828" s="53"/>
      <c r="N828" s="53"/>
      <c r="O828" s="53"/>
      <c r="P828" s="53"/>
      <c r="Q828" s="53"/>
      <c r="R828" s="53"/>
      <c r="S828" s="53"/>
    </row>
    <row r="829" spans="10:19">
      <c r="J829" s="53"/>
      <c r="K829" s="53"/>
      <c r="L829" s="53"/>
      <c r="M829" s="53"/>
      <c r="N829" s="53"/>
      <c r="O829" s="53"/>
      <c r="P829" s="53"/>
      <c r="Q829" s="53"/>
      <c r="R829" s="53"/>
      <c r="S829" s="53"/>
    </row>
    <row r="830" spans="10:19">
      <c r="J830" s="53"/>
      <c r="K830" s="53"/>
      <c r="L830" s="53"/>
      <c r="M830" s="53"/>
      <c r="N830" s="53"/>
      <c r="O830" s="53"/>
      <c r="P830" s="53"/>
      <c r="Q830" s="53"/>
      <c r="R830" s="53"/>
      <c r="S830" s="53"/>
    </row>
    <row r="831" spans="10:19">
      <c r="J831" s="53"/>
      <c r="K831" s="53"/>
      <c r="L831" s="53"/>
      <c r="M831" s="53"/>
      <c r="N831" s="53"/>
      <c r="O831" s="53"/>
      <c r="P831" s="53"/>
      <c r="Q831" s="53"/>
      <c r="R831" s="53"/>
      <c r="S831" s="53"/>
    </row>
    <row r="832" spans="10:19">
      <c r="J832" s="53"/>
      <c r="K832" s="53"/>
      <c r="L832" s="53"/>
      <c r="M832" s="53"/>
      <c r="N832" s="53"/>
      <c r="O832" s="53"/>
      <c r="P832" s="53"/>
      <c r="Q832" s="53"/>
      <c r="R832" s="53"/>
      <c r="S832" s="53"/>
    </row>
    <row r="833" spans="10:19">
      <c r="J833" s="53"/>
      <c r="K833" s="53"/>
      <c r="L833" s="53"/>
      <c r="M833" s="53"/>
      <c r="N833" s="53"/>
      <c r="O833" s="53"/>
      <c r="P833" s="53"/>
      <c r="Q833" s="53"/>
      <c r="R833" s="53"/>
      <c r="S833" s="53"/>
    </row>
    <row r="834" spans="10:19">
      <c r="J834" s="53"/>
      <c r="K834" s="53"/>
      <c r="L834" s="53"/>
      <c r="M834" s="53"/>
      <c r="N834" s="53"/>
      <c r="O834" s="53"/>
      <c r="P834" s="53"/>
      <c r="Q834" s="53"/>
      <c r="R834" s="53"/>
      <c r="S834" s="53"/>
    </row>
    <row r="835" spans="10:19">
      <c r="J835" s="53"/>
      <c r="K835" s="53"/>
      <c r="L835" s="53"/>
      <c r="M835" s="53"/>
      <c r="N835" s="53"/>
      <c r="O835" s="53"/>
      <c r="P835" s="53"/>
      <c r="Q835" s="53"/>
      <c r="R835" s="53"/>
      <c r="S835" s="53"/>
    </row>
    <row r="836" spans="10:19">
      <c r="J836" s="53"/>
      <c r="K836" s="53"/>
      <c r="L836" s="53"/>
      <c r="M836" s="53"/>
      <c r="N836" s="53"/>
      <c r="O836" s="53"/>
      <c r="P836" s="53"/>
      <c r="Q836" s="53"/>
      <c r="R836" s="53"/>
      <c r="S836" s="53"/>
    </row>
    <row r="837" spans="10:19">
      <c r="J837" s="53"/>
      <c r="K837" s="53"/>
      <c r="L837" s="53"/>
      <c r="M837" s="53"/>
      <c r="N837" s="53"/>
      <c r="O837" s="53"/>
      <c r="P837" s="53"/>
      <c r="Q837" s="53"/>
      <c r="R837" s="53"/>
      <c r="S837" s="53"/>
    </row>
    <row r="838" spans="10:19">
      <c r="J838" s="53"/>
      <c r="K838" s="53"/>
      <c r="L838" s="53"/>
      <c r="M838" s="53"/>
      <c r="N838" s="53"/>
      <c r="O838" s="53"/>
      <c r="P838" s="53"/>
      <c r="Q838" s="53"/>
      <c r="R838" s="53"/>
      <c r="S838" s="53"/>
    </row>
    <row r="839" spans="10:19">
      <c r="J839" s="53"/>
      <c r="K839" s="53"/>
      <c r="L839" s="53"/>
      <c r="M839" s="53"/>
      <c r="N839" s="53"/>
      <c r="O839" s="53"/>
      <c r="P839" s="53"/>
      <c r="Q839" s="53"/>
      <c r="R839" s="53"/>
      <c r="S839" s="53"/>
    </row>
    <row r="840" spans="10:19">
      <c r="J840" s="53"/>
      <c r="K840" s="53"/>
      <c r="L840" s="53"/>
      <c r="M840" s="53"/>
      <c r="N840" s="53"/>
      <c r="O840" s="53"/>
      <c r="P840" s="53"/>
      <c r="Q840" s="53"/>
      <c r="R840" s="53"/>
      <c r="S840" s="53"/>
    </row>
    <row r="841" spans="10:19">
      <c r="J841" s="53"/>
      <c r="K841" s="53"/>
      <c r="L841" s="53"/>
      <c r="M841" s="53"/>
      <c r="N841" s="53"/>
      <c r="O841" s="53"/>
      <c r="P841" s="53"/>
      <c r="Q841" s="53"/>
      <c r="R841" s="53"/>
      <c r="S841" s="53"/>
    </row>
    <row r="842" spans="10:19">
      <c r="J842" s="53"/>
      <c r="K842" s="53"/>
      <c r="L842" s="53"/>
      <c r="M842" s="53"/>
      <c r="N842" s="53"/>
      <c r="O842" s="53"/>
      <c r="P842" s="53"/>
      <c r="Q842" s="53"/>
      <c r="R842" s="53"/>
      <c r="S842" s="53"/>
    </row>
    <row r="843" spans="10:19">
      <c r="J843" s="53"/>
      <c r="K843" s="53"/>
      <c r="L843" s="53"/>
      <c r="M843" s="53"/>
      <c r="N843" s="53"/>
      <c r="O843" s="53"/>
      <c r="P843" s="53"/>
      <c r="Q843" s="53"/>
      <c r="R843" s="53"/>
      <c r="S843" s="53"/>
    </row>
    <row r="844" spans="10:19">
      <c r="J844" s="53"/>
      <c r="K844" s="53"/>
      <c r="L844" s="53"/>
      <c r="M844" s="53"/>
      <c r="N844" s="53"/>
      <c r="O844" s="53"/>
      <c r="P844" s="53"/>
      <c r="Q844" s="53"/>
      <c r="R844" s="53"/>
      <c r="S844" s="53"/>
    </row>
    <row r="845" spans="10:19">
      <c r="J845" s="53"/>
      <c r="K845" s="53"/>
      <c r="L845" s="53"/>
      <c r="M845" s="53"/>
      <c r="N845" s="53"/>
      <c r="O845" s="53"/>
      <c r="P845" s="53"/>
      <c r="Q845" s="53"/>
      <c r="R845" s="53"/>
      <c r="S845" s="53"/>
    </row>
    <row r="846" spans="10:19">
      <c r="J846" s="53"/>
      <c r="K846" s="53"/>
      <c r="L846" s="53"/>
      <c r="M846" s="53"/>
      <c r="N846" s="53"/>
      <c r="O846" s="53"/>
      <c r="P846" s="53"/>
      <c r="Q846" s="53"/>
      <c r="R846" s="53"/>
      <c r="S846" s="53"/>
    </row>
    <row r="847" spans="10:19">
      <c r="J847" s="53"/>
      <c r="K847" s="53"/>
      <c r="L847" s="53"/>
      <c r="M847" s="53"/>
      <c r="N847" s="53"/>
      <c r="O847" s="53"/>
      <c r="P847" s="53"/>
      <c r="Q847" s="53"/>
      <c r="R847" s="53"/>
      <c r="S847" s="53"/>
    </row>
    <row r="848" spans="10:19">
      <c r="J848" s="53"/>
      <c r="K848" s="53"/>
      <c r="L848" s="53"/>
      <c r="M848" s="53"/>
      <c r="N848" s="53"/>
      <c r="O848" s="53"/>
      <c r="P848" s="53"/>
      <c r="Q848" s="53"/>
      <c r="R848" s="53"/>
      <c r="S848" s="53"/>
    </row>
    <row r="849" spans="10:19">
      <c r="J849" s="53"/>
      <c r="K849" s="53"/>
      <c r="L849" s="53"/>
      <c r="M849" s="53"/>
      <c r="N849" s="53"/>
      <c r="O849" s="53"/>
      <c r="P849" s="53"/>
      <c r="Q849" s="53"/>
      <c r="R849" s="53"/>
      <c r="S849" s="53"/>
    </row>
    <row r="850" spans="10:19">
      <c r="J850" s="53"/>
      <c r="K850" s="53"/>
      <c r="L850" s="53"/>
      <c r="M850" s="53"/>
      <c r="N850" s="53"/>
      <c r="O850" s="53"/>
      <c r="P850" s="53"/>
      <c r="Q850" s="53"/>
      <c r="R850" s="53"/>
      <c r="S850" s="53"/>
    </row>
    <row r="851" spans="10:19">
      <c r="J851" s="53"/>
      <c r="K851" s="53"/>
      <c r="L851" s="53"/>
      <c r="M851" s="53"/>
      <c r="N851" s="53"/>
      <c r="O851" s="53"/>
      <c r="P851" s="53"/>
      <c r="Q851" s="53"/>
      <c r="R851" s="53"/>
      <c r="S851" s="53"/>
    </row>
    <row r="852" spans="10:19">
      <c r="J852" s="53"/>
      <c r="K852" s="53"/>
      <c r="L852" s="53"/>
      <c r="M852" s="53"/>
      <c r="N852" s="53"/>
      <c r="O852" s="53"/>
      <c r="P852" s="53"/>
      <c r="Q852" s="53"/>
      <c r="R852" s="53"/>
      <c r="S852" s="53"/>
    </row>
    <row r="853" spans="10:19">
      <c r="J853" s="53"/>
      <c r="K853" s="53"/>
      <c r="L853" s="53"/>
      <c r="M853" s="53"/>
      <c r="N853" s="53"/>
      <c r="O853" s="53"/>
      <c r="P853" s="53"/>
      <c r="Q853" s="53"/>
      <c r="R853" s="53"/>
      <c r="S853" s="53"/>
    </row>
    <row r="854" spans="10:19">
      <c r="J854" s="53"/>
      <c r="K854" s="53"/>
      <c r="L854" s="53"/>
      <c r="M854" s="53"/>
      <c r="N854" s="53"/>
      <c r="O854" s="53"/>
      <c r="P854" s="53"/>
      <c r="Q854" s="53"/>
      <c r="R854" s="53"/>
      <c r="S854" s="53"/>
    </row>
    <row r="855" spans="10:19">
      <c r="J855" s="53"/>
      <c r="K855" s="53"/>
      <c r="L855" s="53"/>
      <c r="M855" s="53"/>
      <c r="N855" s="53"/>
      <c r="O855" s="53"/>
      <c r="P855" s="53"/>
      <c r="Q855" s="53"/>
      <c r="R855" s="53"/>
      <c r="S855" s="53"/>
    </row>
    <row r="856" spans="10:19">
      <c r="J856" s="53"/>
      <c r="K856" s="53"/>
      <c r="L856" s="53"/>
      <c r="M856" s="53"/>
      <c r="N856" s="53"/>
      <c r="O856" s="53"/>
      <c r="P856" s="53"/>
      <c r="Q856" s="53"/>
      <c r="R856" s="53"/>
      <c r="S856" s="53"/>
    </row>
    <row r="857" spans="10:19">
      <c r="J857" s="53"/>
      <c r="K857" s="53"/>
      <c r="L857" s="53"/>
      <c r="M857" s="53"/>
      <c r="N857" s="53"/>
      <c r="O857" s="53"/>
      <c r="P857" s="53"/>
      <c r="Q857" s="53"/>
      <c r="R857" s="53"/>
      <c r="S857" s="53"/>
    </row>
    <row r="858" spans="10:19">
      <c r="J858" s="53"/>
      <c r="K858" s="53"/>
      <c r="L858" s="53"/>
      <c r="M858" s="53"/>
      <c r="N858" s="53"/>
      <c r="O858" s="53"/>
      <c r="P858" s="53"/>
      <c r="Q858" s="53"/>
      <c r="R858" s="53"/>
      <c r="S858" s="53"/>
    </row>
    <row r="859" spans="10:19">
      <c r="J859" s="53"/>
      <c r="K859" s="53"/>
      <c r="L859" s="53"/>
      <c r="M859" s="53"/>
      <c r="N859" s="53"/>
      <c r="O859" s="53"/>
      <c r="P859" s="53"/>
      <c r="Q859" s="53"/>
      <c r="R859" s="53"/>
      <c r="S859" s="53"/>
    </row>
    <row r="860" spans="10:19">
      <c r="J860" s="53"/>
      <c r="K860" s="53"/>
      <c r="L860" s="53"/>
      <c r="M860" s="53"/>
      <c r="N860" s="53"/>
      <c r="O860" s="53"/>
      <c r="P860" s="53"/>
      <c r="Q860" s="53"/>
      <c r="R860" s="53"/>
      <c r="S860" s="53"/>
    </row>
    <row r="861" spans="10:19">
      <c r="J861" s="53"/>
      <c r="K861" s="53"/>
      <c r="L861" s="53"/>
      <c r="M861" s="53"/>
      <c r="N861" s="53"/>
      <c r="O861" s="53"/>
      <c r="P861" s="53"/>
      <c r="Q861" s="53"/>
      <c r="R861" s="53"/>
      <c r="S861" s="53"/>
    </row>
    <row r="862" spans="10:19">
      <c r="J862" s="53"/>
      <c r="K862" s="53"/>
      <c r="L862" s="53"/>
      <c r="M862" s="53"/>
      <c r="N862" s="53"/>
      <c r="O862" s="53"/>
      <c r="P862" s="53"/>
      <c r="Q862" s="53"/>
      <c r="R862" s="53"/>
      <c r="S862" s="53"/>
    </row>
    <row r="863" spans="10:19">
      <c r="J863" s="53"/>
      <c r="K863" s="53"/>
      <c r="L863" s="53"/>
      <c r="M863" s="53"/>
      <c r="N863" s="53"/>
      <c r="O863" s="53"/>
      <c r="P863" s="53"/>
      <c r="Q863" s="53"/>
      <c r="R863" s="53"/>
      <c r="S863" s="53"/>
    </row>
    <row r="864" spans="10:19">
      <c r="J864" s="53"/>
      <c r="K864" s="53"/>
      <c r="L864" s="53"/>
      <c r="M864" s="53"/>
      <c r="N864" s="53"/>
      <c r="O864" s="53"/>
      <c r="P864" s="53"/>
      <c r="Q864" s="53"/>
      <c r="R864" s="53"/>
      <c r="S864" s="53"/>
    </row>
    <row r="865" spans="10:19">
      <c r="J865" s="53"/>
      <c r="K865" s="53"/>
      <c r="L865" s="53"/>
      <c r="M865" s="53"/>
      <c r="N865" s="53"/>
      <c r="O865" s="53"/>
      <c r="P865" s="53"/>
      <c r="Q865" s="53"/>
      <c r="R865" s="53"/>
      <c r="S865" s="53"/>
    </row>
    <row r="866" spans="10:19">
      <c r="J866" s="53"/>
      <c r="K866" s="53"/>
      <c r="L866" s="53"/>
      <c r="M866" s="53"/>
      <c r="N866" s="53"/>
      <c r="O866" s="53"/>
      <c r="P866" s="53"/>
      <c r="Q866" s="53"/>
      <c r="R866" s="53"/>
      <c r="S866" s="53"/>
    </row>
    <row r="867" spans="10:19">
      <c r="J867" s="53"/>
      <c r="K867" s="53"/>
      <c r="L867" s="53"/>
      <c r="M867" s="53"/>
      <c r="N867" s="53"/>
      <c r="O867" s="53"/>
      <c r="P867" s="53"/>
      <c r="Q867" s="53"/>
      <c r="R867" s="53"/>
      <c r="S867" s="53"/>
    </row>
    <row r="868" spans="10:19">
      <c r="J868" s="53"/>
      <c r="K868" s="53"/>
      <c r="L868" s="53"/>
      <c r="M868" s="53"/>
      <c r="N868" s="53"/>
      <c r="O868" s="53"/>
      <c r="P868" s="53"/>
      <c r="Q868" s="53"/>
      <c r="R868" s="53"/>
      <c r="S868" s="53"/>
    </row>
    <row r="869" spans="10:19">
      <c r="J869" s="53"/>
      <c r="K869" s="53"/>
      <c r="L869" s="53"/>
      <c r="M869" s="53"/>
      <c r="N869" s="53"/>
      <c r="O869" s="53"/>
      <c r="P869" s="53"/>
      <c r="Q869" s="53"/>
      <c r="R869" s="53"/>
      <c r="S869" s="53"/>
    </row>
    <row r="870" spans="10:19">
      <c r="J870" s="53"/>
      <c r="K870" s="53"/>
      <c r="L870" s="53"/>
      <c r="M870" s="53"/>
      <c r="N870" s="53"/>
      <c r="O870" s="53"/>
      <c r="P870" s="53"/>
      <c r="Q870" s="53"/>
      <c r="R870" s="53"/>
      <c r="S870" s="53"/>
    </row>
    <row r="871" spans="10:19">
      <c r="J871" s="53"/>
      <c r="K871" s="53"/>
      <c r="L871" s="53"/>
      <c r="M871" s="53"/>
      <c r="N871" s="53"/>
      <c r="O871" s="53"/>
      <c r="P871" s="53"/>
      <c r="Q871" s="53"/>
      <c r="R871" s="53"/>
      <c r="S871" s="53"/>
    </row>
    <row r="872" spans="10:19">
      <c r="J872" s="53"/>
      <c r="K872" s="53"/>
      <c r="L872" s="53"/>
      <c r="M872" s="53"/>
      <c r="N872" s="53"/>
      <c r="O872" s="53"/>
      <c r="P872" s="53"/>
      <c r="Q872" s="53"/>
      <c r="R872" s="53"/>
      <c r="S872" s="53"/>
    </row>
    <row r="873" spans="10:19">
      <c r="J873" s="53"/>
      <c r="K873" s="53"/>
      <c r="L873" s="53"/>
      <c r="M873" s="53"/>
      <c r="N873" s="53"/>
      <c r="O873" s="53"/>
      <c r="P873" s="53"/>
      <c r="Q873" s="53"/>
      <c r="R873" s="53"/>
      <c r="S873" s="53"/>
    </row>
    <row r="874" spans="10:19">
      <c r="J874" s="53"/>
      <c r="K874" s="53"/>
      <c r="L874" s="53"/>
      <c r="M874" s="53"/>
      <c r="N874" s="53"/>
      <c r="O874" s="53"/>
      <c r="P874" s="53"/>
      <c r="Q874" s="53"/>
      <c r="R874" s="53"/>
      <c r="S874" s="53"/>
    </row>
    <row r="875" spans="10:19">
      <c r="J875" s="53"/>
      <c r="K875" s="53"/>
      <c r="L875" s="53"/>
      <c r="M875" s="53"/>
      <c r="N875" s="53"/>
      <c r="O875" s="53"/>
      <c r="P875" s="53"/>
      <c r="Q875" s="53"/>
      <c r="R875" s="53"/>
      <c r="S875" s="53"/>
    </row>
    <row r="876" spans="10:19">
      <c r="J876" s="53"/>
      <c r="K876" s="53"/>
      <c r="L876" s="53"/>
      <c r="M876" s="53"/>
      <c r="N876" s="53"/>
      <c r="O876" s="53"/>
      <c r="P876" s="53"/>
      <c r="Q876" s="53"/>
      <c r="R876" s="53"/>
      <c r="S876" s="53"/>
    </row>
    <row r="877" spans="10:19">
      <c r="J877" s="53"/>
      <c r="K877" s="53"/>
      <c r="L877" s="53"/>
      <c r="M877" s="53"/>
      <c r="N877" s="53"/>
      <c r="O877" s="53"/>
      <c r="P877" s="53"/>
      <c r="Q877" s="53"/>
      <c r="R877" s="53"/>
      <c r="S877" s="53"/>
    </row>
    <row r="878" spans="10:19">
      <c r="J878" s="53"/>
      <c r="K878" s="53"/>
      <c r="L878" s="53"/>
      <c r="M878" s="53"/>
      <c r="N878" s="53"/>
      <c r="O878" s="53"/>
      <c r="P878" s="53"/>
      <c r="Q878" s="53"/>
      <c r="R878" s="53"/>
      <c r="S878" s="53"/>
    </row>
    <row r="879" spans="10:19">
      <c r="J879" s="53"/>
      <c r="K879" s="53"/>
      <c r="L879" s="53"/>
      <c r="M879" s="53"/>
      <c r="N879" s="53"/>
      <c r="O879" s="53"/>
      <c r="P879" s="53"/>
      <c r="Q879" s="53"/>
      <c r="R879" s="53"/>
      <c r="S879" s="53"/>
    </row>
    <row r="880" spans="10:19">
      <c r="J880" s="53"/>
      <c r="K880" s="53"/>
      <c r="L880" s="53"/>
      <c r="M880" s="53"/>
      <c r="N880" s="53"/>
      <c r="O880" s="53"/>
      <c r="P880" s="53"/>
      <c r="Q880" s="53"/>
      <c r="R880" s="53"/>
      <c r="S880" s="53"/>
    </row>
    <row r="881" spans="10:19">
      <c r="J881" s="53"/>
      <c r="K881" s="53"/>
      <c r="L881" s="53"/>
      <c r="M881" s="53"/>
      <c r="N881" s="53"/>
      <c r="O881" s="53"/>
      <c r="P881" s="53"/>
      <c r="Q881" s="53"/>
      <c r="R881" s="53"/>
      <c r="S881" s="53"/>
    </row>
    <row r="882" spans="10:19">
      <c r="J882" s="53"/>
      <c r="K882" s="53"/>
      <c r="L882" s="53"/>
      <c r="M882" s="53"/>
      <c r="N882" s="53"/>
      <c r="O882" s="53"/>
      <c r="P882" s="53"/>
      <c r="Q882" s="53"/>
      <c r="R882" s="53"/>
      <c r="S882" s="53"/>
    </row>
    <row r="883" spans="10:19">
      <c r="J883" s="53"/>
      <c r="K883" s="53"/>
      <c r="L883" s="53"/>
      <c r="M883" s="53"/>
      <c r="N883" s="53"/>
      <c r="O883" s="53"/>
      <c r="P883" s="53"/>
      <c r="Q883" s="53"/>
      <c r="R883" s="53"/>
      <c r="S883" s="53"/>
    </row>
    <row r="884" spans="10:19">
      <c r="J884" s="53"/>
      <c r="K884" s="53"/>
      <c r="L884" s="53"/>
      <c r="M884" s="53"/>
      <c r="N884" s="53"/>
      <c r="O884" s="53"/>
      <c r="P884" s="53"/>
      <c r="Q884" s="53"/>
      <c r="R884" s="53"/>
      <c r="S884" s="53"/>
    </row>
    <row r="885" spans="10:19">
      <c r="J885" s="53"/>
      <c r="K885" s="53"/>
      <c r="L885" s="53"/>
      <c r="M885" s="53"/>
      <c r="N885" s="53"/>
      <c r="O885" s="53"/>
      <c r="P885" s="53"/>
      <c r="Q885" s="53"/>
      <c r="R885" s="53"/>
      <c r="S885" s="53"/>
    </row>
    <row r="886" spans="10:19">
      <c r="J886" s="53"/>
      <c r="K886" s="53"/>
      <c r="L886" s="53"/>
      <c r="M886" s="53"/>
      <c r="N886" s="53"/>
      <c r="O886" s="53"/>
      <c r="P886" s="53"/>
      <c r="Q886" s="53"/>
      <c r="R886" s="53"/>
      <c r="S886" s="53"/>
    </row>
    <row r="887" spans="10:19">
      <c r="J887" s="53"/>
      <c r="K887" s="53"/>
      <c r="L887" s="53"/>
      <c r="M887" s="53"/>
      <c r="N887" s="53"/>
      <c r="O887" s="53"/>
      <c r="P887" s="53"/>
      <c r="Q887" s="53"/>
      <c r="R887" s="53"/>
      <c r="S887" s="53"/>
    </row>
    <row r="888" spans="10:19">
      <c r="J888" s="53"/>
      <c r="K888" s="53"/>
      <c r="L888" s="53"/>
      <c r="M888" s="53"/>
      <c r="N888" s="53"/>
      <c r="O888" s="53"/>
      <c r="P888" s="53"/>
      <c r="Q888" s="53"/>
      <c r="R888" s="53"/>
      <c r="S888" s="53"/>
    </row>
    <row r="889" spans="10:19">
      <c r="J889" s="53"/>
      <c r="K889" s="53"/>
      <c r="L889" s="53"/>
      <c r="M889" s="53"/>
      <c r="N889" s="53"/>
      <c r="O889" s="53"/>
      <c r="P889" s="53"/>
      <c r="Q889" s="53"/>
      <c r="R889" s="53"/>
      <c r="S889" s="53"/>
    </row>
    <row r="890" spans="10:19">
      <c r="J890" s="53"/>
      <c r="K890" s="53"/>
      <c r="L890" s="53"/>
      <c r="M890" s="53"/>
      <c r="N890" s="53"/>
      <c r="O890" s="53"/>
      <c r="P890" s="53"/>
      <c r="Q890" s="53"/>
      <c r="R890" s="53"/>
      <c r="S890" s="53"/>
    </row>
    <row r="891" spans="10:19">
      <c r="J891" s="53"/>
      <c r="K891" s="53"/>
      <c r="L891" s="53"/>
      <c r="M891" s="53"/>
      <c r="N891" s="53"/>
      <c r="O891" s="53"/>
      <c r="P891" s="53"/>
      <c r="Q891" s="53"/>
      <c r="R891" s="53"/>
      <c r="S891" s="53"/>
    </row>
    <row r="892" spans="10:19">
      <c r="J892" s="53"/>
      <c r="K892" s="53"/>
      <c r="L892" s="53"/>
      <c r="M892" s="53"/>
      <c r="N892" s="53"/>
      <c r="O892" s="53"/>
      <c r="P892" s="53"/>
      <c r="Q892" s="53"/>
      <c r="R892" s="53"/>
      <c r="S892" s="53"/>
    </row>
    <row r="893" spans="10:19">
      <c r="J893" s="53"/>
      <c r="K893" s="53"/>
      <c r="L893" s="53"/>
      <c r="M893" s="53"/>
      <c r="N893" s="53"/>
      <c r="O893" s="53"/>
      <c r="P893" s="53"/>
      <c r="Q893" s="53"/>
      <c r="R893" s="53"/>
      <c r="S893" s="53"/>
    </row>
    <row r="894" spans="10:19">
      <c r="J894" s="53"/>
      <c r="K894" s="53"/>
      <c r="L894" s="53"/>
      <c r="M894" s="53"/>
      <c r="N894" s="53"/>
      <c r="O894" s="53"/>
      <c r="P894" s="53"/>
      <c r="Q894" s="53"/>
      <c r="R894" s="53"/>
      <c r="S894" s="53"/>
    </row>
    <row r="895" spans="10:19">
      <c r="J895" s="53"/>
      <c r="K895" s="53"/>
      <c r="L895" s="53"/>
      <c r="M895" s="53"/>
      <c r="N895" s="53"/>
      <c r="O895" s="53"/>
      <c r="P895" s="53"/>
      <c r="Q895" s="53"/>
      <c r="R895" s="53"/>
      <c r="S895" s="53"/>
    </row>
    <row r="896" spans="10:19">
      <c r="J896" s="53"/>
      <c r="K896" s="53"/>
      <c r="L896" s="53"/>
      <c r="M896" s="53"/>
      <c r="N896" s="53"/>
      <c r="O896" s="53"/>
      <c r="P896" s="53"/>
      <c r="Q896" s="53"/>
      <c r="R896" s="53"/>
      <c r="S896" s="53"/>
    </row>
    <row r="897" spans="10:19">
      <c r="J897" s="53"/>
      <c r="K897" s="53"/>
      <c r="L897" s="53"/>
      <c r="M897" s="53"/>
      <c r="N897" s="53"/>
      <c r="O897" s="53"/>
      <c r="P897" s="53"/>
      <c r="Q897" s="53"/>
      <c r="R897" s="53"/>
      <c r="S897" s="53"/>
    </row>
    <row r="898" spans="10:19">
      <c r="J898" s="53"/>
      <c r="K898" s="53"/>
      <c r="L898" s="53"/>
      <c r="M898" s="53"/>
      <c r="N898" s="53"/>
      <c r="O898" s="53"/>
      <c r="P898" s="53"/>
      <c r="Q898" s="53"/>
      <c r="R898" s="53"/>
      <c r="S898" s="53"/>
    </row>
    <row r="899" spans="10:19">
      <c r="J899" s="53"/>
      <c r="K899" s="53"/>
      <c r="L899" s="53"/>
      <c r="M899" s="53"/>
      <c r="N899" s="53"/>
      <c r="O899" s="53"/>
      <c r="P899" s="53"/>
      <c r="Q899" s="53"/>
      <c r="R899" s="53"/>
      <c r="S899" s="53"/>
    </row>
    <row r="900" spans="10:19">
      <c r="J900" s="53"/>
      <c r="K900" s="53"/>
      <c r="L900" s="53"/>
      <c r="M900" s="53"/>
      <c r="N900" s="53"/>
      <c r="O900" s="53"/>
      <c r="P900" s="53"/>
      <c r="Q900" s="53"/>
      <c r="R900" s="53"/>
      <c r="S900" s="53"/>
    </row>
    <row r="901" spans="10:19">
      <c r="J901" s="53"/>
      <c r="K901" s="53"/>
      <c r="L901" s="53"/>
      <c r="M901" s="53"/>
      <c r="N901" s="53"/>
      <c r="O901" s="53"/>
      <c r="P901" s="53"/>
      <c r="Q901" s="53"/>
      <c r="R901" s="53"/>
      <c r="S901" s="53"/>
    </row>
    <row r="902" spans="10:19">
      <c r="J902" s="53"/>
      <c r="K902" s="53"/>
      <c r="L902" s="53"/>
      <c r="M902" s="53"/>
      <c r="N902" s="53"/>
      <c r="O902" s="53"/>
      <c r="P902" s="53"/>
      <c r="Q902" s="53"/>
      <c r="R902" s="53"/>
      <c r="S902" s="53"/>
    </row>
    <row r="903" spans="10:19">
      <c r="J903" s="53"/>
      <c r="K903" s="53"/>
      <c r="L903" s="53"/>
      <c r="M903" s="53"/>
      <c r="N903" s="53"/>
      <c r="O903" s="53"/>
      <c r="P903" s="53"/>
      <c r="Q903" s="53"/>
      <c r="R903" s="53"/>
      <c r="S903" s="53"/>
    </row>
    <row r="904" spans="10:19">
      <c r="J904" s="53"/>
      <c r="K904" s="53"/>
      <c r="L904" s="53"/>
      <c r="M904" s="53"/>
      <c r="N904" s="53"/>
      <c r="O904" s="53"/>
      <c r="P904" s="53"/>
      <c r="Q904" s="53"/>
      <c r="R904" s="53"/>
      <c r="S904" s="53"/>
    </row>
    <row r="905" spans="10:19">
      <c r="J905" s="53"/>
      <c r="K905" s="53"/>
      <c r="L905" s="53"/>
      <c r="M905" s="53"/>
      <c r="N905" s="53"/>
      <c r="O905" s="53"/>
      <c r="P905" s="53"/>
      <c r="Q905" s="53"/>
      <c r="R905" s="53"/>
      <c r="S905" s="53"/>
    </row>
    <row r="906" spans="10:19">
      <c r="J906" s="53"/>
      <c r="K906" s="53"/>
      <c r="L906" s="53"/>
      <c r="M906" s="53"/>
      <c r="N906" s="53"/>
      <c r="O906" s="53"/>
      <c r="P906" s="53"/>
      <c r="Q906" s="53"/>
      <c r="R906" s="53"/>
      <c r="S906" s="53"/>
    </row>
    <row r="907" spans="10:19">
      <c r="J907" s="53"/>
      <c r="K907" s="53"/>
      <c r="L907" s="53"/>
      <c r="M907" s="53"/>
      <c r="N907" s="53"/>
      <c r="O907" s="53"/>
      <c r="P907" s="53"/>
      <c r="Q907" s="53"/>
      <c r="R907" s="53"/>
      <c r="S907" s="53"/>
    </row>
    <row r="908" spans="10:19">
      <c r="J908" s="53"/>
      <c r="K908" s="53"/>
      <c r="L908" s="53"/>
      <c r="M908" s="53"/>
      <c r="N908" s="53"/>
      <c r="O908" s="53"/>
      <c r="P908" s="53"/>
      <c r="Q908" s="53"/>
      <c r="R908" s="53"/>
      <c r="S908" s="53"/>
    </row>
    <row r="909" spans="10:19">
      <c r="J909" s="53"/>
      <c r="K909" s="53"/>
      <c r="L909" s="53"/>
      <c r="M909" s="53"/>
      <c r="N909" s="53"/>
      <c r="O909" s="53"/>
      <c r="P909" s="53"/>
      <c r="Q909" s="53"/>
      <c r="R909" s="53"/>
      <c r="S909" s="53"/>
    </row>
    <row r="910" spans="10:19">
      <c r="J910" s="53"/>
      <c r="K910" s="53"/>
      <c r="L910" s="53"/>
      <c r="M910" s="53"/>
      <c r="N910" s="53"/>
      <c r="O910" s="53"/>
      <c r="P910" s="53"/>
      <c r="Q910" s="53"/>
      <c r="R910" s="53"/>
      <c r="S910" s="53"/>
    </row>
    <row r="911" spans="10:19">
      <c r="J911" s="53"/>
      <c r="K911" s="53"/>
      <c r="L911" s="53"/>
      <c r="M911" s="53"/>
      <c r="N911" s="53"/>
      <c r="O911" s="53"/>
      <c r="P911" s="53"/>
      <c r="Q911" s="53"/>
      <c r="R911" s="53"/>
      <c r="S911" s="53"/>
    </row>
    <row r="912" spans="10:19">
      <c r="J912" s="53"/>
      <c r="K912" s="53"/>
      <c r="L912" s="53"/>
      <c r="M912" s="53"/>
      <c r="N912" s="53"/>
      <c r="O912" s="53"/>
      <c r="P912" s="53"/>
      <c r="Q912" s="53"/>
      <c r="R912" s="53"/>
      <c r="S912" s="53"/>
    </row>
    <row r="913" spans="10:19">
      <c r="J913" s="53"/>
      <c r="K913" s="53"/>
      <c r="L913" s="53"/>
      <c r="M913" s="53"/>
      <c r="N913" s="53"/>
      <c r="O913" s="53"/>
      <c r="P913" s="53"/>
      <c r="Q913" s="53"/>
      <c r="R913" s="53"/>
      <c r="S913" s="53"/>
    </row>
    <row r="914" spans="10:19">
      <c r="J914" s="53"/>
      <c r="K914" s="53"/>
      <c r="L914" s="53"/>
      <c r="M914" s="53"/>
      <c r="N914" s="53"/>
      <c r="O914" s="53"/>
      <c r="P914" s="53"/>
      <c r="Q914" s="53"/>
      <c r="R914" s="53"/>
      <c r="S914" s="53"/>
    </row>
    <row r="915" spans="10:19">
      <c r="J915" s="53"/>
      <c r="K915" s="53"/>
      <c r="L915" s="53"/>
      <c r="M915" s="53"/>
      <c r="N915" s="53"/>
      <c r="O915" s="53"/>
      <c r="P915" s="53"/>
      <c r="Q915" s="53"/>
      <c r="R915" s="53"/>
      <c r="S915" s="53"/>
    </row>
    <row r="916" spans="10:19">
      <c r="J916" s="53"/>
      <c r="K916" s="53"/>
      <c r="L916" s="53"/>
      <c r="M916" s="53"/>
      <c r="N916" s="53"/>
      <c r="O916" s="53"/>
      <c r="P916" s="53"/>
      <c r="Q916" s="53"/>
      <c r="R916" s="53"/>
      <c r="S916" s="53"/>
    </row>
    <row r="917" spans="10:19">
      <c r="J917" s="53"/>
      <c r="K917" s="53"/>
      <c r="L917" s="53"/>
      <c r="M917" s="53"/>
      <c r="N917" s="53"/>
      <c r="O917" s="53"/>
      <c r="P917" s="53"/>
      <c r="Q917" s="53"/>
      <c r="R917" s="53"/>
      <c r="S917" s="53"/>
    </row>
    <row r="918" spans="10:19">
      <c r="J918" s="53"/>
      <c r="K918" s="53"/>
      <c r="L918" s="53"/>
      <c r="M918" s="53"/>
      <c r="N918" s="53"/>
      <c r="O918" s="53"/>
      <c r="P918" s="53"/>
      <c r="Q918" s="53"/>
      <c r="R918" s="53"/>
      <c r="S918" s="53"/>
    </row>
    <row r="919" spans="10:19">
      <c r="J919" s="53"/>
      <c r="K919" s="53"/>
      <c r="L919" s="53"/>
      <c r="M919" s="53"/>
      <c r="N919" s="53"/>
      <c r="O919" s="53"/>
      <c r="P919" s="53"/>
      <c r="Q919" s="53"/>
      <c r="R919" s="53"/>
      <c r="S919" s="53"/>
    </row>
    <row r="920" spans="10:19">
      <c r="J920" s="53"/>
      <c r="K920" s="53"/>
      <c r="L920" s="53"/>
      <c r="M920" s="53"/>
      <c r="N920" s="53"/>
      <c r="O920" s="53"/>
      <c r="P920" s="53"/>
      <c r="Q920" s="53"/>
      <c r="R920" s="53"/>
      <c r="S920" s="53"/>
    </row>
    <row r="921" spans="10:19">
      <c r="J921" s="53"/>
      <c r="K921" s="53"/>
      <c r="L921" s="53"/>
      <c r="M921" s="53"/>
      <c r="N921" s="53"/>
      <c r="O921" s="53"/>
      <c r="P921" s="53"/>
      <c r="Q921" s="53"/>
      <c r="R921" s="53"/>
      <c r="S921" s="53"/>
    </row>
    <row r="922" spans="10:19">
      <c r="J922" s="53"/>
      <c r="K922" s="53"/>
      <c r="L922" s="53"/>
      <c r="M922" s="53"/>
      <c r="N922" s="53"/>
      <c r="O922" s="53"/>
      <c r="P922" s="53"/>
      <c r="Q922" s="53"/>
      <c r="R922" s="53"/>
      <c r="S922" s="53"/>
    </row>
    <row r="923" spans="10:19">
      <c r="J923" s="53"/>
      <c r="K923" s="53"/>
      <c r="L923" s="53"/>
      <c r="M923" s="53"/>
      <c r="N923" s="53"/>
      <c r="O923" s="53"/>
      <c r="P923" s="53"/>
      <c r="Q923" s="53"/>
      <c r="R923" s="53"/>
      <c r="S923" s="53"/>
    </row>
    <row r="924" spans="10:19">
      <c r="J924" s="53"/>
      <c r="K924" s="53"/>
      <c r="L924" s="53"/>
      <c r="M924" s="53"/>
      <c r="N924" s="53"/>
      <c r="O924" s="53"/>
      <c r="P924" s="53"/>
      <c r="Q924" s="53"/>
      <c r="R924" s="53"/>
      <c r="S924" s="53"/>
    </row>
    <row r="925" spans="10:19">
      <c r="J925" s="53"/>
      <c r="K925" s="53"/>
      <c r="L925" s="53"/>
      <c r="M925" s="53"/>
      <c r="N925" s="53"/>
      <c r="O925" s="53"/>
      <c r="P925" s="53"/>
      <c r="Q925" s="53"/>
      <c r="R925" s="53"/>
      <c r="S925" s="53"/>
    </row>
    <row r="926" spans="10:19">
      <c r="J926" s="53"/>
      <c r="K926" s="53"/>
      <c r="L926" s="53"/>
      <c r="M926" s="53"/>
      <c r="N926" s="53"/>
      <c r="O926" s="53"/>
      <c r="P926" s="53"/>
      <c r="Q926" s="53"/>
      <c r="R926" s="53"/>
      <c r="S926" s="53"/>
    </row>
    <row r="927" spans="10:19">
      <c r="J927" s="53"/>
      <c r="K927" s="53"/>
      <c r="L927" s="53"/>
      <c r="M927" s="53"/>
      <c r="N927" s="53"/>
      <c r="O927" s="53"/>
      <c r="P927" s="53"/>
      <c r="Q927" s="53"/>
      <c r="R927" s="53"/>
      <c r="S927" s="53"/>
    </row>
    <row r="928" spans="10:19">
      <c r="J928" s="53"/>
      <c r="K928" s="53"/>
      <c r="L928" s="53"/>
      <c r="M928" s="53"/>
      <c r="N928" s="53"/>
      <c r="O928" s="53"/>
      <c r="P928" s="53"/>
      <c r="Q928" s="53"/>
      <c r="R928" s="53"/>
      <c r="S928" s="53"/>
    </row>
    <row r="929" spans="10:19">
      <c r="J929" s="53"/>
      <c r="K929" s="53"/>
      <c r="L929" s="53"/>
      <c r="M929" s="53"/>
      <c r="N929" s="53"/>
      <c r="O929" s="53"/>
      <c r="P929" s="53"/>
      <c r="Q929" s="53"/>
      <c r="R929" s="53"/>
      <c r="S929" s="53"/>
    </row>
    <row r="930" spans="10:19">
      <c r="J930" s="53"/>
      <c r="K930" s="53"/>
      <c r="L930" s="53"/>
      <c r="M930" s="53"/>
      <c r="N930" s="53"/>
      <c r="O930" s="53"/>
      <c r="P930" s="53"/>
      <c r="Q930" s="53"/>
      <c r="R930" s="53"/>
      <c r="S930" s="53"/>
    </row>
    <row r="931" spans="10:19">
      <c r="J931" s="53"/>
      <c r="K931" s="53"/>
      <c r="L931" s="53"/>
      <c r="M931" s="53"/>
      <c r="N931" s="53"/>
      <c r="O931" s="53"/>
      <c r="P931" s="53"/>
      <c r="Q931" s="53"/>
      <c r="R931" s="53"/>
      <c r="S931" s="53"/>
    </row>
    <row r="932" spans="10:19">
      <c r="J932" s="53"/>
      <c r="K932" s="53"/>
      <c r="L932" s="53"/>
      <c r="M932" s="53"/>
      <c r="N932" s="53"/>
      <c r="O932" s="53"/>
      <c r="P932" s="53"/>
      <c r="Q932" s="53"/>
      <c r="R932" s="53"/>
      <c r="S932" s="53"/>
    </row>
    <row r="933" spans="10:19">
      <c r="J933" s="53"/>
      <c r="K933" s="53"/>
      <c r="L933" s="53"/>
      <c r="M933" s="53"/>
      <c r="N933" s="53"/>
      <c r="O933" s="53"/>
      <c r="P933" s="53"/>
      <c r="Q933" s="53"/>
      <c r="R933" s="53"/>
      <c r="S933" s="53"/>
    </row>
    <row r="934" spans="10:19">
      <c r="J934" s="53"/>
      <c r="K934" s="53"/>
      <c r="L934" s="53"/>
      <c r="M934" s="53"/>
      <c r="N934" s="53"/>
      <c r="O934" s="53"/>
      <c r="P934" s="53"/>
      <c r="Q934" s="53"/>
      <c r="R934" s="53"/>
      <c r="S934" s="53"/>
    </row>
    <row r="935" spans="10:19">
      <c r="J935" s="53"/>
      <c r="K935" s="53"/>
      <c r="L935" s="53"/>
      <c r="M935" s="53"/>
      <c r="N935" s="53"/>
      <c r="O935" s="53"/>
      <c r="P935" s="53"/>
      <c r="Q935" s="53"/>
      <c r="R935" s="53"/>
      <c r="S935" s="53"/>
    </row>
    <row r="936" spans="10:19">
      <c r="J936" s="53"/>
      <c r="K936" s="53"/>
      <c r="L936" s="53"/>
      <c r="M936" s="53"/>
      <c r="N936" s="53"/>
      <c r="O936" s="53"/>
      <c r="P936" s="53"/>
      <c r="Q936" s="53"/>
      <c r="R936" s="53"/>
      <c r="S936" s="53"/>
    </row>
    <row r="937" spans="10:19">
      <c r="J937" s="53"/>
      <c r="K937" s="53"/>
      <c r="L937" s="53"/>
      <c r="M937" s="53"/>
      <c r="N937" s="53"/>
      <c r="O937" s="53"/>
      <c r="P937" s="53"/>
      <c r="Q937" s="53"/>
      <c r="R937" s="53"/>
      <c r="S937" s="53"/>
    </row>
    <row r="938" spans="10:19">
      <c r="J938" s="53"/>
      <c r="K938" s="53"/>
      <c r="L938" s="53"/>
      <c r="M938" s="53"/>
      <c r="N938" s="53"/>
      <c r="O938" s="53"/>
      <c r="P938" s="53"/>
      <c r="Q938" s="53"/>
      <c r="R938" s="53"/>
      <c r="S938" s="53"/>
    </row>
    <row r="939" spans="10:19">
      <c r="J939" s="53"/>
      <c r="K939" s="53"/>
      <c r="L939" s="53"/>
      <c r="M939" s="53"/>
      <c r="N939" s="53"/>
      <c r="O939" s="53"/>
      <c r="P939" s="53"/>
      <c r="Q939" s="53"/>
      <c r="R939" s="53"/>
      <c r="S939" s="53"/>
    </row>
    <row r="940" spans="10:19">
      <c r="J940" s="53"/>
      <c r="K940" s="53"/>
      <c r="L940" s="53"/>
      <c r="M940" s="53"/>
      <c r="N940" s="53"/>
      <c r="O940" s="53"/>
      <c r="P940" s="53"/>
      <c r="Q940" s="53"/>
      <c r="R940" s="53"/>
      <c r="S940" s="53"/>
    </row>
    <row r="941" spans="10:19">
      <c r="J941" s="53"/>
      <c r="K941" s="53"/>
      <c r="L941" s="53"/>
      <c r="M941" s="53"/>
      <c r="N941" s="53"/>
      <c r="O941" s="53"/>
      <c r="P941" s="53"/>
      <c r="Q941" s="53"/>
      <c r="R941" s="53"/>
      <c r="S941" s="53"/>
    </row>
    <row r="942" spans="10:19">
      <c r="J942" s="53"/>
      <c r="K942" s="53"/>
      <c r="L942" s="53"/>
      <c r="M942" s="53"/>
      <c r="N942" s="53"/>
      <c r="O942" s="53"/>
      <c r="P942" s="53"/>
      <c r="Q942" s="53"/>
      <c r="R942" s="53"/>
      <c r="S942" s="53"/>
    </row>
    <row r="943" spans="10:19">
      <c r="J943" s="53"/>
      <c r="K943" s="53"/>
      <c r="L943" s="53"/>
      <c r="M943" s="53"/>
      <c r="N943" s="53"/>
      <c r="O943" s="53"/>
      <c r="P943" s="53"/>
      <c r="Q943" s="53"/>
      <c r="R943" s="53"/>
      <c r="S943" s="53"/>
    </row>
    <row r="944" spans="10:19">
      <c r="J944" s="53"/>
      <c r="K944" s="53"/>
      <c r="L944" s="53"/>
      <c r="M944" s="53"/>
      <c r="N944" s="53"/>
      <c r="O944" s="53"/>
      <c r="P944" s="53"/>
      <c r="Q944" s="53"/>
      <c r="R944" s="53"/>
      <c r="S944" s="53"/>
    </row>
    <row r="945" spans="10:19">
      <c r="J945" s="53"/>
      <c r="K945" s="53"/>
      <c r="L945" s="53"/>
      <c r="M945" s="53"/>
      <c r="N945" s="53"/>
      <c r="O945" s="53"/>
      <c r="P945" s="53"/>
      <c r="Q945" s="53"/>
      <c r="R945" s="53"/>
      <c r="S945" s="53"/>
    </row>
    <row r="946" spans="10:19">
      <c r="J946" s="53"/>
      <c r="K946" s="53"/>
      <c r="L946" s="53"/>
      <c r="M946" s="53"/>
      <c r="N946" s="53"/>
      <c r="O946" s="53"/>
      <c r="P946" s="53"/>
      <c r="Q946" s="53"/>
      <c r="R946" s="53"/>
      <c r="S946" s="53"/>
    </row>
    <row r="947" spans="10:19">
      <c r="J947" s="53"/>
      <c r="K947" s="53"/>
      <c r="L947" s="53"/>
      <c r="M947" s="53"/>
      <c r="N947" s="53"/>
      <c r="O947" s="53"/>
      <c r="P947" s="53"/>
      <c r="Q947" s="53"/>
      <c r="R947" s="53"/>
      <c r="S947" s="53"/>
    </row>
    <row r="948" spans="10:19">
      <c r="J948" s="53"/>
      <c r="K948" s="53"/>
      <c r="L948" s="53"/>
      <c r="M948" s="53"/>
      <c r="N948" s="53"/>
      <c r="O948" s="53"/>
      <c r="P948" s="53"/>
      <c r="Q948" s="53"/>
      <c r="R948" s="53"/>
      <c r="S948" s="53"/>
    </row>
    <row r="949" spans="10:19">
      <c r="J949" s="53"/>
      <c r="K949" s="53"/>
      <c r="L949" s="53"/>
      <c r="M949" s="53"/>
      <c r="N949" s="53"/>
      <c r="O949" s="53"/>
      <c r="P949" s="53"/>
      <c r="Q949" s="53"/>
      <c r="R949" s="53"/>
      <c r="S949" s="53"/>
    </row>
    <row r="950" spans="10:19">
      <c r="J950" s="53"/>
      <c r="K950" s="53"/>
      <c r="L950" s="53"/>
      <c r="M950" s="53"/>
      <c r="N950" s="53"/>
      <c r="O950" s="53"/>
      <c r="P950" s="53"/>
      <c r="Q950" s="53"/>
      <c r="R950" s="53"/>
      <c r="S950" s="53"/>
    </row>
    <row r="951" spans="10:19">
      <c r="J951" s="53"/>
      <c r="K951" s="53"/>
      <c r="L951" s="53"/>
      <c r="M951" s="53"/>
      <c r="N951" s="53"/>
      <c r="O951" s="53"/>
      <c r="P951" s="53"/>
      <c r="Q951" s="53"/>
      <c r="R951" s="53"/>
      <c r="S951" s="53"/>
    </row>
    <row r="952" spans="10:19">
      <c r="J952" s="53"/>
      <c r="K952" s="53"/>
      <c r="L952" s="53"/>
      <c r="M952" s="53"/>
      <c r="N952" s="53"/>
      <c r="O952" s="53"/>
      <c r="P952" s="53"/>
      <c r="Q952" s="53"/>
      <c r="R952" s="53"/>
      <c r="S952" s="53"/>
    </row>
    <row r="953" spans="10:19">
      <c r="J953" s="53"/>
      <c r="K953" s="53"/>
      <c r="L953" s="53"/>
      <c r="M953" s="53"/>
      <c r="N953" s="53"/>
      <c r="O953" s="53"/>
      <c r="P953" s="53"/>
      <c r="Q953" s="53"/>
      <c r="R953" s="53"/>
      <c r="S953" s="53"/>
    </row>
    <row r="954" spans="10:19">
      <c r="J954" s="53"/>
      <c r="K954" s="53"/>
      <c r="L954" s="53"/>
      <c r="M954" s="53"/>
      <c r="N954" s="53"/>
      <c r="O954" s="53"/>
      <c r="P954" s="53"/>
      <c r="Q954" s="53"/>
      <c r="R954" s="53"/>
      <c r="S954" s="53"/>
    </row>
    <row r="955" spans="10:19">
      <c r="J955" s="53"/>
      <c r="K955" s="53"/>
      <c r="L955" s="53"/>
      <c r="M955" s="53"/>
      <c r="N955" s="53"/>
      <c r="O955" s="53"/>
      <c r="P955" s="53"/>
      <c r="Q955" s="53"/>
      <c r="R955" s="53"/>
      <c r="S955" s="53"/>
    </row>
    <row r="956" spans="10:19">
      <c r="J956" s="53"/>
      <c r="K956" s="53"/>
      <c r="L956" s="53"/>
      <c r="M956" s="53"/>
      <c r="N956" s="53"/>
      <c r="O956" s="53"/>
      <c r="P956" s="53"/>
      <c r="Q956" s="53"/>
      <c r="R956" s="53"/>
      <c r="S956" s="53"/>
    </row>
    <row r="957" spans="10:19">
      <c r="J957" s="53"/>
      <c r="K957" s="53"/>
      <c r="L957" s="53"/>
      <c r="M957" s="53"/>
      <c r="N957" s="53"/>
      <c r="O957" s="53"/>
      <c r="P957" s="53"/>
      <c r="Q957" s="53"/>
      <c r="R957" s="53"/>
      <c r="S957" s="53"/>
    </row>
    <row r="958" spans="10:19">
      <c r="J958" s="53"/>
      <c r="K958" s="53"/>
      <c r="L958" s="53"/>
      <c r="M958" s="53"/>
      <c r="N958" s="53"/>
      <c r="O958" s="53"/>
      <c r="P958" s="53"/>
      <c r="Q958" s="53"/>
      <c r="R958" s="53"/>
      <c r="S958" s="53"/>
    </row>
    <row r="959" spans="10:19">
      <c r="J959" s="53"/>
      <c r="K959" s="53"/>
      <c r="L959" s="53"/>
      <c r="M959" s="53"/>
      <c r="N959" s="53"/>
      <c r="O959" s="53"/>
      <c r="P959" s="53"/>
      <c r="Q959" s="53"/>
      <c r="R959" s="53"/>
      <c r="S959" s="53"/>
    </row>
    <row r="960" spans="10:19">
      <c r="J960" s="53"/>
      <c r="K960" s="53"/>
      <c r="L960" s="53"/>
      <c r="M960" s="53"/>
      <c r="N960" s="53"/>
      <c r="O960" s="53"/>
      <c r="P960" s="53"/>
      <c r="Q960" s="53"/>
      <c r="R960" s="53"/>
      <c r="S960" s="53"/>
    </row>
    <row r="961" spans="10:19">
      <c r="J961" s="53"/>
      <c r="K961" s="53"/>
      <c r="L961" s="53"/>
      <c r="M961" s="53"/>
      <c r="N961" s="53"/>
      <c r="O961" s="53"/>
      <c r="P961" s="53"/>
      <c r="Q961" s="53"/>
      <c r="R961" s="53"/>
      <c r="S961" s="53"/>
    </row>
    <row r="962" spans="10:19">
      <c r="J962" s="53"/>
      <c r="K962" s="53"/>
      <c r="L962" s="53"/>
      <c r="M962" s="53"/>
      <c r="N962" s="53"/>
      <c r="O962" s="53"/>
      <c r="P962" s="53"/>
      <c r="Q962" s="53"/>
      <c r="R962" s="53"/>
      <c r="S962" s="53"/>
    </row>
    <row r="963" spans="10:19">
      <c r="J963" s="53"/>
      <c r="K963" s="53"/>
      <c r="L963" s="53"/>
      <c r="M963" s="53"/>
      <c r="N963" s="53"/>
      <c r="O963" s="53"/>
      <c r="P963" s="53"/>
      <c r="Q963" s="53"/>
      <c r="R963" s="53"/>
      <c r="S963" s="53"/>
    </row>
    <row r="964" spans="10:19">
      <c r="J964" s="53"/>
      <c r="K964" s="53"/>
      <c r="L964" s="53"/>
      <c r="M964" s="53"/>
      <c r="N964" s="53"/>
      <c r="O964" s="53"/>
      <c r="P964" s="53"/>
      <c r="Q964" s="53"/>
      <c r="R964" s="53"/>
      <c r="S964" s="53"/>
    </row>
    <row r="965" spans="10:19">
      <c r="J965" s="53"/>
      <c r="K965" s="53"/>
      <c r="L965" s="53"/>
      <c r="M965" s="53"/>
      <c r="N965" s="53"/>
      <c r="O965" s="53"/>
      <c r="P965" s="53"/>
      <c r="Q965" s="53"/>
      <c r="R965" s="53"/>
      <c r="S965" s="53"/>
    </row>
    <row r="966" spans="10:19">
      <c r="J966" s="53"/>
      <c r="K966" s="53"/>
      <c r="L966" s="53"/>
      <c r="M966" s="53"/>
      <c r="N966" s="53"/>
      <c r="O966" s="53"/>
      <c r="P966" s="53"/>
      <c r="Q966" s="53"/>
      <c r="R966" s="53"/>
      <c r="S966" s="53"/>
    </row>
    <row r="967" spans="10:19">
      <c r="J967" s="53"/>
      <c r="K967" s="53"/>
      <c r="L967" s="53"/>
      <c r="M967" s="53"/>
      <c r="N967" s="53"/>
      <c r="O967" s="53"/>
      <c r="P967" s="53"/>
      <c r="Q967" s="53"/>
      <c r="R967" s="53"/>
      <c r="S967" s="53"/>
    </row>
    <row r="968" spans="10:19">
      <c r="J968" s="53"/>
      <c r="K968" s="53"/>
      <c r="L968" s="53"/>
      <c r="M968" s="53"/>
      <c r="N968" s="53"/>
      <c r="O968" s="53"/>
      <c r="P968" s="53"/>
      <c r="Q968" s="53"/>
      <c r="R968" s="53"/>
      <c r="S968" s="53"/>
    </row>
    <row r="969" spans="10:19">
      <c r="J969" s="53"/>
      <c r="K969" s="53"/>
      <c r="L969" s="53"/>
      <c r="M969" s="53"/>
      <c r="N969" s="53"/>
      <c r="O969" s="53"/>
      <c r="P969" s="53"/>
      <c r="Q969" s="53"/>
      <c r="R969" s="53"/>
      <c r="S969" s="53"/>
    </row>
    <row r="970" spans="10:19">
      <c r="J970" s="53"/>
      <c r="K970" s="53"/>
      <c r="L970" s="53"/>
      <c r="M970" s="53"/>
      <c r="N970" s="53"/>
      <c r="O970" s="53"/>
      <c r="P970" s="53"/>
      <c r="Q970" s="53"/>
      <c r="R970" s="53"/>
      <c r="S970" s="53"/>
    </row>
    <row r="971" spans="10:19">
      <c r="J971" s="53"/>
      <c r="K971" s="53"/>
      <c r="L971" s="53"/>
      <c r="M971" s="53"/>
      <c r="N971" s="53"/>
      <c r="O971" s="53"/>
      <c r="P971" s="53"/>
      <c r="Q971" s="53"/>
      <c r="R971" s="53"/>
      <c r="S971" s="53"/>
    </row>
    <row r="972" spans="10:19">
      <c r="J972" s="53"/>
      <c r="K972" s="53"/>
      <c r="L972" s="53"/>
      <c r="M972" s="53"/>
      <c r="N972" s="53"/>
      <c r="O972" s="53"/>
      <c r="P972" s="53"/>
      <c r="Q972" s="53"/>
      <c r="R972" s="53"/>
      <c r="S972" s="53"/>
    </row>
    <row r="973" spans="10:19">
      <c r="J973" s="53"/>
      <c r="K973" s="53"/>
      <c r="L973" s="53"/>
      <c r="M973" s="53"/>
      <c r="N973" s="53"/>
      <c r="O973" s="53"/>
      <c r="P973" s="53"/>
      <c r="Q973" s="53"/>
      <c r="R973" s="53"/>
      <c r="S973" s="53"/>
    </row>
    <row r="974" spans="10:19">
      <c r="J974" s="53"/>
      <c r="K974" s="53"/>
      <c r="L974" s="53"/>
      <c r="M974" s="53"/>
      <c r="N974" s="53"/>
      <c r="O974" s="53"/>
      <c r="P974" s="53"/>
      <c r="Q974" s="53"/>
      <c r="R974" s="53"/>
      <c r="S974" s="53"/>
    </row>
    <row r="975" spans="10:19">
      <c r="J975" s="53"/>
      <c r="K975" s="53"/>
      <c r="L975" s="53"/>
      <c r="M975" s="53"/>
      <c r="N975" s="53"/>
      <c r="O975" s="53"/>
      <c r="P975" s="53"/>
      <c r="Q975" s="53"/>
      <c r="R975" s="53"/>
      <c r="S975" s="53"/>
    </row>
    <row r="976" spans="10:19">
      <c r="J976" s="53"/>
      <c r="K976" s="53"/>
      <c r="L976" s="53"/>
      <c r="M976" s="53"/>
      <c r="N976" s="53"/>
      <c r="O976" s="53"/>
      <c r="P976" s="53"/>
      <c r="Q976" s="53"/>
      <c r="R976" s="53"/>
      <c r="S976" s="53"/>
    </row>
    <row r="977" spans="10:19">
      <c r="J977" s="53"/>
      <c r="K977" s="53"/>
      <c r="L977" s="53"/>
      <c r="M977" s="53"/>
      <c r="N977" s="53"/>
      <c r="O977" s="53"/>
      <c r="P977" s="53"/>
      <c r="Q977" s="53"/>
      <c r="R977" s="53"/>
      <c r="S977" s="53"/>
    </row>
    <row r="978" spans="10:19">
      <c r="J978" s="53"/>
      <c r="K978" s="53"/>
      <c r="L978" s="53"/>
      <c r="M978" s="53"/>
      <c r="N978" s="53"/>
      <c r="O978" s="53"/>
      <c r="P978" s="53"/>
      <c r="Q978" s="53"/>
      <c r="R978" s="53"/>
      <c r="S978" s="53"/>
    </row>
    <row r="979" spans="10:19">
      <c r="J979" s="53"/>
      <c r="K979" s="53"/>
      <c r="L979" s="53"/>
      <c r="M979" s="53"/>
      <c r="N979" s="53"/>
      <c r="O979" s="53"/>
      <c r="P979" s="53"/>
      <c r="Q979" s="53"/>
      <c r="R979" s="53"/>
      <c r="S979" s="53"/>
    </row>
    <row r="980" spans="10:19">
      <c r="J980" s="53"/>
      <c r="K980" s="53"/>
      <c r="L980" s="53"/>
      <c r="M980" s="53"/>
      <c r="N980" s="53"/>
      <c r="O980" s="53"/>
      <c r="P980" s="53"/>
      <c r="Q980" s="53"/>
      <c r="R980" s="53"/>
      <c r="S980" s="53"/>
    </row>
    <row r="981" spans="10:19">
      <c r="J981" s="53"/>
      <c r="K981" s="53"/>
      <c r="L981" s="53"/>
      <c r="M981" s="53"/>
      <c r="N981" s="53"/>
      <c r="O981" s="53"/>
      <c r="P981" s="53"/>
      <c r="Q981" s="53"/>
      <c r="R981" s="53"/>
      <c r="S981" s="53"/>
    </row>
    <row r="982" spans="10:19">
      <c r="J982" s="53"/>
      <c r="K982" s="53"/>
      <c r="L982" s="53"/>
      <c r="M982" s="53"/>
      <c r="N982" s="53"/>
      <c r="O982" s="53"/>
      <c r="P982" s="53"/>
      <c r="Q982" s="53"/>
      <c r="R982" s="53"/>
      <c r="S982" s="53"/>
    </row>
    <row r="983" spans="10:19">
      <c r="J983" s="53"/>
      <c r="K983" s="53"/>
      <c r="L983" s="53"/>
      <c r="M983" s="53"/>
      <c r="N983" s="53"/>
      <c r="O983" s="53"/>
      <c r="P983" s="53"/>
      <c r="Q983" s="53"/>
      <c r="R983" s="53"/>
      <c r="S983" s="53"/>
    </row>
    <row r="984" spans="10:19">
      <c r="J984" s="53"/>
      <c r="K984" s="53"/>
      <c r="L984" s="53"/>
      <c r="M984" s="53"/>
      <c r="N984" s="53"/>
      <c r="O984" s="53"/>
      <c r="P984" s="53"/>
      <c r="Q984" s="53"/>
      <c r="R984" s="53"/>
      <c r="S984" s="53"/>
    </row>
    <row r="985" spans="10:19">
      <c r="J985" s="53"/>
      <c r="K985" s="53"/>
      <c r="L985" s="53"/>
      <c r="M985" s="53"/>
      <c r="N985" s="53"/>
      <c r="O985" s="53"/>
      <c r="P985" s="53"/>
      <c r="Q985" s="53"/>
      <c r="R985" s="53"/>
      <c r="S985" s="53"/>
    </row>
    <row r="986" spans="10:19">
      <c r="J986" s="53"/>
      <c r="K986" s="53"/>
      <c r="L986" s="53"/>
      <c r="M986" s="53"/>
      <c r="N986" s="53"/>
      <c r="O986" s="53"/>
      <c r="P986" s="53"/>
      <c r="Q986" s="53"/>
      <c r="R986" s="53"/>
      <c r="S986" s="53"/>
    </row>
    <row r="987" spans="10:19">
      <c r="J987" s="53"/>
      <c r="K987" s="53"/>
      <c r="L987" s="53"/>
      <c r="M987" s="53"/>
      <c r="N987" s="53"/>
      <c r="O987" s="53"/>
      <c r="P987" s="53"/>
      <c r="Q987" s="53"/>
      <c r="R987" s="53"/>
      <c r="S987" s="53"/>
    </row>
    <row r="988" spans="10:19">
      <c r="J988" s="53"/>
      <c r="K988" s="53"/>
      <c r="L988" s="53"/>
      <c r="M988" s="53"/>
      <c r="N988" s="53"/>
      <c r="O988" s="53"/>
      <c r="P988" s="53"/>
      <c r="Q988" s="53"/>
      <c r="R988" s="53"/>
      <c r="S988" s="53"/>
    </row>
    <row r="989" spans="10:19">
      <c r="J989" s="53"/>
      <c r="K989" s="53"/>
      <c r="L989" s="53"/>
      <c r="M989" s="53"/>
      <c r="N989" s="53"/>
      <c r="O989" s="53"/>
      <c r="P989" s="53"/>
      <c r="Q989" s="53"/>
      <c r="R989" s="53"/>
      <c r="S989" s="53"/>
    </row>
    <row r="990" spans="10:19">
      <c r="J990" s="53"/>
      <c r="K990" s="53"/>
      <c r="L990" s="53"/>
      <c r="M990" s="53"/>
      <c r="N990" s="53"/>
      <c r="O990" s="53"/>
      <c r="P990" s="53"/>
      <c r="Q990" s="53"/>
      <c r="R990" s="53"/>
      <c r="S990" s="53"/>
    </row>
    <row r="991" spans="10:19">
      <c r="J991" s="53"/>
      <c r="K991" s="53"/>
      <c r="L991" s="53"/>
      <c r="M991" s="53"/>
      <c r="N991" s="53"/>
      <c r="O991" s="53"/>
      <c r="P991" s="53"/>
      <c r="Q991" s="53"/>
      <c r="R991" s="53"/>
      <c r="S991" s="53"/>
    </row>
    <row r="992" spans="10:19">
      <c r="J992" s="53"/>
      <c r="K992" s="53"/>
      <c r="L992" s="53"/>
      <c r="M992" s="53"/>
      <c r="N992" s="53"/>
      <c r="O992" s="53"/>
      <c r="P992" s="53"/>
      <c r="Q992" s="53"/>
      <c r="R992" s="53"/>
      <c r="S992" s="53"/>
    </row>
    <row r="993" spans="10:19">
      <c r="J993" s="53"/>
      <c r="K993" s="53"/>
      <c r="L993" s="53"/>
      <c r="M993" s="53"/>
      <c r="N993" s="53"/>
      <c r="O993" s="53"/>
      <c r="P993" s="53"/>
      <c r="Q993" s="53"/>
      <c r="R993" s="53"/>
      <c r="S993" s="53"/>
    </row>
    <row r="994" spans="10:19">
      <c r="J994" s="53"/>
      <c r="K994" s="53"/>
      <c r="L994" s="53"/>
      <c r="M994" s="53"/>
      <c r="N994" s="53"/>
      <c r="O994" s="53"/>
      <c r="P994" s="53"/>
      <c r="Q994" s="53"/>
      <c r="R994" s="53"/>
      <c r="S994" s="53"/>
    </row>
    <row r="995" spans="10:19">
      <c r="J995" s="53"/>
      <c r="K995" s="53"/>
      <c r="L995" s="53"/>
      <c r="M995" s="53"/>
      <c r="N995" s="53"/>
      <c r="O995" s="53"/>
      <c r="P995" s="53"/>
      <c r="Q995" s="53"/>
      <c r="R995" s="53"/>
      <c r="S995" s="53"/>
    </row>
    <row r="996" spans="10:19">
      <c r="J996" s="53"/>
      <c r="K996" s="53"/>
      <c r="L996" s="53"/>
      <c r="M996" s="53"/>
      <c r="N996" s="53"/>
      <c r="O996" s="53"/>
      <c r="P996" s="53"/>
      <c r="Q996" s="53"/>
      <c r="R996" s="53"/>
      <c r="S996" s="53"/>
    </row>
    <row r="997" spans="10:19">
      <c r="J997" s="53"/>
      <c r="K997" s="53"/>
      <c r="L997" s="53"/>
      <c r="M997" s="53"/>
      <c r="N997" s="53"/>
      <c r="O997" s="53"/>
      <c r="P997" s="53"/>
      <c r="Q997" s="53"/>
      <c r="R997" s="53"/>
      <c r="S997" s="53"/>
    </row>
    <row r="998" spans="10:19">
      <c r="J998" s="53"/>
      <c r="K998" s="53"/>
      <c r="L998" s="53"/>
      <c r="M998" s="53"/>
      <c r="N998" s="53"/>
      <c r="O998" s="53"/>
      <c r="P998" s="53"/>
      <c r="Q998" s="53"/>
      <c r="R998" s="53"/>
      <c r="S998" s="53"/>
    </row>
    <row r="999" spans="10:19">
      <c r="J999" s="53"/>
      <c r="K999" s="53"/>
      <c r="L999" s="53"/>
      <c r="M999" s="53"/>
      <c r="N999" s="53"/>
      <c r="O999" s="53"/>
      <c r="P999" s="53"/>
      <c r="Q999" s="53"/>
      <c r="R999" s="53"/>
      <c r="S999" s="53"/>
    </row>
    <row r="1000" spans="10:19">
      <c r="J1000" s="53"/>
      <c r="K1000" s="53"/>
      <c r="L1000" s="53"/>
      <c r="M1000" s="53"/>
      <c r="N1000" s="53"/>
      <c r="O1000" s="53"/>
      <c r="P1000" s="53"/>
      <c r="Q1000" s="53"/>
      <c r="R1000" s="53"/>
      <c r="S1000" s="53"/>
    </row>
    <row r="1001" spans="10:19">
      <c r="J1001" s="53"/>
      <c r="K1001" s="53"/>
      <c r="L1001" s="53"/>
      <c r="M1001" s="53"/>
      <c r="N1001" s="53"/>
      <c r="O1001" s="53"/>
      <c r="P1001" s="53"/>
      <c r="Q1001" s="53"/>
      <c r="R1001" s="53"/>
      <c r="S1001" s="53"/>
    </row>
    <row r="1002" spans="10:19">
      <c r="J1002" s="53"/>
      <c r="K1002" s="53"/>
      <c r="L1002" s="53"/>
      <c r="M1002" s="53"/>
      <c r="N1002" s="53"/>
      <c r="O1002" s="53"/>
      <c r="P1002" s="53"/>
      <c r="Q1002" s="53"/>
      <c r="R1002" s="53"/>
      <c r="S1002" s="53"/>
    </row>
    <row r="1003" spans="10:19">
      <c r="J1003" s="53"/>
      <c r="K1003" s="53"/>
      <c r="L1003" s="53"/>
      <c r="M1003" s="53"/>
      <c r="N1003" s="53"/>
      <c r="O1003" s="53"/>
      <c r="P1003" s="53"/>
      <c r="Q1003" s="53"/>
      <c r="R1003" s="53"/>
      <c r="S1003" s="53"/>
    </row>
    <row r="1004" spans="10:19">
      <c r="J1004" s="53"/>
      <c r="K1004" s="53"/>
      <c r="L1004" s="53"/>
      <c r="M1004" s="53"/>
      <c r="N1004" s="53"/>
      <c r="O1004" s="53"/>
      <c r="P1004" s="53"/>
      <c r="Q1004" s="53"/>
      <c r="R1004" s="53"/>
      <c r="S1004" s="53"/>
    </row>
    <row r="1005" spans="10:19">
      <c r="J1005" s="53"/>
      <c r="K1005" s="53"/>
      <c r="L1005" s="53"/>
      <c r="M1005" s="53"/>
      <c r="N1005" s="53"/>
      <c r="O1005" s="53"/>
      <c r="P1005" s="53"/>
      <c r="Q1005" s="53"/>
      <c r="R1005" s="53"/>
      <c r="S1005" s="53"/>
    </row>
    <row r="1006" spans="10:19">
      <c r="J1006" s="53"/>
      <c r="K1006" s="53"/>
      <c r="L1006" s="53"/>
      <c r="M1006" s="53"/>
      <c r="N1006" s="53"/>
      <c r="O1006" s="53"/>
      <c r="P1006" s="53"/>
      <c r="Q1006" s="53"/>
      <c r="R1006" s="53"/>
      <c r="S1006" s="53"/>
    </row>
    <row r="1007" spans="10:19">
      <c r="J1007" s="53"/>
      <c r="K1007" s="53"/>
      <c r="L1007" s="53"/>
      <c r="M1007" s="53"/>
      <c r="N1007" s="53"/>
      <c r="O1007" s="53"/>
      <c r="P1007" s="53"/>
      <c r="Q1007" s="53"/>
      <c r="R1007" s="53"/>
      <c r="S1007" s="53"/>
    </row>
    <row r="1008" spans="10:19">
      <c r="J1008" s="53"/>
      <c r="K1008" s="53"/>
      <c r="L1008" s="53"/>
      <c r="M1008" s="53"/>
      <c r="N1008" s="53"/>
      <c r="O1008" s="53"/>
      <c r="P1008" s="53"/>
      <c r="Q1008" s="53"/>
      <c r="R1008" s="53"/>
      <c r="S1008" s="53"/>
    </row>
    <row r="1009" spans="10:19">
      <c r="J1009" s="53"/>
      <c r="K1009" s="53"/>
      <c r="L1009" s="53"/>
      <c r="M1009" s="53"/>
      <c r="N1009" s="53"/>
      <c r="O1009" s="53"/>
      <c r="P1009" s="53"/>
      <c r="Q1009" s="53"/>
      <c r="R1009" s="53"/>
      <c r="S1009" s="53"/>
    </row>
    <row r="1010" spans="10:19">
      <c r="J1010" s="53"/>
      <c r="K1010" s="53"/>
      <c r="L1010" s="53"/>
      <c r="M1010" s="53"/>
      <c r="N1010" s="53"/>
      <c r="O1010" s="53"/>
      <c r="P1010" s="53"/>
      <c r="Q1010" s="53"/>
      <c r="R1010" s="53"/>
      <c r="S1010" s="53"/>
    </row>
    <row r="1011" spans="10:19">
      <c r="J1011" s="53"/>
      <c r="K1011" s="53"/>
      <c r="L1011" s="53"/>
      <c r="M1011" s="53"/>
      <c r="N1011" s="53"/>
      <c r="O1011" s="53"/>
      <c r="P1011" s="53"/>
      <c r="Q1011" s="53"/>
      <c r="R1011" s="53"/>
      <c r="S1011" s="53"/>
    </row>
    <row r="1012" spans="10:19">
      <c r="J1012" s="53"/>
      <c r="K1012" s="53"/>
      <c r="L1012" s="53"/>
      <c r="M1012" s="53"/>
      <c r="N1012" s="53"/>
      <c r="O1012" s="53"/>
      <c r="P1012" s="53"/>
      <c r="Q1012" s="53"/>
      <c r="R1012" s="53"/>
      <c r="S1012" s="53"/>
    </row>
    <row r="1013" spans="10:19">
      <c r="J1013" s="53"/>
      <c r="K1013" s="53"/>
      <c r="L1013" s="53"/>
      <c r="M1013" s="53"/>
      <c r="N1013" s="53"/>
      <c r="O1013" s="53"/>
      <c r="P1013" s="53"/>
      <c r="Q1013" s="53"/>
      <c r="R1013" s="53"/>
      <c r="S1013" s="53"/>
    </row>
    <row r="1014" spans="10:19">
      <c r="J1014" s="53"/>
      <c r="K1014" s="53"/>
      <c r="L1014" s="53"/>
      <c r="M1014" s="53"/>
      <c r="N1014" s="53"/>
      <c r="O1014" s="53"/>
      <c r="P1014" s="53"/>
      <c r="Q1014" s="53"/>
      <c r="R1014" s="53"/>
      <c r="S1014" s="53"/>
    </row>
    <row r="1015" spans="10:19">
      <c r="J1015" s="53"/>
      <c r="K1015" s="53"/>
      <c r="L1015" s="53"/>
      <c r="M1015" s="53"/>
      <c r="N1015" s="53"/>
      <c r="O1015" s="53"/>
      <c r="P1015" s="53"/>
      <c r="Q1015" s="53"/>
      <c r="R1015" s="53"/>
      <c r="S1015" s="53"/>
    </row>
    <row r="1016" spans="10:19">
      <c r="J1016" s="53"/>
      <c r="K1016" s="53"/>
      <c r="L1016" s="53"/>
      <c r="M1016" s="53"/>
      <c r="N1016" s="53"/>
      <c r="O1016" s="53"/>
      <c r="P1016" s="53"/>
      <c r="Q1016" s="53"/>
      <c r="R1016" s="53"/>
      <c r="S1016" s="53"/>
    </row>
    <row r="1017" spans="10:19">
      <c r="J1017" s="53"/>
      <c r="K1017" s="53"/>
      <c r="L1017" s="53"/>
      <c r="M1017" s="53"/>
      <c r="N1017" s="53"/>
      <c r="O1017" s="53"/>
      <c r="P1017" s="53"/>
      <c r="Q1017" s="53"/>
      <c r="R1017" s="53"/>
      <c r="S1017" s="53"/>
    </row>
    <row r="1018" spans="10:19">
      <c r="J1018" s="53"/>
      <c r="K1018" s="53"/>
      <c r="L1018" s="53"/>
      <c r="M1018" s="53"/>
      <c r="N1018" s="53"/>
      <c r="O1018" s="53"/>
      <c r="P1018" s="53"/>
      <c r="Q1018" s="53"/>
      <c r="R1018" s="53"/>
      <c r="S1018" s="53"/>
    </row>
    <row r="1019" spans="10:19">
      <c r="J1019" s="53"/>
      <c r="K1019" s="53"/>
      <c r="L1019" s="53"/>
      <c r="M1019" s="53"/>
      <c r="N1019" s="53"/>
      <c r="O1019" s="53"/>
      <c r="P1019" s="53"/>
      <c r="Q1019" s="53"/>
      <c r="R1019" s="53"/>
      <c r="S1019" s="53"/>
    </row>
    <row r="1020" spans="10:19">
      <c r="J1020" s="53"/>
      <c r="K1020" s="53"/>
      <c r="L1020" s="53"/>
      <c r="M1020" s="53"/>
      <c r="N1020" s="53"/>
      <c r="O1020" s="53"/>
      <c r="P1020" s="53"/>
      <c r="Q1020" s="53"/>
      <c r="R1020" s="53"/>
      <c r="S1020" s="53"/>
    </row>
    <row r="1021" spans="10:19">
      <c r="J1021" s="53"/>
      <c r="K1021" s="53"/>
      <c r="L1021" s="53"/>
      <c r="M1021" s="53"/>
      <c r="N1021" s="53"/>
      <c r="O1021" s="53"/>
      <c r="P1021" s="53"/>
      <c r="Q1021" s="53"/>
      <c r="R1021" s="53"/>
      <c r="S1021" s="53"/>
    </row>
    <row r="1022" spans="10:19">
      <c r="J1022" s="53"/>
      <c r="K1022" s="53"/>
      <c r="L1022" s="53"/>
      <c r="M1022" s="53"/>
      <c r="N1022" s="53"/>
      <c r="O1022" s="53"/>
      <c r="P1022" s="53"/>
      <c r="Q1022" s="53"/>
      <c r="R1022" s="53"/>
      <c r="S1022" s="53"/>
    </row>
    <row r="1023" spans="10:19">
      <c r="J1023" s="53"/>
      <c r="K1023" s="53"/>
      <c r="L1023" s="53"/>
      <c r="M1023" s="53"/>
      <c r="N1023" s="53"/>
      <c r="O1023" s="53"/>
      <c r="P1023" s="53"/>
      <c r="Q1023" s="53"/>
      <c r="R1023" s="53"/>
      <c r="S1023" s="53"/>
    </row>
    <row r="1024" spans="10:19">
      <c r="J1024" s="53"/>
      <c r="K1024" s="53"/>
      <c r="L1024" s="53"/>
      <c r="M1024" s="53"/>
      <c r="N1024" s="53"/>
      <c r="O1024" s="53"/>
      <c r="P1024" s="53"/>
      <c r="Q1024" s="53"/>
      <c r="R1024" s="53"/>
      <c r="S1024" s="53"/>
    </row>
  </sheetData>
  <sheetProtection algorithmName="SHA-512" hashValue="/0U4P0LVHUOTK1yyL8W9IZUCSbrhPWed6yLrdOyJbgmPavIPORbrGEuIxUETyvyj9bDo48ZeyM8LnoCFt7ffZQ==" saltValue="MWhcb493CyUEYqU+9cJ6ZQ==" spinCount="100000" sheet="1" objects="1" scenarios="1"/>
  <mergeCells count="1">
    <mergeCell ref="K4:K14"/>
  </mergeCells>
  <dataValidations count="2">
    <dataValidation type="list" allowBlank="1" showInputMessage="1" showErrorMessage="1" errorTitle="Value must be 0, 1, 2, 3, 4 or 5" sqref="O188 O333 O93:O96 O331 O183 O329 O31 O327 O181 O325 O86:O88 O323 O179 O321 O59 O316 O177 O314 O84 O312 O175 O310 O44 O306:O308 O173 O300:O304 O82 O295 O171 O290:O293 O57 O288 O169 O286 O80 O284 O167 O282 O33 O280 O165 O278 O78 O276 O159:O160 O274 O55 O272 O154:O156 O267 O76 O265 O149:O151 O263 O40:O42 O259 O145:O147 O257 O74 O255 O141:O143 O253 O53 O248 O135:O139 O245:O246 O72 O239:O243 O130:O133 O237 O26:O29 O235 O124:O128 O229 O70 O227 O120:O122 O225 O48 O220:O223 O116:O118 O217:O218 O65 O212 O111 O210 O35 O208 O107:O109 O204:O206 O63 O202 O103:O105 O198:O200 O46 O193:O196 O98:O101 O190 O61" xr:uid="{DE6F16B2-B676-E84B-9C7D-976AC320B3E2}">
      <formula1>"0,1,2,3,4,5"</formula1>
    </dataValidation>
    <dataValidation type="decimal" allowBlank="1" showInputMessage="1" showErrorMessage="1" errorTitle="Value must be between 0 and 5" sqref="R188 R333 R93:R96 R331 R183 R329 R31 R327 R181 R325 R86:R88 R323 R179 R321 R59 R316 R177 R314 R84 R312 R175 R310 R44 R306:R308 R173 R300:R304 R82 R295 R171 R290:R293 R57 R288 R169 R286 R80 R284 R167 R282 R33 R280 R165 R278 R78 R276 R159:R160 R274 R55 R272 R154:R156 R267 R76 R265 R149:R151 R263 R40:R42 R259 R145:R147 R257 R74 R255 R141:R143 R253 R53 R248 R135:R139 R245:R246 R72 R239:R243 R130:R133 R237 R26:R29 R235 R124:R128 R229 R70 R227 R120:R122 R225 R48 R220:R223 R116:R118 R217:R218 R65 R212 R111 R210 R35 R208 R107:R109 R204:R206 R63 R202 R103:R105 R198:R200 R46 R193:R196 R98:R101 R190 R61" xr:uid="{36EEC793-9AD7-444A-B204-BBF90B6640F3}">
      <formula1>0</formula1>
      <formula2>5</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E7545-F8F0-7744-964B-A08694D4FF68}">
  <dimension ref="A2:K977"/>
  <sheetViews>
    <sheetView topLeftCell="B15" zoomScale="85" zoomScaleNormal="100" workbookViewId="0">
      <pane xSplit="1" topLeftCell="C1" activePane="topRight" state="frozen"/>
      <selection activeCell="B4" sqref="B4"/>
      <selection pane="topRight" activeCell="E5" sqref="E5"/>
    </sheetView>
  </sheetViews>
  <sheetFormatPr baseColWidth="10" defaultRowHeight="19"/>
  <cols>
    <col min="1" max="1" width="0" style="58" hidden="1" customWidth="1"/>
    <col min="2" max="2" width="22.1640625" style="93" customWidth="1"/>
    <col min="3" max="3" width="62.1640625" style="44" customWidth="1"/>
    <col min="4" max="4" width="8.6640625" style="58" customWidth="1"/>
    <col min="5" max="5" width="76.6640625" style="68" customWidth="1"/>
    <col min="6" max="6" width="11.1640625" style="38" customWidth="1"/>
    <col min="7" max="7" width="10.83203125" style="58"/>
    <col min="8" max="8" width="10.83203125" style="113"/>
    <col min="9" max="16384" width="10.83203125" style="38"/>
  </cols>
  <sheetData>
    <row r="2" spans="2:11" ht="20">
      <c r="C2" s="79" t="s">
        <v>1218</v>
      </c>
    </row>
    <row r="4" spans="2:11" ht="140">
      <c r="B4" s="224" t="s">
        <v>870</v>
      </c>
      <c r="C4" s="222" t="s">
        <v>1614</v>
      </c>
      <c r="D4" s="210" t="s">
        <v>1615</v>
      </c>
      <c r="E4" s="211" t="s">
        <v>1616</v>
      </c>
      <c r="F4" s="210" t="s">
        <v>1613</v>
      </c>
      <c r="I4" s="113"/>
      <c r="J4" s="113"/>
      <c r="K4" s="113"/>
    </row>
    <row r="5" spans="2:11" ht="20">
      <c r="B5" s="225" t="s">
        <v>736</v>
      </c>
      <c r="C5" s="73">
        <v>3.1208333333333331</v>
      </c>
      <c r="D5" s="73">
        <v>2</v>
      </c>
      <c r="E5" s="73">
        <f>AVERAGE(H20:H31)</f>
        <v>3</v>
      </c>
      <c r="F5" s="73">
        <f>AVERAGE(I20:I31)</f>
        <v>2</v>
      </c>
      <c r="I5" s="113"/>
      <c r="J5" s="113"/>
      <c r="K5" s="113"/>
    </row>
    <row r="6" spans="2:11" ht="20">
      <c r="B6" s="225" t="s">
        <v>752</v>
      </c>
      <c r="C6" s="73">
        <v>2.7414055080721749</v>
      </c>
      <c r="D6" s="73">
        <v>2.1153846153846154</v>
      </c>
      <c r="E6" s="73">
        <f>AVERAGE(H36:H67)</f>
        <v>2.5555555555555554</v>
      </c>
      <c r="F6" s="73">
        <f>AVERAGE(I36:I67)</f>
        <v>2.1153846153846154</v>
      </c>
      <c r="I6" s="113"/>
      <c r="J6" s="113"/>
      <c r="K6" s="113"/>
    </row>
    <row r="7" spans="2:11" ht="20">
      <c r="B7" s="225" t="s">
        <v>803</v>
      </c>
      <c r="C7" s="73">
        <v>2.1090909090909089</v>
      </c>
      <c r="D7" s="73">
        <v>1.5</v>
      </c>
      <c r="E7" s="73">
        <f>AVERAGE(H73:H114)</f>
        <v>1.8181818181818181</v>
      </c>
      <c r="F7" s="73">
        <f>AVERAGE(I73:I114)</f>
        <v>1.5</v>
      </c>
      <c r="I7" s="113"/>
      <c r="J7" s="113"/>
      <c r="K7" s="113"/>
    </row>
    <row r="8" spans="2:11" ht="20">
      <c r="B8" s="225" t="s">
        <v>57</v>
      </c>
      <c r="C8" s="73">
        <v>2.2104395604395606</v>
      </c>
      <c r="D8" s="73">
        <v>2.0714285714285716</v>
      </c>
      <c r="E8" s="73">
        <f>AVERAGE(H119:H145)</f>
        <v>2.1538461538461537</v>
      </c>
      <c r="F8" s="73">
        <f>AVERAGE(I119:I145)</f>
        <v>2.0714285714285716</v>
      </c>
      <c r="I8" s="113"/>
      <c r="J8" s="113"/>
      <c r="K8" s="113"/>
    </row>
    <row r="9" spans="2:11" ht="20">
      <c r="B9" s="225" t="s">
        <v>56</v>
      </c>
      <c r="C9" s="73">
        <v>2.7809523809523808</v>
      </c>
      <c r="D9" s="73">
        <v>2.4285714285714284</v>
      </c>
      <c r="E9" s="73">
        <f>AVERAGE(H150:H160)</f>
        <v>2.7142857142857144</v>
      </c>
      <c r="F9" s="73">
        <f>AVERAGE(I150:I160)</f>
        <v>2.4285714285714284</v>
      </c>
      <c r="I9" s="113"/>
      <c r="J9" s="113"/>
      <c r="K9" s="113"/>
    </row>
    <row r="10" spans="2:11" ht="20">
      <c r="B10" s="225" t="s">
        <v>278</v>
      </c>
      <c r="C10" s="73">
        <v>2.9444444444444442</v>
      </c>
      <c r="D10" s="73">
        <v>2.1666666666666665</v>
      </c>
      <c r="E10" s="73">
        <f>AVERAGE(H165:H175)</f>
        <v>2.6666666666666665</v>
      </c>
      <c r="F10" s="73">
        <f>AVERAGE(I165:I175)</f>
        <v>2.1666666666666665</v>
      </c>
      <c r="I10" s="113"/>
      <c r="J10" s="113"/>
      <c r="K10" s="113"/>
    </row>
    <row r="11" spans="2:11" ht="20">
      <c r="B11" s="226" t="s">
        <v>882</v>
      </c>
      <c r="C11" s="128">
        <v>2.5413989290495311</v>
      </c>
      <c r="D11" s="128">
        <v>1.963855421686747</v>
      </c>
      <c r="E11" s="128">
        <f>AVERAGE(H20:H175)</f>
        <v>2.3614457831325302</v>
      </c>
      <c r="F11" s="128">
        <f>AVERAGE(I20:I175)</f>
        <v>1.963855421686747</v>
      </c>
      <c r="I11" s="113"/>
      <c r="J11" s="113"/>
      <c r="K11" s="113"/>
    </row>
    <row r="12" spans="2:11">
      <c r="C12" s="38"/>
    </row>
    <row r="13" spans="2:11">
      <c r="C13" s="38"/>
    </row>
    <row r="14" spans="2:11">
      <c r="D14" s="15"/>
    </row>
    <row r="15" spans="2:11" ht="180">
      <c r="B15" s="40" t="s">
        <v>873</v>
      </c>
      <c r="C15" s="114" t="s">
        <v>1220</v>
      </c>
      <c r="D15" s="15"/>
      <c r="E15" s="79" t="s">
        <v>1233</v>
      </c>
      <c r="G15" s="79" t="s">
        <v>1234</v>
      </c>
    </row>
    <row r="16" spans="2:11" ht="20">
      <c r="B16" s="51" t="s">
        <v>30</v>
      </c>
      <c r="C16" s="65" t="s">
        <v>883</v>
      </c>
      <c r="D16" s="15"/>
    </row>
    <row r="18" spans="1:10">
      <c r="D18" s="81" t="s">
        <v>1209</v>
      </c>
      <c r="E18" s="15"/>
      <c r="F18" s="15"/>
      <c r="G18" s="81" t="s">
        <v>1209</v>
      </c>
      <c r="I18"/>
    </row>
    <row r="19" spans="1:10" ht="67" customHeight="1">
      <c r="A19" s="83" t="s">
        <v>880</v>
      </c>
      <c r="B19" s="129" t="s">
        <v>736</v>
      </c>
      <c r="C19" s="130" t="s">
        <v>141</v>
      </c>
      <c r="D19" s="86" t="s">
        <v>1210</v>
      </c>
      <c r="E19" s="86" t="s">
        <v>1211</v>
      </c>
      <c r="F19" s="116" t="s">
        <v>247</v>
      </c>
      <c r="G19" s="88" t="s">
        <v>281</v>
      </c>
      <c r="H19" s="215" t="s">
        <v>1610</v>
      </c>
      <c r="I19" s="92" t="s">
        <v>1207</v>
      </c>
    </row>
    <row r="20" spans="1:10" ht="51">
      <c r="A20" s="83">
        <v>409</v>
      </c>
      <c r="B20" s="131" t="s">
        <v>737</v>
      </c>
      <c r="C20" s="132" t="s">
        <v>738</v>
      </c>
      <c r="D20" s="133">
        <v>3</v>
      </c>
      <c r="E20" s="134" t="s">
        <v>1387</v>
      </c>
      <c r="F20" s="120" t="str">
        <f t="shared" ref="F20:F23" si="0">HYPERLINK("https://drive.google.com/drive/folders/0B93qD7tUPEF5X0Y5ZGxzUHVaVEE?usp=sharing","Spend Analysis Documents ")</f>
        <v xml:space="preserve">Spend Analysis Documents </v>
      </c>
      <c r="G20" s="135">
        <v>3</v>
      </c>
      <c r="H20" s="216">
        <f>IF(D20&lt;&gt;"",D20,"")</f>
        <v>3</v>
      </c>
      <c r="I20" s="105">
        <f>IF(G20&lt;&gt;"",G20,"")</f>
        <v>3</v>
      </c>
    </row>
    <row r="21" spans="1:10" ht="51">
      <c r="A21" s="83">
        <v>410</v>
      </c>
      <c r="B21" s="136" t="s">
        <v>739</v>
      </c>
      <c r="C21" s="137" t="s">
        <v>740</v>
      </c>
      <c r="D21" s="135">
        <v>3</v>
      </c>
      <c r="E21" s="138" t="s">
        <v>1388</v>
      </c>
      <c r="F21" s="120" t="str">
        <f t="shared" si="0"/>
        <v xml:space="preserve">Spend Analysis Documents </v>
      </c>
      <c r="G21" s="133">
        <v>2</v>
      </c>
      <c r="H21" s="216">
        <f>IF(D21&lt;&gt;"",D21,"")</f>
        <v>3</v>
      </c>
      <c r="I21" s="105">
        <f>IF(G21&lt;&gt;"",G21,"")</f>
        <v>2</v>
      </c>
    </row>
    <row r="22" spans="1:10" ht="51">
      <c r="A22" s="83">
        <v>411</v>
      </c>
      <c r="B22" s="136" t="s">
        <v>741</v>
      </c>
      <c r="C22" s="137" t="s">
        <v>742</v>
      </c>
      <c r="D22" s="135">
        <v>3</v>
      </c>
      <c r="E22" s="138" t="s">
        <v>1389</v>
      </c>
      <c r="F22" s="120" t="str">
        <f t="shared" si="0"/>
        <v xml:space="preserve">Spend Analysis Documents </v>
      </c>
      <c r="G22" s="135">
        <v>2</v>
      </c>
      <c r="H22" s="216">
        <f>IF(D22&lt;&gt;"",D22,"")</f>
        <v>3</v>
      </c>
      <c r="I22" s="105">
        <f>IF(G22&lt;&gt;"",G22,"")</f>
        <v>2</v>
      </c>
    </row>
    <row r="23" spans="1:10" ht="51">
      <c r="A23" s="83">
        <v>412</v>
      </c>
      <c r="B23" s="136" t="s">
        <v>743</v>
      </c>
      <c r="C23" s="137" t="s">
        <v>744</v>
      </c>
      <c r="D23" s="135">
        <v>3</v>
      </c>
      <c r="E23" s="138" t="s">
        <v>1390</v>
      </c>
      <c r="F23" s="120" t="str">
        <f t="shared" si="0"/>
        <v xml:space="preserve">Spend Analysis Documents </v>
      </c>
      <c r="G23" s="135">
        <v>1</v>
      </c>
      <c r="H23" s="216">
        <f>IF(D23&lt;&gt;"",D23,"")</f>
        <v>3</v>
      </c>
      <c r="I23" s="105">
        <f>IF(G23&lt;&gt;"",G23,"")</f>
        <v>1</v>
      </c>
    </row>
    <row r="24" spans="1:10">
      <c r="A24" s="38"/>
      <c r="C24" s="139"/>
      <c r="E24" s="140"/>
      <c r="F24" s="113"/>
      <c r="I24" s="15"/>
      <c r="J24" s="15"/>
    </row>
    <row r="25" spans="1:10" ht="51">
      <c r="A25" s="83">
        <v>413</v>
      </c>
      <c r="B25" s="136" t="s">
        <v>745</v>
      </c>
      <c r="C25" s="137" t="s">
        <v>746</v>
      </c>
      <c r="D25" s="135">
        <v>2</v>
      </c>
      <c r="E25" s="138" t="s">
        <v>1391</v>
      </c>
      <c r="F25" s="120" t="str">
        <f>HYPERLINK("https://drive.google.com/drive/folders/0B93qD7tUPEF5X0Y5ZGxzUHVaVEE?usp=sharing","Spend Analysis Documents ")</f>
        <v xml:space="preserve">Spend Analysis Documents </v>
      </c>
      <c r="G25" s="135">
        <v>2</v>
      </c>
      <c r="H25" s="216">
        <f>IF(D25&lt;&gt;"",D25,"")</f>
        <v>2</v>
      </c>
      <c r="I25" s="105">
        <f>IF(G25&lt;&gt;"",G25,"")</f>
        <v>2</v>
      </c>
    </row>
    <row r="26" spans="1:10">
      <c r="A26" s="38"/>
      <c r="C26" s="139"/>
      <c r="E26" s="140"/>
      <c r="F26" s="113"/>
      <c r="I26" s="15"/>
      <c r="J26" s="15"/>
    </row>
    <row r="27" spans="1:10" ht="51">
      <c r="A27" s="83">
        <v>414</v>
      </c>
      <c r="B27" s="136" t="s">
        <v>747</v>
      </c>
      <c r="C27" s="137" t="s">
        <v>748</v>
      </c>
      <c r="D27" s="135">
        <v>4</v>
      </c>
      <c r="E27" s="138" t="s">
        <v>1392</v>
      </c>
      <c r="F27" s="120" t="str">
        <f>HYPERLINK("https://drive.google.com/drive/folders/0B93qD7tUPEF5X0Y5ZGxzUHVaVEE?usp=sharing","Spend Analysis Documents ")</f>
        <v xml:space="preserve">Spend Analysis Documents </v>
      </c>
      <c r="G27" s="135">
        <v>2</v>
      </c>
      <c r="H27" s="216">
        <f>IF(D27&lt;&gt;"",D27,"")</f>
        <v>4</v>
      </c>
      <c r="I27" s="105">
        <f>IF(G27&lt;&gt;"",G27,"")</f>
        <v>2</v>
      </c>
    </row>
    <row r="28" spans="1:10">
      <c r="A28" s="38"/>
      <c r="C28" s="139"/>
      <c r="E28" s="140"/>
      <c r="F28" s="113"/>
      <c r="I28" s="15"/>
    </row>
    <row r="29" spans="1:10" ht="51">
      <c r="A29" s="83">
        <v>415</v>
      </c>
      <c r="B29" s="136" t="s">
        <v>294</v>
      </c>
      <c r="C29" s="137" t="s">
        <v>749</v>
      </c>
      <c r="D29" s="135">
        <v>3</v>
      </c>
      <c r="E29" s="138" t="s">
        <v>1393</v>
      </c>
      <c r="F29" s="120" t="str">
        <f>HYPERLINK("https://drive.google.com/drive/folders/0B93qD7tUPEF5X0Y5ZGxzUHVaVEE?usp=sharing","Spend Analysis Documents ")</f>
        <v xml:space="preserve">Spend Analysis Documents </v>
      </c>
      <c r="G29" s="135">
        <v>2</v>
      </c>
      <c r="H29" s="216">
        <f>IF(D29&lt;&gt;"",D29,"")</f>
        <v>3</v>
      </c>
      <c r="I29" s="105">
        <f>IF(G29&lt;&gt;"",G29,"")</f>
        <v>2</v>
      </c>
    </row>
    <row r="30" spans="1:10">
      <c r="A30" s="38"/>
      <c r="C30" s="139"/>
      <c r="E30" s="140"/>
      <c r="F30" s="113"/>
      <c r="I30" s="15"/>
    </row>
    <row r="31" spans="1:10" ht="64">
      <c r="A31" s="83">
        <v>416</v>
      </c>
      <c r="B31" s="136" t="s">
        <v>750</v>
      </c>
      <c r="C31" s="137" t="s">
        <v>751</v>
      </c>
      <c r="D31" s="135">
        <v>3</v>
      </c>
      <c r="E31" s="138" t="s">
        <v>1394</v>
      </c>
      <c r="F31" s="120" t="str">
        <f>HYPERLINK("https://drive.google.com/drive/folders/0B93qD7tUPEF5X0Y5ZGxzUHVaVEE?usp=sharing","Spend Analysis Documents ")</f>
        <v xml:space="preserve">Spend Analysis Documents </v>
      </c>
      <c r="G31" s="135">
        <v>2</v>
      </c>
      <c r="H31" s="216">
        <f>IF(D31&lt;&gt;"",D31,"")</f>
        <v>3</v>
      </c>
      <c r="I31" s="105">
        <f>IF(G31&lt;&gt;"",G31,"")</f>
        <v>2</v>
      </c>
    </row>
    <row r="32" spans="1:10">
      <c r="A32" s="38"/>
      <c r="C32" s="139"/>
      <c r="E32" s="140"/>
      <c r="F32" s="113"/>
      <c r="I32" s="15"/>
    </row>
    <row r="33" spans="1:9">
      <c r="A33" s="38"/>
      <c r="C33" s="139"/>
      <c r="E33" s="140"/>
      <c r="F33" s="113"/>
      <c r="I33" s="15"/>
    </row>
    <row r="34" spans="1:9">
      <c r="A34" s="38"/>
      <c r="C34" s="139"/>
      <c r="E34" s="140"/>
      <c r="F34" s="113"/>
      <c r="I34" s="15"/>
    </row>
    <row r="35" spans="1:9" ht="20">
      <c r="A35" s="83"/>
      <c r="B35" s="141" t="s">
        <v>752</v>
      </c>
      <c r="C35" s="139"/>
      <c r="E35" s="140"/>
      <c r="F35" s="113"/>
      <c r="I35" s="15"/>
    </row>
    <row r="36" spans="1:9" ht="51">
      <c r="A36" s="83">
        <v>417</v>
      </c>
      <c r="B36" s="142" t="s">
        <v>753</v>
      </c>
      <c r="C36" s="137" t="s">
        <v>754</v>
      </c>
      <c r="D36" s="135">
        <v>2</v>
      </c>
      <c r="E36" s="138" t="s">
        <v>1395</v>
      </c>
      <c r="F36" s="120" t="str">
        <f t="shared" ref="F36:F40" si="1">HYPERLINK("https://drive.google.com/drive/folders/0B93qD7tUPEF5X0Y5ZGxzUHVaVEE?usp=sharing","Spend Analysis Documents ")</f>
        <v xml:space="preserve">Spend Analysis Documents </v>
      </c>
      <c r="G36" s="135">
        <v>3</v>
      </c>
      <c r="H36" s="216">
        <f>IF(D36&lt;&gt;"",D36,"")</f>
        <v>2</v>
      </c>
      <c r="I36" s="105">
        <f>IF(G36&lt;&gt;"",G36,"")</f>
        <v>3</v>
      </c>
    </row>
    <row r="37" spans="1:9" ht="51">
      <c r="A37" s="83">
        <v>418</v>
      </c>
      <c r="B37" s="143" t="s">
        <v>755</v>
      </c>
      <c r="C37" s="137" t="s">
        <v>756</v>
      </c>
      <c r="D37" s="135">
        <v>2</v>
      </c>
      <c r="E37" s="138" t="s">
        <v>1396</v>
      </c>
      <c r="F37" s="120" t="str">
        <f t="shared" si="1"/>
        <v xml:space="preserve">Spend Analysis Documents </v>
      </c>
      <c r="G37" s="135"/>
      <c r="H37" s="216">
        <f>IF(D37&lt;&gt;"",D37,"")</f>
        <v>2</v>
      </c>
      <c r="I37" s="105" t="str">
        <f>IF(G37&lt;&gt;"",G37,"")</f>
        <v/>
      </c>
    </row>
    <row r="38" spans="1:9" ht="60">
      <c r="A38" s="83">
        <v>419</v>
      </c>
      <c r="B38" s="136" t="s">
        <v>757</v>
      </c>
      <c r="C38" s="137" t="s">
        <v>758</v>
      </c>
      <c r="D38" s="135">
        <v>2</v>
      </c>
      <c r="E38" s="138" t="s">
        <v>1397</v>
      </c>
      <c r="F38" s="120" t="str">
        <f t="shared" si="1"/>
        <v xml:space="preserve">Spend Analysis Documents </v>
      </c>
      <c r="G38" s="135">
        <v>2</v>
      </c>
      <c r="H38" s="216">
        <f>IF(D38&lt;&gt;"",D38,"")</f>
        <v>2</v>
      </c>
      <c r="I38" s="105">
        <f>IF(G38&lt;&gt;"",G38,"")</f>
        <v>2</v>
      </c>
    </row>
    <row r="39" spans="1:9" ht="64">
      <c r="A39" s="83">
        <v>420</v>
      </c>
      <c r="B39" s="136" t="s">
        <v>759</v>
      </c>
      <c r="C39" s="137" t="s">
        <v>760</v>
      </c>
      <c r="D39" s="135">
        <v>3</v>
      </c>
      <c r="E39" s="138" t="s">
        <v>1398</v>
      </c>
      <c r="F39" s="120" t="str">
        <f t="shared" si="1"/>
        <v xml:space="preserve">Spend Analysis Documents </v>
      </c>
      <c r="G39" s="135">
        <v>2</v>
      </c>
      <c r="H39" s="216">
        <f>IF(D39&lt;&gt;"",D39,"")</f>
        <v>3</v>
      </c>
      <c r="I39" s="105">
        <f>IF(G39&lt;&gt;"",G39,"")</f>
        <v>2</v>
      </c>
    </row>
    <row r="40" spans="1:9" ht="64">
      <c r="A40" s="83">
        <v>421</v>
      </c>
      <c r="B40" s="136" t="s">
        <v>761</v>
      </c>
      <c r="C40" s="137" t="s">
        <v>762</v>
      </c>
      <c r="D40" s="135">
        <v>2</v>
      </c>
      <c r="E40" s="138" t="s">
        <v>1399</v>
      </c>
      <c r="F40" s="120" t="str">
        <f t="shared" si="1"/>
        <v xml:space="preserve">Spend Analysis Documents </v>
      </c>
      <c r="G40" s="135">
        <v>2</v>
      </c>
      <c r="H40" s="216">
        <f>IF(D40&lt;&gt;"",D40,"")</f>
        <v>2</v>
      </c>
      <c r="I40" s="105">
        <f>IF(G40&lt;&gt;"",G40,"")</f>
        <v>2</v>
      </c>
    </row>
    <row r="41" spans="1:9">
      <c r="A41" s="38"/>
      <c r="C41" s="139"/>
      <c r="E41" s="140"/>
      <c r="F41" s="113"/>
      <c r="I41" s="15"/>
    </row>
    <row r="42" spans="1:9" ht="64">
      <c r="A42" s="83">
        <v>422</v>
      </c>
      <c r="B42" s="136" t="s">
        <v>763</v>
      </c>
      <c r="C42" s="137" t="s">
        <v>764</v>
      </c>
      <c r="D42" s="135">
        <v>2</v>
      </c>
      <c r="E42" s="138" t="s">
        <v>1400</v>
      </c>
      <c r="F42" s="120" t="str">
        <f t="shared" ref="F42:F44" si="2">HYPERLINK("https://drive.google.com/drive/folders/0B93qD7tUPEF5X0Y5ZGxzUHVaVEE?usp=sharing","Spend Analysis Documents ")</f>
        <v xml:space="preserve">Spend Analysis Documents </v>
      </c>
      <c r="G42" s="135">
        <v>2</v>
      </c>
      <c r="H42" s="216">
        <f>IF(D42&lt;&gt;"",D42,"")</f>
        <v>2</v>
      </c>
      <c r="I42" s="105">
        <f>IF(G42&lt;&gt;"",G42,"")</f>
        <v>2</v>
      </c>
    </row>
    <row r="43" spans="1:9" ht="60">
      <c r="A43" s="83">
        <v>423</v>
      </c>
      <c r="B43" s="136" t="s">
        <v>881</v>
      </c>
      <c r="C43" s="137" t="s">
        <v>765</v>
      </c>
      <c r="D43" s="135">
        <v>3</v>
      </c>
      <c r="E43" s="138" t="s">
        <v>1401</v>
      </c>
      <c r="F43" s="120" t="str">
        <f t="shared" si="2"/>
        <v xml:space="preserve">Spend Analysis Documents </v>
      </c>
      <c r="G43" s="135">
        <v>2</v>
      </c>
      <c r="H43" s="216">
        <f>IF(D43&lt;&gt;"",D43,"")</f>
        <v>3</v>
      </c>
      <c r="I43" s="105">
        <f>IF(G43&lt;&gt;"",G43,"")</f>
        <v>2</v>
      </c>
    </row>
    <row r="44" spans="1:9" ht="64">
      <c r="A44" s="83">
        <v>424</v>
      </c>
      <c r="B44" s="136" t="s">
        <v>766</v>
      </c>
      <c r="C44" s="137" t="s">
        <v>767</v>
      </c>
      <c r="D44" s="135">
        <v>3</v>
      </c>
      <c r="E44" s="138" t="s">
        <v>1402</v>
      </c>
      <c r="F44" s="120" t="str">
        <f t="shared" si="2"/>
        <v xml:space="preserve">Spend Analysis Documents </v>
      </c>
      <c r="G44" s="135">
        <v>3</v>
      </c>
      <c r="H44" s="216">
        <f>IF(D44&lt;&gt;"",D44,"")</f>
        <v>3</v>
      </c>
      <c r="I44" s="105">
        <f>IF(G44&lt;&gt;"",G44,"")</f>
        <v>3</v>
      </c>
    </row>
    <row r="45" spans="1:9">
      <c r="A45" s="38"/>
      <c r="C45" s="139"/>
      <c r="E45" s="140"/>
      <c r="F45" s="113"/>
      <c r="I45" s="15"/>
    </row>
    <row r="46" spans="1:9" ht="64">
      <c r="A46" s="83">
        <v>425</v>
      </c>
      <c r="B46" s="136" t="s">
        <v>768</v>
      </c>
      <c r="C46" s="137" t="s">
        <v>769</v>
      </c>
      <c r="D46" s="135">
        <v>2</v>
      </c>
      <c r="E46" s="138" t="s">
        <v>1403</v>
      </c>
      <c r="F46" s="120" t="str">
        <f t="shared" ref="F46:F51" si="3">HYPERLINK("https://drive.google.com/drive/folders/0B93qD7tUPEF5X0Y5ZGxzUHVaVEE?usp=sharing","Spend Analysis Documents ")</f>
        <v xml:space="preserve">Spend Analysis Documents </v>
      </c>
      <c r="G46" s="135">
        <v>3</v>
      </c>
      <c r="H46" s="216">
        <f t="shared" ref="H46:H52" si="4">IF(D46&lt;&gt;"",D46,"")</f>
        <v>2</v>
      </c>
      <c r="I46" s="105">
        <f t="shared" ref="I46:I52" si="5">IF(G46&lt;&gt;"",G46,"")</f>
        <v>3</v>
      </c>
    </row>
    <row r="47" spans="1:9" ht="64">
      <c r="A47" s="83">
        <v>426</v>
      </c>
      <c r="B47" s="136" t="s">
        <v>770</v>
      </c>
      <c r="C47" s="137" t="s">
        <v>771</v>
      </c>
      <c r="D47" s="135">
        <v>3</v>
      </c>
      <c r="E47" s="138" t="s">
        <v>1404</v>
      </c>
      <c r="F47" s="120" t="str">
        <f t="shared" si="3"/>
        <v xml:space="preserve">Spend Analysis Documents </v>
      </c>
      <c r="G47" s="135">
        <v>2</v>
      </c>
      <c r="H47" s="216">
        <f t="shared" si="4"/>
        <v>3</v>
      </c>
      <c r="I47" s="105">
        <f t="shared" si="5"/>
        <v>2</v>
      </c>
    </row>
    <row r="48" spans="1:9" ht="64">
      <c r="A48" s="83">
        <v>427</v>
      </c>
      <c r="B48" s="136" t="s">
        <v>772</v>
      </c>
      <c r="C48" s="137" t="s">
        <v>773</v>
      </c>
      <c r="D48" s="135">
        <v>3</v>
      </c>
      <c r="E48" s="138" t="s">
        <v>1405</v>
      </c>
      <c r="F48" s="120" t="str">
        <f t="shared" si="3"/>
        <v xml:space="preserve">Spend Analysis Documents </v>
      </c>
      <c r="G48" s="135">
        <v>2</v>
      </c>
      <c r="H48" s="216">
        <f t="shared" si="4"/>
        <v>3</v>
      </c>
      <c r="I48" s="105">
        <f t="shared" si="5"/>
        <v>2</v>
      </c>
    </row>
    <row r="49" spans="1:9" ht="80">
      <c r="A49" s="83">
        <v>428</v>
      </c>
      <c r="B49" s="136" t="s">
        <v>138</v>
      </c>
      <c r="C49" s="137" t="s">
        <v>774</v>
      </c>
      <c r="D49" s="135">
        <v>2</v>
      </c>
      <c r="E49" s="138" t="s">
        <v>1406</v>
      </c>
      <c r="F49" s="120" t="str">
        <f t="shared" si="3"/>
        <v xml:space="preserve">Spend Analysis Documents </v>
      </c>
      <c r="G49" s="135">
        <v>2</v>
      </c>
      <c r="H49" s="216">
        <f t="shared" si="4"/>
        <v>2</v>
      </c>
      <c r="I49" s="105">
        <f t="shared" si="5"/>
        <v>2</v>
      </c>
    </row>
    <row r="50" spans="1:9" ht="51">
      <c r="A50" s="83">
        <v>429</v>
      </c>
      <c r="B50" s="136" t="s">
        <v>775</v>
      </c>
      <c r="C50" s="137" t="s">
        <v>776</v>
      </c>
      <c r="D50" s="135">
        <v>3</v>
      </c>
      <c r="E50" s="138" t="s">
        <v>1407</v>
      </c>
      <c r="F50" s="120" t="str">
        <f t="shared" si="3"/>
        <v xml:space="preserve">Spend Analysis Documents </v>
      </c>
      <c r="G50" s="135">
        <v>2</v>
      </c>
      <c r="H50" s="216">
        <f t="shared" si="4"/>
        <v>3</v>
      </c>
      <c r="I50" s="105">
        <f t="shared" si="5"/>
        <v>2</v>
      </c>
    </row>
    <row r="51" spans="1:9" ht="409.6">
      <c r="A51" s="83">
        <v>430</v>
      </c>
      <c r="B51" s="136" t="s">
        <v>322</v>
      </c>
      <c r="C51" s="137" t="s">
        <v>777</v>
      </c>
      <c r="D51" s="135">
        <v>4</v>
      </c>
      <c r="E51" s="138" t="s">
        <v>1408</v>
      </c>
      <c r="F51" s="120" t="str">
        <f t="shared" si="3"/>
        <v xml:space="preserve">Spend Analysis Documents </v>
      </c>
      <c r="G51" s="135">
        <v>1</v>
      </c>
      <c r="H51" s="216">
        <f t="shared" si="4"/>
        <v>4</v>
      </c>
      <c r="I51" s="105">
        <f t="shared" si="5"/>
        <v>1</v>
      </c>
    </row>
    <row r="52" spans="1:9" ht="96">
      <c r="A52" s="83">
        <v>431</v>
      </c>
      <c r="B52" s="136" t="s">
        <v>778</v>
      </c>
      <c r="C52" s="137" t="s">
        <v>779</v>
      </c>
      <c r="D52" s="135">
        <v>4</v>
      </c>
      <c r="E52" s="138" t="s">
        <v>1409</v>
      </c>
      <c r="F52" s="120"/>
      <c r="G52" s="135">
        <v>1</v>
      </c>
      <c r="H52" s="216">
        <f t="shared" si="4"/>
        <v>4</v>
      </c>
      <c r="I52" s="105">
        <f t="shared" si="5"/>
        <v>1</v>
      </c>
    </row>
    <row r="53" spans="1:9">
      <c r="A53" s="38"/>
      <c r="C53" s="139"/>
      <c r="E53" s="140"/>
      <c r="F53" s="113"/>
      <c r="I53" s="15"/>
    </row>
    <row r="54" spans="1:9" ht="51">
      <c r="A54" s="83">
        <v>432</v>
      </c>
      <c r="B54" s="136" t="s">
        <v>780</v>
      </c>
      <c r="C54" s="137" t="s">
        <v>781</v>
      </c>
      <c r="D54" s="135">
        <v>1</v>
      </c>
      <c r="E54" s="138" t="s">
        <v>1410</v>
      </c>
      <c r="F54" s="120" t="str">
        <f t="shared" ref="F54:F57" si="6">HYPERLINK("https://drive.google.com/drive/folders/0B93qD7tUPEF5X0Y5ZGxzUHVaVEE?usp=sharing","Spend Analysis Documents ")</f>
        <v xml:space="preserve">Spend Analysis Documents </v>
      </c>
      <c r="G54" s="135">
        <v>1</v>
      </c>
      <c r="H54" s="216">
        <f>IF(D54&lt;&gt;"",D54,"")</f>
        <v>1</v>
      </c>
      <c r="I54" s="105">
        <f>IF(G54&lt;&gt;"",G54,"")</f>
        <v>1</v>
      </c>
    </row>
    <row r="55" spans="1:9" ht="64">
      <c r="A55" s="83">
        <v>433</v>
      </c>
      <c r="B55" s="136" t="s">
        <v>782</v>
      </c>
      <c r="C55" s="137" t="s">
        <v>783</v>
      </c>
      <c r="D55" s="135">
        <v>1</v>
      </c>
      <c r="E55" s="138" t="s">
        <v>1411</v>
      </c>
      <c r="F55" s="120" t="str">
        <f t="shared" si="6"/>
        <v xml:space="preserve">Spend Analysis Documents </v>
      </c>
      <c r="G55" s="135">
        <v>1</v>
      </c>
      <c r="H55" s="216">
        <f>IF(D55&lt;&gt;"",D55,"")</f>
        <v>1</v>
      </c>
      <c r="I55" s="105">
        <f>IF(G55&lt;&gt;"",G55,"")</f>
        <v>1</v>
      </c>
    </row>
    <row r="56" spans="1:9" ht="80">
      <c r="A56" s="83">
        <v>434</v>
      </c>
      <c r="B56" s="136" t="s">
        <v>784</v>
      </c>
      <c r="C56" s="137" t="s">
        <v>785</v>
      </c>
      <c r="D56" s="135">
        <v>3</v>
      </c>
      <c r="E56" s="138" t="s">
        <v>1412</v>
      </c>
      <c r="F56" s="120" t="str">
        <f t="shared" si="6"/>
        <v xml:space="preserve">Spend Analysis Documents </v>
      </c>
      <c r="G56" s="135">
        <v>2</v>
      </c>
      <c r="H56" s="216">
        <f>IF(D56&lt;&gt;"",D56,"")</f>
        <v>3</v>
      </c>
      <c r="I56" s="105">
        <f>IF(G56&lt;&gt;"",G56,"")</f>
        <v>2</v>
      </c>
    </row>
    <row r="57" spans="1:9" ht="80">
      <c r="A57" s="83">
        <v>435</v>
      </c>
      <c r="B57" s="136" t="s">
        <v>786</v>
      </c>
      <c r="C57" s="137" t="s">
        <v>787</v>
      </c>
      <c r="D57" s="135">
        <v>3</v>
      </c>
      <c r="E57" s="138" t="s">
        <v>1413</v>
      </c>
      <c r="F57" s="120" t="str">
        <f t="shared" si="6"/>
        <v xml:space="preserve">Spend Analysis Documents </v>
      </c>
      <c r="G57" s="135">
        <v>3</v>
      </c>
      <c r="H57" s="216">
        <f>IF(D57&lt;&gt;"",D57,"")</f>
        <v>3</v>
      </c>
      <c r="I57" s="105">
        <f>IF(G57&lt;&gt;"",G57,"")</f>
        <v>3</v>
      </c>
    </row>
    <row r="58" spans="1:9">
      <c r="A58" s="38"/>
      <c r="C58" s="139"/>
      <c r="E58" s="140"/>
      <c r="F58" s="113"/>
      <c r="I58" s="15"/>
    </row>
    <row r="59" spans="1:9" ht="51">
      <c r="A59" s="83">
        <v>436</v>
      </c>
      <c r="B59" s="136" t="s">
        <v>788</v>
      </c>
      <c r="C59" s="137" t="s">
        <v>789</v>
      </c>
      <c r="D59" s="135">
        <v>3</v>
      </c>
      <c r="E59" s="138" t="s">
        <v>1414</v>
      </c>
      <c r="F59" s="120" t="str">
        <f t="shared" ref="F59:F63" si="7">HYPERLINK("https://drive.google.com/drive/folders/0B93qD7tUPEF5X0Y5ZGxzUHVaVEE?usp=sharing","Spend Analysis Documents ")</f>
        <v xml:space="preserve">Spend Analysis Documents </v>
      </c>
      <c r="G59" s="135">
        <v>3</v>
      </c>
      <c r="H59" s="216">
        <f>IF(D59&lt;&gt;"",D59,"")</f>
        <v>3</v>
      </c>
      <c r="I59" s="105">
        <f>IF(G59&lt;&gt;"",G59,"")</f>
        <v>3</v>
      </c>
    </row>
    <row r="60" spans="1:9" ht="51">
      <c r="A60" s="83">
        <v>437</v>
      </c>
      <c r="B60" s="136" t="s">
        <v>790</v>
      </c>
      <c r="C60" s="144" t="s">
        <v>791</v>
      </c>
      <c r="D60" s="145">
        <v>4</v>
      </c>
      <c r="E60" s="146" t="s">
        <v>1415</v>
      </c>
      <c r="F60" s="120" t="str">
        <f t="shared" si="7"/>
        <v xml:space="preserve">Spend Analysis Documents </v>
      </c>
      <c r="G60" s="145">
        <v>3</v>
      </c>
      <c r="H60" s="216">
        <f>IF(D60&lt;&gt;"",D60,"")</f>
        <v>4</v>
      </c>
      <c r="I60" s="105">
        <f>IF(G60&lt;&gt;"",G60,"")</f>
        <v>3</v>
      </c>
    </row>
    <row r="61" spans="1:9" ht="51">
      <c r="A61" s="83">
        <v>438</v>
      </c>
      <c r="B61" s="147" t="s">
        <v>792</v>
      </c>
      <c r="C61" s="137" t="s">
        <v>793</v>
      </c>
      <c r="D61" s="135">
        <v>3</v>
      </c>
      <c r="E61" s="138" t="s">
        <v>1416</v>
      </c>
      <c r="F61" s="120" t="str">
        <f t="shared" si="7"/>
        <v xml:space="preserve">Spend Analysis Documents </v>
      </c>
      <c r="G61" s="135">
        <v>3</v>
      </c>
      <c r="H61" s="216">
        <f>IF(D61&lt;&gt;"",D61,"")</f>
        <v>3</v>
      </c>
      <c r="I61" s="105">
        <f>IF(G61&lt;&gt;"",G61,"")</f>
        <v>3</v>
      </c>
    </row>
    <row r="62" spans="1:9" ht="51">
      <c r="A62" s="83">
        <v>439</v>
      </c>
      <c r="B62" s="136" t="s">
        <v>794</v>
      </c>
      <c r="C62" s="132" t="s">
        <v>1156</v>
      </c>
      <c r="D62" s="133">
        <v>2</v>
      </c>
      <c r="E62" s="134" t="s">
        <v>1417</v>
      </c>
      <c r="F62" s="120" t="str">
        <f t="shared" si="7"/>
        <v xml:space="preserve">Spend Analysis Documents </v>
      </c>
      <c r="G62" s="133">
        <v>3</v>
      </c>
      <c r="H62" s="216">
        <f>IF(D62&lt;&gt;"",D62,"")</f>
        <v>2</v>
      </c>
      <c r="I62" s="105">
        <f>IF(G62&lt;&gt;"",G62,"")</f>
        <v>3</v>
      </c>
    </row>
    <row r="63" spans="1:9" ht="64">
      <c r="A63" s="83">
        <v>440</v>
      </c>
      <c r="B63" s="136" t="s">
        <v>795</v>
      </c>
      <c r="C63" s="137" t="s">
        <v>796</v>
      </c>
      <c r="D63" s="135">
        <v>4</v>
      </c>
      <c r="E63" s="138" t="s">
        <v>1418</v>
      </c>
      <c r="F63" s="120" t="str">
        <f t="shared" si="7"/>
        <v xml:space="preserve">Spend Analysis Documents </v>
      </c>
      <c r="G63" s="135">
        <v>2</v>
      </c>
      <c r="H63" s="216">
        <f>IF(D63&lt;&gt;"",D63,"")</f>
        <v>4</v>
      </c>
      <c r="I63" s="105">
        <f>IF(G63&lt;&gt;"",G63,"")</f>
        <v>2</v>
      </c>
    </row>
    <row r="64" spans="1:9">
      <c r="A64" s="38"/>
      <c r="C64" s="139"/>
      <c r="E64" s="140"/>
      <c r="F64" s="113"/>
      <c r="I64" s="15"/>
    </row>
    <row r="65" spans="1:9" ht="51">
      <c r="A65" s="83">
        <v>441</v>
      </c>
      <c r="B65" s="136" t="s">
        <v>797</v>
      </c>
      <c r="C65" s="137" t="s">
        <v>798</v>
      </c>
      <c r="D65" s="135">
        <v>2</v>
      </c>
      <c r="E65" s="138" t="s">
        <v>1419</v>
      </c>
      <c r="F65" s="120" t="str">
        <f t="shared" ref="F65:F67" si="8">HYPERLINK("https://drive.google.com/drive/folders/0B93qD7tUPEF5X0Y5ZGxzUHVaVEE?usp=sharing","Spend Analysis Documents ")</f>
        <v xml:space="preserve">Spend Analysis Documents </v>
      </c>
      <c r="G65" s="135">
        <v>2</v>
      </c>
      <c r="H65" s="216">
        <f>IF(D65&lt;&gt;"",D65,"")</f>
        <v>2</v>
      </c>
      <c r="I65" s="105">
        <f>IF(G65&lt;&gt;"",G65,"")</f>
        <v>2</v>
      </c>
    </row>
    <row r="66" spans="1:9" ht="51">
      <c r="A66" s="83">
        <v>442</v>
      </c>
      <c r="B66" s="136" t="s">
        <v>799</v>
      </c>
      <c r="C66" s="137" t="s">
        <v>800</v>
      </c>
      <c r="D66" s="135">
        <v>3</v>
      </c>
      <c r="E66" s="138" t="s">
        <v>1420</v>
      </c>
      <c r="F66" s="120" t="str">
        <f t="shared" si="8"/>
        <v xml:space="preserve">Spend Analysis Documents </v>
      </c>
      <c r="G66" s="135">
        <v>3</v>
      </c>
      <c r="H66" s="216">
        <f>IF(D66&lt;&gt;"",D66,"")</f>
        <v>3</v>
      </c>
      <c r="I66" s="105">
        <f>IF(G66&lt;&gt;"",G66,"")</f>
        <v>3</v>
      </c>
    </row>
    <row r="67" spans="1:9" ht="51">
      <c r="A67" s="83">
        <v>443</v>
      </c>
      <c r="B67" s="136" t="s">
        <v>801</v>
      </c>
      <c r="C67" s="137" t="s">
        <v>802</v>
      </c>
      <c r="D67" s="135">
        <v>0</v>
      </c>
      <c r="E67" s="138" t="s">
        <v>1421</v>
      </c>
      <c r="F67" s="120" t="str">
        <f t="shared" si="8"/>
        <v xml:space="preserve">Spend Analysis Documents </v>
      </c>
      <c r="G67" s="135">
        <v>0</v>
      </c>
      <c r="H67" s="216">
        <f>IF(D67&lt;&gt;"",D67,"")</f>
        <v>0</v>
      </c>
      <c r="I67" s="105">
        <f>IF(G67&lt;&gt;"",G67,"")</f>
        <v>0</v>
      </c>
    </row>
    <row r="68" spans="1:9">
      <c r="A68" s="38"/>
      <c r="C68" s="139"/>
      <c r="E68" s="140"/>
      <c r="F68" s="113"/>
      <c r="I68" s="15"/>
    </row>
    <row r="69" spans="1:9">
      <c r="A69" s="38"/>
      <c r="C69" s="139"/>
      <c r="E69" s="140"/>
      <c r="F69" s="113"/>
      <c r="I69" s="15"/>
    </row>
    <row r="70" spans="1:9">
      <c r="A70" s="38"/>
      <c r="C70" s="139"/>
      <c r="E70" s="140"/>
      <c r="F70" s="113"/>
      <c r="I70" s="15"/>
    </row>
    <row r="71" spans="1:9" ht="20">
      <c r="A71" s="83"/>
      <c r="B71" s="141" t="s">
        <v>803</v>
      </c>
      <c r="C71" s="139"/>
      <c r="E71" s="140"/>
      <c r="F71" s="113"/>
      <c r="I71" s="15"/>
    </row>
    <row r="72" spans="1:9" ht="20">
      <c r="A72" s="83"/>
      <c r="B72" s="148" t="s">
        <v>804</v>
      </c>
      <c r="C72" s="139"/>
      <c r="D72" s="83"/>
      <c r="E72" s="140"/>
      <c r="F72" s="113"/>
      <c r="G72" s="83"/>
      <c r="I72" s="15"/>
    </row>
    <row r="73" spans="1:9" ht="32">
      <c r="A73" s="83">
        <v>444</v>
      </c>
      <c r="B73" s="149" t="s">
        <v>805</v>
      </c>
      <c r="C73" s="137" t="s">
        <v>806</v>
      </c>
      <c r="D73" s="150"/>
      <c r="E73" s="151"/>
      <c r="F73" s="120"/>
      <c r="G73" s="150"/>
      <c r="H73" s="216" t="str">
        <f>IF(D73&lt;&gt;"",D73,"")</f>
        <v/>
      </c>
      <c r="I73" s="105" t="str">
        <f>IF(G73&lt;&gt;"",G73,"")</f>
        <v/>
      </c>
    </row>
    <row r="74" spans="1:9">
      <c r="A74" s="83"/>
      <c r="B74" s="152"/>
      <c r="C74" s="153" t="str">
        <f>HYPERLINK("http://sourcinginnovation.com/wordpress/2017/04/26/are-we-about-to-enter-the-age-of-permissive-analytics/","Are we about to enter the age of permissive analytics")</f>
        <v>Are we about to enter the age of permissive analytics</v>
      </c>
      <c r="D74" s="154"/>
      <c r="E74" s="155"/>
      <c r="F74" s="113"/>
      <c r="G74" s="154"/>
      <c r="I74" s="15"/>
    </row>
    <row r="75" spans="1:9">
      <c r="A75" s="83"/>
      <c r="B75" s="152"/>
      <c r="C75" s="153" t="str">
        <f>HYPERLINK("http://sourcinginnovation.com/wordpress/2017/04/27/when-selecting-your-prescriptive-and-future-permissive-analytics-system/","When Selecting Your Future Permissive Analytics System")</f>
        <v>When Selecting Your Future Permissive Analytics System</v>
      </c>
      <c r="D75" s="154"/>
      <c r="E75" s="155"/>
      <c r="F75" s="113"/>
      <c r="G75" s="154"/>
      <c r="I75" s="15"/>
    </row>
    <row r="76" spans="1:9">
      <c r="A76" s="38"/>
      <c r="C76" s="139"/>
      <c r="E76" s="140"/>
      <c r="F76" s="113"/>
      <c r="I76" s="15"/>
    </row>
    <row r="77" spans="1:9" ht="48">
      <c r="A77" s="83">
        <v>445</v>
      </c>
      <c r="B77" s="136" t="s">
        <v>807</v>
      </c>
      <c r="C77" s="137" t="s">
        <v>808</v>
      </c>
      <c r="D77" s="150">
        <v>1</v>
      </c>
      <c r="E77" s="151" t="s">
        <v>1422</v>
      </c>
      <c r="F77" s="120"/>
      <c r="G77" s="150">
        <v>0</v>
      </c>
      <c r="H77" s="216">
        <f>IF(D77&lt;&gt;"",D77,"")</f>
        <v>1</v>
      </c>
      <c r="I77" s="105">
        <f>IF(G77&lt;&gt;"",G77,"")</f>
        <v>0</v>
      </c>
    </row>
    <row r="78" spans="1:9">
      <c r="A78" s="38"/>
      <c r="C78" s="139"/>
      <c r="E78" s="140"/>
      <c r="F78" s="113"/>
      <c r="I78" s="15"/>
    </row>
    <row r="79" spans="1:9" ht="96">
      <c r="A79" s="83">
        <v>446</v>
      </c>
      <c r="B79" s="136" t="s">
        <v>289</v>
      </c>
      <c r="C79" s="137" t="s">
        <v>452</v>
      </c>
      <c r="D79" s="150">
        <v>1</v>
      </c>
      <c r="E79" s="151" t="s">
        <v>1422</v>
      </c>
      <c r="F79" s="120"/>
      <c r="G79" s="150">
        <v>0</v>
      </c>
      <c r="H79" s="216">
        <f>IF(D79&lt;&gt;"",D79,"")</f>
        <v>1</v>
      </c>
      <c r="I79" s="105">
        <f>IF(G79&lt;&gt;"",G79,"")</f>
        <v>0</v>
      </c>
    </row>
    <row r="80" spans="1:9">
      <c r="A80" s="38"/>
      <c r="C80" s="139"/>
      <c r="E80" s="140"/>
      <c r="F80" s="113"/>
      <c r="I80" s="15"/>
    </row>
    <row r="81" spans="1:9" ht="48">
      <c r="A81" s="83">
        <v>447</v>
      </c>
      <c r="B81" s="136" t="s">
        <v>809</v>
      </c>
      <c r="C81" s="137" t="s">
        <v>810</v>
      </c>
      <c r="D81" s="150">
        <v>0</v>
      </c>
      <c r="E81" s="151" t="s">
        <v>1422</v>
      </c>
      <c r="F81" s="120"/>
      <c r="G81" s="150">
        <v>0</v>
      </c>
      <c r="H81" s="216">
        <f>IF(D81&lt;&gt;"",D81,"")</f>
        <v>0</v>
      </c>
      <c r="I81" s="105">
        <f>IF(G81&lt;&gt;"",G81,"")</f>
        <v>0</v>
      </c>
    </row>
    <row r="82" spans="1:9">
      <c r="A82" s="38"/>
      <c r="C82" s="139"/>
      <c r="E82" s="140"/>
      <c r="F82" s="113"/>
      <c r="I82" s="15"/>
    </row>
    <row r="83" spans="1:9" ht="64">
      <c r="A83" s="83">
        <v>448</v>
      </c>
      <c r="B83" s="136" t="s">
        <v>308</v>
      </c>
      <c r="C83" s="137" t="s">
        <v>811</v>
      </c>
      <c r="D83" s="150">
        <v>3</v>
      </c>
      <c r="E83" s="151" t="s">
        <v>1423</v>
      </c>
      <c r="F83" s="120" t="str">
        <f t="shared" ref="F83:F86" si="9">HYPERLINK("https://drive.google.com/drive/folders/0B93qD7tUPEF5X0Y5ZGxzUHVaVEE?usp=sharing","Spend Analysis Documents ")</f>
        <v xml:space="preserve">Spend Analysis Documents </v>
      </c>
      <c r="G83" s="150">
        <v>3</v>
      </c>
      <c r="H83" s="216">
        <f>IF(D83&lt;&gt;"",D83,"")</f>
        <v>3</v>
      </c>
      <c r="I83" s="105">
        <f>IF(G83&lt;&gt;"",G83,"")</f>
        <v>3</v>
      </c>
    </row>
    <row r="84" spans="1:9" ht="51">
      <c r="A84" s="83">
        <v>449</v>
      </c>
      <c r="B84" s="136" t="s">
        <v>329</v>
      </c>
      <c r="C84" s="137" t="s">
        <v>812</v>
      </c>
      <c r="D84" s="150">
        <v>3</v>
      </c>
      <c r="E84" s="151" t="s">
        <v>1424</v>
      </c>
      <c r="F84" s="120" t="str">
        <f t="shared" si="9"/>
        <v xml:space="preserve">Spend Analysis Documents </v>
      </c>
      <c r="G84" s="150">
        <v>2</v>
      </c>
      <c r="H84" s="216">
        <f>IF(D84&lt;&gt;"",D84,"")</f>
        <v>3</v>
      </c>
      <c r="I84" s="105">
        <f>IF(G84&lt;&gt;"",G84,"")</f>
        <v>2</v>
      </c>
    </row>
    <row r="85" spans="1:9" ht="64">
      <c r="A85" s="83">
        <v>450</v>
      </c>
      <c r="B85" s="136" t="s">
        <v>393</v>
      </c>
      <c r="C85" s="137" t="s">
        <v>662</v>
      </c>
      <c r="D85" s="150">
        <v>3</v>
      </c>
      <c r="E85" s="151" t="s">
        <v>1425</v>
      </c>
      <c r="F85" s="120" t="str">
        <f t="shared" si="9"/>
        <v xml:space="preserve">Spend Analysis Documents </v>
      </c>
      <c r="G85" s="150">
        <v>2</v>
      </c>
      <c r="H85" s="216">
        <f>IF(D85&lt;&gt;"",D85,"")</f>
        <v>3</v>
      </c>
      <c r="I85" s="105">
        <f>IF(G85&lt;&gt;"",G85,"")</f>
        <v>2</v>
      </c>
    </row>
    <row r="86" spans="1:9" ht="51">
      <c r="A86" s="83">
        <v>451</v>
      </c>
      <c r="B86" s="136" t="s">
        <v>813</v>
      </c>
      <c r="C86" s="137" t="s">
        <v>814</v>
      </c>
      <c r="D86" s="150">
        <v>2</v>
      </c>
      <c r="E86" s="151" t="s">
        <v>1426</v>
      </c>
      <c r="F86" s="120" t="str">
        <f t="shared" si="9"/>
        <v xml:space="preserve">Spend Analysis Documents </v>
      </c>
      <c r="G86" s="150">
        <v>3</v>
      </c>
      <c r="H86" s="216">
        <f>IF(D86&lt;&gt;"",D86,"")</f>
        <v>2</v>
      </c>
      <c r="I86" s="105">
        <f>IF(G86&lt;&gt;"",G86,"")</f>
        <v>3</v>
      </c>
    </row>
    <row r="87" spans="1:9">
      <c r="A87" s="38"/>
      <c r="C87" s="139"/>
      <c r="E87" s="140"/>
      <c r="F87" s="113"/>
      <c r="I87" s="15"/>
    </row>
    <row r="88" spans="1:9" ht="80">
      <c r="A88" s="83">
        <v>452</v>
      </c>
      <c r="B88" s="136" t="s">
        <v>292</v>
      </c>
      <c r="C88" s="137" t="s">
        <v>458</v>
      </c>
      <c r="D88" s="150">
        <v>3</v>
      </c>
      <c r="E88" s="151" t="s">
        <v>1427</v>
      </c>
      <c r="F88" s="120" t="str">
        <f t="shared" ref="F88:F90" si="10">HYPERLINK("https://drive.google.com/drive/folders/0B93qD7tUPEF5X0Y5ZGxzUHVaVEE?usp=sharing","Spend Analysis Documents ")</f>
        <v xml:space="preserve">Spend Analysis Documents </v>
      </c>
      <c r="G88" s="150">
        <v>2</v>
      </c>
      <c r="H88" s="216">
        <f>IF(D88&lt;&gt;"",D88,"")</f>
        <v>3</v>
      </c>
      <c r="I88" s="105">
        <f>IF(G88&lt;&gt;"",G88,"")</f>
        <v>2</v>
      </c>
    </row>
    <row r="89" spans="1:9" ht="51">
      <c r="A89" s="83">
        <v>453</v>
      </c>
      <c r="B89" s="136" t="s">
        <v>815</v>
      </c>
      <c r="C89" s="137" t="s">
        <v>816</v>
      </c>
      <c r="D89" s="150">
        <v>3</v>
      </c>
      <c r="E89" s="151" t="s">
        <v>1428</v>
      </c>
      <c r="F89" s="120" t="str">
        <f t="shared" si="10"/>
        <v xml:space="preserve">Spend Analysis Documents </v>
      </c>
      <c r="G89" s="150">
        <v>2</v>
      </c>
      <c r="H89" s="216">
        <f>IF(D89&lt;&gt;"",D89,"")</f>
        <v>3</v>
      </c>
      <c r="I89" s="105">
        <f>IF(G89&lt;&gt;"",G89,"")</f>
        <v>2</v>
      </c>
    </row>
    <row r="90" spans="1:9" ht="51">
      <c r="A90" s="83">
        <v>454</v>
      </c>
      <c r="B90" s="136" t="s">
        <v>817</v>
      </c>
      <c r="C90" s="137" t="s">
        <v>818</v>
      </c>
      <c r="D90" s="150">
        <v>2</v>
      </c>
      <c r="E90" s="151" t="s">
        <v>1429</v>
      </c>
      <c r="F90" s="120" t="str">
        <f t="shared" si="10"/>
        <v xml:space="preserve">Spend Analysis Documents </v>
      </c>
      <c r="G90" s="150">
        <v>0</v>
      </c>
      <c r="H90" s="216">
        <f>IF(D90&lt;&gt;"",D90,"")</f>
        <v>2</v>
      </c>
      <c r="I90" s="105">
        <f>IF(G90&lt;&gt;"",G90,"")</f>
        <v>0</v>
      </c>
    </row>
    <row r="91" spans="1:9">
      <c r="A91" s="38"/>
      <c r="C91" s="139"/>
      <c r="E91" s="140"/>
      <c r="F91" s="113"/>
      <c r="I91" s="15"/>
    </row>
    <row r="92" spans="1:9" ht="60">
      <c r="A92" s="83">
        <v>455</v>
      </c>
      <c r="B92" s="136" t="s">
        <v>819</v>
      </c>
      <c r="C92" s="137" t="s">
        <v>820</v>
      </c>
      <c r="D92" s="150">
        <v>1</v>
      </c>
      <c r="E92" s="151" t="s">
        <v>1430</v>
      </c>
      <c r="F92" s="120" t="str">
        <f>HYPERLINK("https://drive.google.com/drive/folders/0B93qD7tUPEF5X0Y5ZGxzUHVaVEE?usp=sharing","Spend Analysis Documents ")</f>
        <v xml:space="preserve">Spend Analysis Documents </v>
      </c>
      <c r="G92" s="150">
        <v>1</v>
      </c>
      <c r="H92" s="216">
        <f>IF(D92&lt;&gt;"",D92,"")</f>
        <v>1</v>
      </c>
      <c r="I92" s="105">
        <f>IF(G92&lt;&gt;"",G92,"")</f>
        <v>1</v>
      </c>
    </row>
    <row r="93" spans="1:9" ht="20">
      <c r="A93" s="83"/>
      <c r="B93" s="156" t="s">
        <v>821</v>
      </c>
      <c r="C93" s="139"/>
      <c r="D93" s="83"/>
      <c r="E93" s="140"/>
      <c r="F93" s="113"/>
      <c r="G93" s="83"/>
      <c r="I93" s="15"/>
    </row>
    <row r="94" spans="1:9" ht="51">
      <c r="A94" s="83">
        <v>456</v>
      </c>
      <c r="B94" s="136" t="s">
        <v>822</v>
      </c>
      <c r="C94" s="137" t="s">
        <v>823</v>
      </c>
      <c r="D94" s="135">
        <v>2</v>
      </c>
      <c r="E94" s="138" t="s">
        <v>1431</v>
      </c>
      <c r="F94" s="120" t="str">
        <f>HYPERLINK("https://drive.google.com/drive/folders/0B93qD7tUPEF5X0Y5ZGxzUHVaVEE?usp=sharing","Spend Analysis Documents ")</f>
        <v xml:space="preserve">Spend Analysis Documents </v>
      </c>
      <c r="G94" s="135">
        <v>2</v>
      </c>
      <c r="H94" s="216">
        <f>IF(D94&lt;&gt;"",D94,"")</f>
        <v>2</v>
      </c>
      <c r="I94" s="105">
        <f>IF(G94&lt;&gt;"",G94,"")</f>
        <v>2</v>
      </c>
    </row>
    <row r="95" spans="1:9">
      <c r="A95" s="38"/>
      <c r="C95" s="139"/>
      <c r="E95" s="140"/>
      <c r="F95" s="113"/>
      <c r="I95" s="15"/>
    </row>
    <row r="96" spans="1:9" ht="51">
      <c r="A96" s="83">
        <v>457</v>
      </c>
      <c r="B96" s="136" t="s">
        <v>824</v>
      </c>
      <c r="C96" s="137" t="s">
        <v>825</v>
      </c>
      <c r="D96" s="135">
        <v>3</v>
      </c>
      <c r="E96" s="138" t="s">
        <v>1432</v>
      </c>
      <c r="F96" s="120" t="str">
        <f>HYPERLINK("https://drive.google.com/drive/folders/0B93qD7tUPEF5X0Y5ZGxzUHVaVEE?usp=sharing","Spend Analysis Documents ")</f>
        <v xml:space="preserve">Spend Analysis Documents </v>
      </c>
      <c r="G96" s="135">
        <v>3</v>
      </c>
      <c r="H96" s="216">
        <f>IF(D96&lt;&gt;"",D96,"")</f>
        <v>3</v>
      </c>
      <c r="I96" s="105">
        <f>IF(G96&lt;&gt;"",G96,"")</f>
        <v>3</v>
      </c>
    </row>
    <row r="97" spans="1:9">
      <c r="A97" s="38"/>
      <c r="C97" s="139"/>
      <c r="E97" s="140"/>
      <c r="F97" s="113"/>
      <c r="I97" s="15"/>
    </row>
    <row r="98" spans="1:9" ht="51">
      <c r="A98" s="83">
        <v>458</v>
      </c>
      <c r="B98" s="136" t="s">
        <v>826</v>
      </c>
      <c r="C98" s="137" t="s">
        <v>827</v>
      </c>
      <c r="D98" s="135">
        <v>3</v>
      </c>
      <c r="E98" s="138" t="s">
        <v>1433</v>
      </c>
      <c r="F98" s="120" t="str">
        <f>HYPERLINK("https://drive.google.com/drive/folders/0B93qD7tUPEF5X0Y5ZGxzUHVaVEE?usp=sharing","Spend Analysis Documents ")</f>
        <v xml:space="preserve">Spend Analysis Documents </v>
      </c>
      <c r="G98" s="135">
        <v>2</v>
      </c>
      <c r="H98" s="216">
        <f>IF(D98&lt;&gt;"",D98,"")</f>
        <v>3</v>
      </c>
      <c r="I98" s="105">
        <f>IF(G98&lt;&gt;"",G98,"")</f>
        <v>2</v>
      </c>
    </row>
    <row r="99" spans="1:9">
      <c r="A99" s="38"/>
      <c r="C99" s="139"/>
      <c r="E99" s="140"/>
      <c r="F99" s="113"/>
      <c r="I99" s="15"/>
    </row>
    <row r="100" spans="1:9" ht="64">
      <c r="A100" s="83">
        <v>459</v>
      </c>
      <c r="B100" s="136" t="s">
        <v>828</v>
      </c>
      <c r="C100" s="137" t="s">
        <v>829</v>
      </c>
      <c r="D100" s="135">
        <v>1</v>
      </c>
      <c r="E100" s="138" t="s">
        <v>1434</v>
      </c>
      <c r="F100" s="120" t="str">
        <f>HYPERLINK("https://drive.google.com/drive/folders/0B93qD7tUPEF5X0Y5ZGxzUHVaVEE?usp=sharing","Spend Analysis Documents ")</f>
        <v xml:space="preserve">Spend Analysis Documents </v>
      </c>
      <c r="G100" s="135">
        <v>2</v>
      </c>
      <c r="H100" s="216">
        <f>IF(D100&lt;&gt;"",D100,"")</f>
        <v>1</v>
      </c>
      <c r="I100" s="105">
        <f>IF(G100&lt;&gt;"",G100,"")</f>
        <v>2</v>
      </c>
    </row>
    <row r="101" spans="1:9">
      <c r="A101" s="38"/>
      <c r="C101" s="139"/>
      <c r="E101" s="140"/>
      <c r="F101" s="113"/>
      <c r="I101" s="15"/>
    </row>
    <row r="102" spans="1:9" ht="64">
      <c r="A102" s="83">
        <v>460</v>
      </c>
      <c r="B102" s="136" t="s">
        <v>830</v>
      </c>
      <c r="C102" s="137" t="s">
        <v>831</v>
      </c>
      <c r="D102" s="135">
        <v>1</v>
      </c>
      <c r="E102" s="138" t="s">
        <v>1434</v>
      </c>
      <c r="F102" s="120" t="str">
        <f>HYPERLINK("https://drive.google.com/drive/folders/0B93qD7tUPEF5X0Y5ZGxzUHVaVEE?usp=sharing","Spend Analysis Documents ")</f>
        <v xml:space="preserve">Spend Analysis Documents </v>
      </c>
      <c r="G102" s="135">
        <v>1</v>
      </c>
      <c r="H102" s="216">
        <f>IF(D102&lt;&gt;"",D102,"")</f>
        <v>1</v>
      </c>
      <c r="I102" s="105">
        <f>IF(G102&lt;&gt;"",G102,"")</f>
        <v>1</v>
      </c>
    </row>
    <row r="103" spans="1:9">
      <c r="A103" s="38"/>
      <c r="C103" s="139"/>
      <c r="E103" s="140"/>
      <c r="F103" s="113"/>
      <c r="I103" s="15"/>
    </row>
    <row r="104" spans="1:9" ht="51">
      <c r="A104" s="83">
        <v>461</v>
      </c>
      <c r="B104" s="136" t="s">
        <v>832</v>
      </c>
      <c r="C104" s="137" t="s">
        <v>833</v>
      </c>
      <c r="D104" s="135">
        <v>1</v>
      </c>
      <c r="E104" s="138" t="s">
        <v>1434</v>
      </c>
      <c r="F104" s="120" t="str">
        <f>HYPERLINK("https://drive.google.com/drive/folders/0B93qD7tUPEF5X0Y5ZGxzUHVaVEE?usp=sharing","Spend Analysis Documents ")</f>
        <v xml:space="preserve">Spend Analysis Documents </v>
      </c>
      <c r="G104" s="135">
        <v>1</v>
      </c>
      <c r="H104" s="216">
        <f>IF(D104&lt;&gt;"",D104,"")</f>
        <v>1</v>
      </c>
      <c r="I104" s="105">
        <f>IF(G104&lt;&gt;"",G104,"")</f>
        <v>1</v>
      </c>
    </row>
    <row r="105" spans="1:9">
      <c r="A105" s="38"/>
      <c r="C105" s="139"/>
      <c r="E105" s="140"/>
      <c r="F105" s="113"/>
      <c r="I105" s="15"/>
    </row>
    <row r="106" spans="1:9" ht="64">
      <c r="A106" s="83">
        <v>462</v>
      </c>
      <c r="B106" s="136" t="s">
        <v>834</v>
      </c>
      <c r="C106" s="137" t="s">
        <v>835</v>
      </c>
      <c r="D106" s="135">
        <v>1</v>
      </c>
      <c r="E106" s="138" t="s">
        <v>1434</v>
      </c>
      <c r="F106" s="120" t="str">
        <f>HYPERLINK("https://drive.google.com/drive/folders/0B93qD7tUPEF5X0Y5ZGxzUHVaVEE?usp=sharing","Spend Analysis Documents ")</f>
        <v xml:space="preserve">Spend Analysis Documents </v>
      </c>
      <c r="G106" s="135">
        <v>1</v>
      </c>
      <c r="H106" s="216">
        <f>IF(D106&lt;&gt;"",D106,"")</f>
        <v>1</v>
      </c>
      <c r="I106" s="105">
        <f>IF(G106&lt;&gt;"",G106,"")</f>
        <v>1</v>
      </c>
    </row>
    <row r="107" spans="1:9">
      <c r="A107" s="38"/>
      <c r="C107" s="139"/>
      <c r="E107" s="140"/>
      <c r="F107" s="113"/>
      <c r="I107" s="15"/>
    </row>
    <row r="108" spans="1:9" ht="51">
      <c r="A108" s="83">
        <v>463</v>
      </c>
      <c r="B108" s="136" t="s">
        <v>836</v>
      </c>
      <c r="C108" s="137" t="s">
        <v>837</v>
      </c>
      <c r="D108" s="135">
        <v>1</v>
      </c>
      <c r="E108" s="138" t="s">
        <v>1434</v>
      </c>
      <c r="F108" s="120" t="str">
        <f>HYPERLINK("https://drive.google.com/drive/folders/0B93qD7tUPEF5X0Y5ZGxzUHVaVEE?usp=sharing","Spend Analysis Documents ")</f>
        <v xml:space="preserve">Spend Analysis Documents </v>
      </c>
      <c r="G108" s="135">
        <v>1</v>
      </c>
      <c r="H108" s="216">
        <f>IF(D108&lt;&gt;"",D108,"")</f>
        <v>1</v>
      </c>
      <c r="I108" s="105">
        <f>IF(G108&lt;&gt;"",G108,"")</f>
        <v>1</v>
      </c>
    </row>
    <row r="109" spans="1:9">
      <c r="A109" s="38"/>
      <c r="C109" s="139"/>
      <c r="E109" s="140"/>
      <c r="F109" s="113"/>
      <c r="I109" s="15"/>
    </row>
    <row r="110" spans="1:9" ht="60">
      <c r="A110" s="83">
        <v>464</v>
      </c>
      <c r="B110" s="136" t="s">
        <v>838</v>
      </c>
      <c r="C110" s="137" t="s">
        <v>839</v>
      </c>
      <c r="D110" s="135">
        <v>1</v>
      </c>
      <c r="E110" s="138" t="s">
        <v>1434</v>
      </c>
      <c r="F110" s="120" t="str">
        <f>HYPERLINK("https://drive.google.com/drive/folders/0B93qD7tUPEF5X0Y5ZGxzUHVaVEE?usp=sharing","Spend Analysis Documents ")</f>
        <v xml:space="preserve">Spend Analysis Documents </v>
      </c>
      <c r="G110" s="135">
        <v>1</v>
      </c>
      <c r="H110" s="216">
        <f>IF(D110&lt;&gt;"",D110,"")</f>
        <v>1</v>
      </c>
      <c r="I110" s="105">
        <f>IF(G110&lt;&gt;"",G110,"")</f>
        <v>1</v>
      </c>
    </row>
    <row r="111" spans="1:9">
      <c r="A111" s="38"/>
      <c r="C111" s="139"/>
      <c r="E111" s="140"/>
      <c r="F111" s="113"/>
      <c r="I111" s="15"/>
    </row>
    <row r="112" spans="1:9" ht="60">
      <c r="A112" s="83">
        <v>465</v>
      </c>
      <c r="B112" s="136" t="s">
        <v>840</v>
      </c>
      <c r="C112" s="137" t="s">
        <v>841</v>
      </c>
      <c r="D112" s="135">
        <v>3</v>
      </c>
      <c r="E112" s="138" t="s">
        <v>1435</v>
      </c>
      <c r="F112" s="120" t="str">
        <f>HYPERLINK("https://drive.google.com/drive/folders/0B93qD7tUPEF5X0Y5ZGxzUHVaVEE?usp=sharing","Spend Analysis Documents ")</f>
        <v xml:space="preserve">Spend Analysis Documents </v>
      </c>
      <c r="G112" s="135">
        <v>3</v>
      </c>
      <c r="H112" s="216">
        <f>IF(D112&lt;&gt;"",D112,"")</f>
        <v>3</v>
      </c>
      <c r="I112" s="105">
        <f>IF(G112&lt;&gt;"",G112,"")</f>
        <v>3</v>
      </c>
    </row>
    <row r="113" spans="1:9">
      <c r="A113" s="38"/>
      <c r="C113" s="139"/>
      <c r="E113" s="140"/>
      <c r="F113" s="113"/>
      <c r="I113" s="15"/>
    </row>
    <row r="114" spans="1:9" ht="51">
      <c r="A114" s="83">
        <v>466</v>
      </c>
      <c r="B114" s="136" t="s">
        <v>842</v>
      </c>
      <c r="C114" s="137" t="s">
        <v>843</v>
      </c>
      <c r="D114" s="135">
        <v>1</v>
      </c>
      <c r="E114" s="138" t="s">
        <v>1434</v>
      </c>
      <c r="F114" s="120" t="str">
        <f>HYPERLINK("https://drive.google.com/drive/folders/0B93qD7tUPEF5X0Y5ZGxzUHVaVEE?usp=sharing","Spend Analysis Documents ")</f>
        <v xml:space="preserve">Spend Analysis Documents </v>
      </c>
      <c r="G114" s="135">
        <v>1</v>
      </c>
      <c r="H114" s="216">
        <f>IF(D114&lt;&gt;"",D114,"")</f>
        <v>1</v>
      </c>
      <c r="I114" s="105">
        <f>IF(G114&lt;&gt;"",G114,"")</f>
        <v>1</v>
      </c>
    </row>
    <row r="115" spans="1:9">
      <c r="A115" s="38"/>
      <c r="C115" s="139"/>
      <c r="E115" s="140"/>
      <c r="F115" s="113"/>
      <c r="I115" s="15"/>
    </row>
    <row r="116" spans="1:9">
      <c r="A116" s="38"/>
      <c r="C116" s="139"/>
      <c r="E116" s="140"/>
      <c r="F116" s="113"/>
      <c r="I116" s="15"/>
    </row>
    <row r="117" spans="1:9">
      <c r="A117" s="38"/>
      <c r="C117" s="139"/>
      <c r="E117" s="140"/>
      <c r="F117" s="113"/>
      <c r="I117" s="15"/>
    </row>
    <row r="118" spans="1:9" ht="20">
      <c r="A118" s="83"/>
      <c r="B118" s="141" t="s">
        <v>57</v>
      </c>
      <c r="C118" s="139"/>
      <c r="E118" s="140"/>
      <c r="F118" s="113"/>
      <c r="I118" s="15"/>
    </row>
    <row r="119" spans="1:9" ht="64">
      <c r="A119" s="83">
        <v>467</v>
      </c>
      <c r="B119" s="136" t="s">
        <v>844</v>
      </c>
      <c r="C119" s="137" t="s">
        <v>845</v>
      </c>
      <c r="D119" s="135">
        <v>4</v>
      </c>
      <c r="E119" s="138" t="s">
        <v>1436</v>
      </c>
      <c r="F119" s="120" t="str">
        <f>HYPERLINK("https://drive.google.com/drive/folders/0B93qD7tUPEF5X0Y5ZGxzUHVaVEE?usp=sharing","Spend Analysis Documents ")</f>
        <v xml:space="preserve">Spend Analysis Documents </v>
      </c>
      <c r="G119" s="135">
        <v>3</v>
      </c>
      <c r="H119" s="216">
        <f>IF(D119&lt;&gt;"",D119,"")</f>
        <v>4</v>
      </c>
      <c r="I119" s="105">
        <f>IF(G119&lt;&gt;"",G119,"")</f>
        <v>3</v>
      </c>
    </row>
    <row r="120" spans="1:9">
      <c r="A120" s="38"/>
      <c r="C120" s="139"/>
      <c r="E120" s="140"/>
      <c r="F120" s="113"/>
      <c r="I120" s="15"/>
    </row>
    <row r="121" spans="1:9" ht="192">
      <c r="A121" s="83">
        <v>468</v>
      </c>
      <c r="B121" s="136" t="s">
        <v>406</v>
      </c>
      <c r="C121" s="137" t="s">
        <v>690</v>
      </c>
      <c r="D121" s="135">
        <v>5</v>
      </c>
      <c r="E121" s="138" t="s">
        <v>1437</v>
      </c>
      <c r="F121" s="120" t="s">
        <v>1448</v>
      </c>
      <c r="G121" s="135">
        <v>4</v>
      </c>
      <c r="H121" s="216">
        <f>IF(D121&lt;&gt;"",D121,"")</f>
        <v>5</v>
      </c>
      <c r="I121" s="105">
        <f>IF(G121&lt;&gt;"",G121,"")</f>
        <v>4</v>
      </c>
    </row>
    <row r="122" spans="1:9">
      <c r="A122" s="38"/>
      <c r="C122" s="139"/>
      <c r="E122" s="140"/>
      <c r="F122" s="113"/>
      <c r="I122" s="15"/>
    </row>
    <row r="123" spans="1:9" ht="64">
      <c r="A123" s="83">
        <v>469</v>
      </c>
      <c r="B123" s="136" t="s">
        <v>67</v>
      </c>
      <c r="C123" s="137" t="s">
        <v>153</v>
      </c>
      <c r="D123" s="135">
        <v>0</v>
      </c>
      <c r="E123" s="138" t="s">
        <v>1438</v>
      </c>
      <c r="F123" s="120"/>
      <c r="G123" s="135">
        <v>2</v>
      </c>
      <c r="H123" s="216">
        <f>IF(D123&lt;&gt;"",D123,"")</f>
        <v>0</v>
      </c>
      <c r="I123" s="105">
        <f>IF(G123&lt;&gt;"",G123,"")</f>
        <v>2</v>
      </c>
    </row>
    <row r="124" spans="1:9">
      <c r="A124" s="38"/>
      <c r="C124" s="139"/>
      <c r="E124" s="140"/>
      <c r="F124" s="113"/>
      <c r="I124" s="15"/>
    </row>
    <row r="125" spans="1:9" ht="96">
      <c r="A125" s="83">
        <v>470</v>
      </c>
      <c r="B125" s="136" t="s">
        <v>846</v>
      </c>
      <c r="C125" s="137" t="s">
        <v>847</v>
      </c>
      <c r="D125" s="135">
        <v>3</v>
      </c>
      <c r="E125" s="138" t="s">
        <v>1439</v>
      </c>
      <c r="F125" s="120"/>
      <c r="G125" s="135">
        <v>1</v>
      </c>
      <c r="H125" s="216">
        <f>IF(D125&lt;&gt;"",D125,"")</f>
        <v>3</v>
      </c>
      <c r="I125" s="105">
        <f>IF(G125&lt;&gt;"",G125,"")</f>
        <v>1</v>
      </c>
    </row>
    <row r="126" spans="1:9">
      <c r="A126" s="38"/>
      <c r="C126" s="139"/>
      <c r="E126" s="140"/>
      <c r="F126" s="113"/>
      <c r="I126" s="15"/>
    </row>
    <row r="127" spans="1:9" ht="32">
      <c r="A127" s="83">
        <v>471</v>
      </c>
      <c r="B127" s="136" t="s">
        <v>264</v>
      </c>
      <c r="C127" s="137" t="s">
        <v>848</v>
      </c>
      <c r="D127" s="135">
        <v>3</v>
      </c>
      <c r="E127" s="138" t="s">
        <v>1440</v>
      </c>
      <c r="F127" s="120"/>
      <c r="G127" s="135">
        <v>2</v>
      </c>
      <c r="H127" s="216">
        <f>IF(D127&lt;&gt;"",D127,"")</f>
        <v>3</v>
      </c>
      <c r="I127" s="105">
        <f>IF(G127&lt;&gt;"",G127,"")</f>
        <v>2</v>
      </c>
    </row>
    <row r="128" spans="1:9">
      <c r="A128" s="38"/>
      <c r="C128" s="139"/>
      <c r="E128" s="140"/>
      <c r="F128" s="113"/>
      <c r="I128" s="15"/>
    </row>
    <row r="129" spans="1:9" ht="80">
      <c r="A129" s="83">
        <v>472</v>
      </c>
      <c r="B129" s="136" t="s">
        <v>849</v>
      </c>
      <c r="C129" s="137" t="s">
        <v>218</v>
      </c>
      <c r="D129" s="135">
        <v>0</v>
      </c>
      <c r="E129" s="138" t="s">
        <v>1441</v>
      </c>
      <c r="F129" s="120"/>
      <c r="G129" s="135">
        <v>0</v>
      </c>
      <c r="H129" s="216">
        <f>IF(D129&lt;&gt;"",D129,"")</f>
        <v>0</v>
      </c>
      <c r="I129" s="105">
        <f>IF(G129&lt;&gt;"",G129,"")</f>
        <v>0</v>
      </c>
    </row>
    <row r="130" spans="1:9">
      <c r="A130" s="38"/>
      <c r="C130" s="139"/>
      <c r="E130" s="140"/>
      <c r="F130" s="113"/>
      <c r="I130" s="15"/>
    </row>
    <row r="131" spans="1:9" ht="96">
      <c r="A131" s="83">
        <v>473</v>
      </c>
      <c r="B131" s="136" t="s">
        <v>265</v>
      </c>
      <c r="C131" s="137" t="s">
        <v>219</v>
      </c>
      <c r="D131" s="135">
        <v>0</v>
      </c>
      <c r="E131" s="138" t="s">
        <v>1442</v>
      </c>
      <c r="F131" s="120"/>
      <c r="G131" s="135">
        <v>2</v>
      </c>
      <c r="H131" s="216">
        <f>IF(D131&lt;&gt;"",D131,"")</f>
        <v>0</v>
      </c>
      <c r="I131" s="105">
        <f>IF(G131&lt;&gt;"",G131,"")</f>
        <v>2</v>
      </c>
    </row>
    <row r="132" spans="1:9">
      <c r="A132" s="38"/>
      <c r="C132" s="139"/>
      <c r="E132" s="140"/>
      <c r="F132" s="113"/>
      <c r="I132" s="15"/>
    </row>
    <row r="133" spans="1:9" ht="40">
      <c r="A133" s="83">
        <v>474</v>
      </c>
      <c r="B133" s="136" t="s">
        <v>850</v>
      </c>
      <c r="C133" s="137" t="s">
        <v>851</v>
      </c>
      <c r="D133" s="135">
        <v>3</v>
      </c>
      <c r="E133" s="138" t="s">
        <v>1443</v>
      </c>
      <c r="F133" s="120"/>
      <c r="G133" s="135">
        <v>1</v>
      </c>
      <c r="H133" s="216">
        <f>IF(D133&lt;&gt;"",D133,"")</f>
        <v>3</v>
      </c>
      <c r="I133" s="105">
        <f>IF(G133&lt;&gt;"",G133,"")</f>
        <v>1</v>
      </c>
    </row>
    <row r="134" spans="1:9">
      <c r="A134" s="38"/>
      <c r="C134" s="139"/>
      <c r="E134" s="140"/>
      <c r="F134" s="113"/>
      <c r="I134" s="15"/>
    </row>
    <row r="135" spans="1:9" ht="80">
      <c r="A135" s="83">
        <v>475</v>
      </c>
      <c r="B135" s="136" t="s">
        <v>852</v>
      </c>
      <c r="C135" s="137" t="s">
        <v>1157</v>
      </c>
      <c r="D135" s="135">
        <v>0</v>
      </c>
      <c r="E135" s="138" t="s">
        <v>1444</v>
      </c>
      <c r="F135" s="120"/>
      <c r="G135" s="135">
        <v>3</v>
      </c>
      <c r="H135" s="216">
        <f>IF(D135&lt;&gt;"",D135,"")</f>
        <v>0</v>
      </c>
      <c r="I135" s="105">
        <f>IF(G135&lt;&gt;"",G135,"")</f>
        <v>3</v>
      </c>
    </row>
    <row r="136" spans="1:9">
      <c r="A136" s="38"/>
      <c r="C136" s="139"/>
      <c r="E136" s="140"/>
      <c r="F136" s="113"/>
      <c r="I136" s="15"/>
    </row>
    <row r="137" spans="1:9" ht="96">
      <c r="A137" s="83">
        <v>476</v>
      </c>
      <c r="B137" s="136" t="s">
        <v>119</v>
      </c>
      <c r="C137" s="137" t="s">
        <v>853</v>
      </c>
      <c r="D137" s="135">
        <v>0</v>
      </c>
      <c r="E137" s="138" t="s">
        <v>1445</v>
      </c>
      <c r="F137" s="120"/>
      <c r="G137" s="135">
        <v>0</v>
      </c>
      <c r="H137" s="216">
        <f>IF(D137&lt;&gt;"",D137,"")</f>
        <v>0</v>
      </c>
      <c r="I137" s="105">
        <f>IF(G137&lt;&gt;"",G137,"")</f>
        <v>0</v>
      </c>
    </row>
    <row r="138" spans="1:9">
      <c r="A138" s="38"/>
      <c r="C138" s="139"/>
      <c r="E138" s="140"/>
      <c r="F138" s="113"/>
      <c r="I138" s="15"/>
    </row>
    <row r="139" spans="1:9" ht="32">
      <c r="A139" s="83">
        <v>477</v>
      </c>
      <c r="B139" s="136" t="s">
        <v>121</v>
      </c>
      <c r="C139" s="137" t="s">
        <v>224</v>
      </c>
      <c r="D139" s="135">
        <v>4</v>
      </c>
      <c r="E139" s="138" t="s">
        <v>1446</v>
      </c>
      <c r="F139" s="120"/>
      <c r="G139" s="135">
        <v>1</v>
      </c>
      <c r="H139" s="216">
        <f>IF(D139&lt;&gt;"",D139,"")</f>
        <v>4</v>
      </c>
      <c r="I139" s="105">
        <f>IF(G139&lt;&gt;"",G139,"")</f>
        <v>1</v>
      </c>
    </row>
    <row r="140" spans="1:9">
      <c r="A140" s="38"/>
      <c r="C140" s="139"/>
      <c r="E140" s="140"/>
      <c r="F140" s="113"/>
      <c r="I140" s="15"/>
    </row>
    <row r="141" spans="1:9" ht="96">
      <c r="A141" s="83">
        <v>478</v>
      </c>
      <c r="B141" s="157" t="s">
        <v>122</v>
      </c>
      <c r="C141" s="158" t="s">
        <v>225</v>
      </c>
      <c r="D141" s="159"/>
      <c r="E141" s="160"/>
      <c r="F141" s="120"/>
      <c r="G141" s="159">
        <v>3</v>
      </c>
      <c r="H141" s="216" t="str">
        <f>IF(D141&lt;&gt;"",D141,"")</f>
        <v/>
      </c>
      <c r="I141" s="105">
        <f>IF(G141&lt;&gt;"",G141,"")</f>
        <v>3</v>
      </c>
    </row>
    <row r="142" spans="1:9">
      <c r="A142" s="38"/>
      <c r="C142" s="139"/>
      <c r="E142" s="140"/>
      <c r="F142" s="113"/>
      <c r="I142" s="15"/>
    </row>
    <row r="143" spans="1:9" ht="96">
      <c r="A143" s="83">
        <v>479</v>
      </c>
      <c r="B143" s="136" t="s">
        <v>123</v>
      </c>
      <c r="C143" s="137" t="s">
        <v>226</v>
      </c>
      <c r="D143" s="135">
        <v>2</v>
      </c>
      <c r="E143" s="138" t="s">
        <v>1447</v>
      </c>
      <c r="F143" s="120"/>
      <c r="G143" s="135">
        <v>4</v>
      </c>
      <c r="H143" s="216">
        <f>IF(D143&lt;&gt;"",D143,"")</f>
        <v>2</v>
      </c>
      <c r="I143" s="105">
        <f>IF(G143&lt;&gt;"",G143,"")</f>
        <v>4</v>
      </c>
    </row>
    <row r="144" spans="1:9">
      <c r="A144" s="38"/>
      <c r="C144" s="139"/>
      <c r="E144" s="140"/>
      <c r="F144" s="113"/>
      <c r="I144" s="15"/>
    </row>
    <row r="145" spans="1:10" ht="60">
      <c r="A145" s="83">
        <v>480</v>
      </c>
      <c r="B145" s="136" t="s">
        <v>854</v>
      </c>
      <c r="C145" s="137" t="s">
        <v>708</v>
      </c>
      <c r="D145" s="135">
        <v>4</v>
      </c>
      <c r="E145" s="138"/>
      <c r="F145" s="120"/>
      <c r="G145" s="135">
        <v>3</v>
      </c>
      <c r="H145" s="216">
        <f>IF(D145&lt;&gt;"",D145,"")</f>
        <v>4</v>
      </c>
      <c r="I145" s="105">
        <f>IF(G145&lt;&gt;"",G145,"")</f>
        <v>3</v>
      </c>
    </row>
    <row r="146" spans="1:10">
      <c r="A146" s="38"/>
      <c r="C146" s="139"/>
      <c r="E146" s="140"/>
      <c r="F146" s="113"/>
      <c r="I146" s="15"/>
    </row>
    <row r="147" spans="1:10">
      <c r="A147" s="38"/>
      <c r="C147" s="139"/>
      <c r="E147" s="140"/>
      <c r="F147" s="113"/>
      <c r="I147" s="15"/>
    </row>
    <row r="148" spans="1:10">
      <c r="A148" s="38"/>
      <c r="C148" s="139"/>
      <c r="E148" s="140"/>
      <c r="F148" s="113"/>
      <c r="I148" s="15"/>
    </row>
    <row r="149" spans="1:10" ht="20">
      <c r="A149" s="83"/>
      <c r="B149" s="141" t="s">
        <v>56</v>
      </c>
      <c r="C149" s="139"/>
      <c r="E149" s="140"/>
      <c r="F149" s="113"/>
      <c r="I149" s="15"/>
    </row>
    <row r="150" spans="1:10" ht="112">
      <c r="A150" s="83">
        <v>481</v>
      </c>
      <c r="B150" s="136" t="s">
        <v>855</v>
      </c>
      <c r="C150" s="137" t="s">
        <v>856</v>
      </c>
      <c r="D150" s="135">
        <v>2</v>
      </c>
      <c r="E150" s="138" t="s">
        <v>1449</v>
      </c>
      <c r="F150" s="120" t="str">
        <f>HYPERLINK("https://drive.google.com/drive/folders/0B93qD7tUPEF5X0Y5ZGxzUHVaVEE?usp=sharing","Spend Analysis Documents ")</f>
        <v xml:space="preserve">Spend Analysis Documents </v>
      </c>
      <c r="G150" s="135">
        <v>2</v>
      </c>
      <c r="H150" s="216">
        <f>IF(D150&lt;&gt;"",D150,"")</f>
        <v>2</v>
      </c>
      <c r="I150" s="105">
        <f>IF(G150&lt;&gt;"",G150,"")</f>
        <v>2</v>
      </c>
    </row>
    <row r="151" spans="1:10">
      <c r="A151" s="38"/>
      <c r="C151" s="139"/>
      <c r="E151" s="140"/>
      <c r="F151" s="113"/>
      <c r="I151" s="15"/>
    </row>
    <row r="152" spans="1:10" ht="160">
      <c r="A152" s="83">
        <v>482</v>
      </c>
      <c r="B152" s="136" t="s">
        <v>857</v>
      </c>
      <c r="C152" s="137" t="s">
        <v>858</v>
      </c>
      <c r="D152" s="135">
        <v>3</v>
      </c>
      <c r="E152" s="138" t="s">
        <v>1450</v>
      </c>
      <c r="F152" s="120" t="str">
        <f>HYPERLINK("https://drive.google.com/drive/folders/0B93qD7tUPEF5X0Y5ZGxzUHVaVEE?usp=sharing","Spend Analysis Documents ")</f>
        <v xml:space="preserve">Spend Analysis Documents </v>
      </c>
      <c r="G152" s="135">
        <v>2</v>
      </c>
      <c r="H152" s="216">
        <f>IF(D152&lt;&gt;"",D152,"")</f>
        <v>3</v>
      </c>
      <c r="I152" s="105">
        <f>IF(G152&lt;&gt;"",G152,"")</f>
        <v>2</v>
      </c>
    </row>
    <row r="153" spans="1:10">
      <c r="A153" s="38"/>
      <c r="C153" s="139"/>
      <c r="E153" s="140"/>
      <c r="F153" s="113"/>
      <c r="I153" s="15"/>
    </row>
    <row r="154" spans="1:10" ht="64">
      <c r="A154" s="83">
        <v>483</v>
      </c>
      <c r="B154" s="136" t="s">
        <v>859</v>
      </c>
      <c r="C154" s="137" t="s">
        <v>860</v>
      </c>
      <c r="D154" s="135">
        <v>3</v>
      </c>
      <c r="E154" s="138" t="s">
        <v>1451</v>
      </c>
      <c r="F154" s="120"/>
      <c r="G154" s="135">
        <v>3</v>
      </c>
      <c r="H154" s="216">
        <f>IF(D154&lt;&gt;"",D154,"")</f>
        <v>3</v>
      </c>
      <c r="I154" s="105">
        <f>IF(G154&lt;&gt;"",G154,"")</f>
        <v>3</v>
      </c>
    </row>
    <row r="155" spans="1:10" s="15" customFormat="1" ht="16">
      <c r="F155" s="113"/>
      <c r="H155" s="113"/>
    </row>
    <row r="156" spans="1:10" ht="96">
      <c r="A156" s="83">
        <v>484</v>
      </c>
      <c r="B156" s="136" t="s">
        <v>261</v>
      </c>
      <c r="C156" s="137" t="s">
        <v>861</v>
      </c>
      <c r="D156" s="135">
        <v>1</v>
      </c>
      <c r="E156" s="138" t="s">
        <v>1452</v>
      </c>
      <c r="F156" s="120" t="str">
        <f>HYPERLINK("https://drive.google.com/drive/folders/0B93qD7tUPEF5X0Y5ZGxzUHVaVEE?usp=sharing","Spend Analysis Documents ")</f>
        <v xml:space="preserve">Spend Analysis Documents </v>
      </c>
      <c r="G156" s="135">
        <v>1</v>
      </c>
      <c r="H156" s="216">
        <f>IF(D156&lt;&gt;"",D156,"")</f>
        <v>1</v>
      </c>
      <c r="I156" s="105">
        <f>IF(G156&lt;&gt;"",G156,"")</f>
        <v>1</v>
      </c>
    </row>
    <row r="157" spans="1:10">
      <c r="A157" s="38"/>
      <c r="C157" s="139"/>
      <c r="E157" s="140"/>
      <c r="F157" s="113"/>
      <c r="I157" s="15"/>
      <c r="J157" s="15"/>
    </row>
    <row r="158" spans="1:10" ht="51">
      <c r="A158" s="83">
        <v>485</v>
      </c>
      <c r="B158" s="136" t="s">
        <v>419</v>
      </c>
      <c r="C158" s="137" t="s">
        <v>720</v>
      </c>
      <c r="D158" s="135">
        <v>3</v>
      </c>
      <c r="E158" s="138" t="s">
        <v>1453</v>
      </c>
      <c r="F158" s="120" t="str">
        <f t="shared" ref="F158:F160" si="11">HYPERLINK("https://drive.google.com/drive/folders/0B93qD7tUPEF5X0Y5ZGxzUHVaVEE?usp=sharing","Spend Analysis Documents ")</f>
        <v xml:space="preserve">Spend Analysis Documents </v>
      </c>
      <c r="G158" s="135">
        <v>3</v>
      </c>
      <c r="H158" s="216">
        <f>IF(D158&lt;&gt;"",D158,"")</f>
        <v>3</v>
      </c>
      <c r="I158" s="105">
        <f>IF(G158&lt;&gt;"",G158,"")</f>
        <v>3</v>
      </c>
    </row>
    <row r="159" spans="1:10" ht="64">
      <c r="A159" s="83">
        <v>486</v>
      </c>
      <c r="B159" s="136" t="s">
        <v>262</v>
      </c>
      <c r="C159" s="137" t="s">
        <v>210</v>
      </c>
      <c r="D159" s="135">
        <v>4</v>
      </c>
      <c r="E159" s="138" t="s">
        <v>1454</v>
      </c>
      <c r="F159" s="120" t="str">
        <f t="shared" si="11"/>
        <v xml:space="preserve">Spend Analysis Documents </v>
      </c>
      <c r="G159" s="135">
        <v>3</v>
      </c>
      <c r="H159" s="216">
        <f>IF(D159&lt;&gt;"",D159,"")</f>
        <v>4</v>
      </c>
      <c r="I159" s="105">
        <f>IF(G159&lt;&gt;"",G159,"")</f>
        <v>3</v>
      </c>
    </row>
    <row r="160" spans="1:10" ht="51">
      <c r="A160" s="83">
        <v>487</v>
      </c>
      <c r="B160" s="136" t="s">
        <v>420</v>
      </c>
      <c r="C160" s="137" t="s">
        <v>723</v>
      </c>
      <c r="D160" s="135">
        <v>3</v>
      </c>
      <c r="E160" s="138" t="s">
        <v>1455</v>
      </c>
      <c r="F160" s="120" t="str">
        <f t="shared" si="11"/>
        <v xml:space="preserve">Spend Analysis Documents </v>
      </c>
      <c r="G160" s="135">
        <v>3</v>
      </c>
      <c r="H160" s="216">
        <f>IF(D160&lt;&gt;"",D160,"")</f>
        <v>3</v>
      </c>
      <c r="I160" s="105">
        <f>IF(G160&lt;&gt;"",G160,"")</f>
        <v>3</v>
      </c>
    </row>
    <row r="161" spans="1:9">
      <c r="A161" s="38"/>
      <c r="C161" s="139"/>
      <c r="E161" s="140"/>
      <c r="F161" s="113"/>
      <c r="I161" s="15"/>
    </row>
    <row r="162" spans="1:9">
      <c r="A162" s="38"/>
      <c r="C162" s="139"/>
      <c r="E162" s="140"/>
      <c r="F162" s="113"/>
      <c r="I162" s="15"/>
    </row>
    <row r="163" spans="1:9">
      <c r="A163" s="38"/>
      <c r="C163" s="139"/>
      <c r="E163" s="140"/>
      <c r="F163" s="113"/>
      <c r="I163" s="15"/>
    </row>
    <row r="164" spans="1:9" ht="20">
      <c r="A164" s="83"/>
      <c r="B164" s="141" t="s">
        <v>278</v>
      </c>
      <c r="C164" s="139"/>
      <c r="E164" s="140"/>
      <c r="F164" s="113"/>
      <c r="I164" s="15"/>
    </row>
    <row r="165" spans="1:9" ht="60">
      <c r="A165" s="83">
        <v>488</v>
      </c>
      <c r="B165" s="136" t="s">
        <v>862</v>
      </c>
      <c r="C165" s="137" t="s">
        <v>863</v>
      </c>
      <c r="D165" s="135">
        <v>3</v>
      </c>
      <c r="E165" s="138" t="s">
        <v>1456</v>
      </c>
      <c r="F165" s="120" t="str">
        <f>HYPERLINK("https://drive.google.com/drive/folders/0B93qD7tUPEF5X0Y5ZGxzUHVaVEE?usp=sharing","Spend Analysis Documents ")</f>
        <v xml:space="preserve">Spend Analysis Documents </v>
      </c>
      <c r="G165" s="135">
        <v>3</v>
      </c>
      <c r="H165" s="216">
        <f>IF(D165&lt;&gt;"",D165,"")</f>
        <v>3</v>
      </c>
      <c r="I165" s="105">
        <f>IF(G165&lt;&gt;"",G165,"")</f>
        <v>3</v>
      </c>
    </row>
    <row r="166" spans="1:9">
      <c r="A166" s="38"/>
      <c r="C166" s="139"/>
      <c r="E166" s="140"/>
      <c r="F166" s="113"/>
      <c r="I166" s="15"/>
    </row>
    <row r="167" spans="1:9" ht="409.6">
      <c r="A167" s="83">
        <v>489</v>
      </c>
      <c r="B167" s="136" t="s">
        <v>864</v>
      </c>
      <c r="C167" s="137" t="s">
        <v>1158</v>
      </c>
      <c r="D167" s="135">
        <v>4</v>
      </c>
      <c r="E167" s="138" t="s">
        <v>1457</v>
      </c>
      <c r="F167" s="120" t="str">
        <f>HYPERLINK("https://drive.google.com/drive/folders/0B93qD7tUPEF5X0Y5ZGxzUHVaVEE?usp=sharing","Spend Analysis Documents ")</f>
        <v xml:space="preserve">Spend Analysis Documents </v>
      </c>
      <c r="G167" s="135">
        <v>3</v>
      </c>
      <c r="H167" s="216">
        <f>IF(D167&lt;&gt;"",D167,"")</f>
        <v>4</v>
      </c>
      <c r="I167" s="105">
        <f>IF(G167&lt;&gt;"",G167,"")</f>
        <v>3</v>
      </c>
    </row>
    <row r="168" spans="1:9">
      <c r="A168" s="38"/>
      <c r="C168" s="139"/>
      <c r="E168" s="140"/>
      <c r="F168" s="113"/>
      <c r="I168" s="15"/>
    </row>
    <row r="169" spans="1:9" ht="51">
      <c r="A169" s="83">
        <v>490</v>
      </c>
      <c r="B169" s="136" t="s">
        <v>124</v>
      </c>
      <c r="C169" s="137" t="s">
        <v>865</v>
      </c>
      <c r="D169" s="135">
        <v>3</v>
      </c>
      <c r="E169" s="138" t="s">
        <v>1458</v>
      </c>
      <c r="F169" s="120" t="str">
        <f>HYPERLINK("https://drive.google.com/drive/folders/0B93qD7tUPEF5X0Y5ZGxzUHVaVEE?usp=sharing","Spend Analysis Documents ")</f>
        <v xml:space="preserve">Spend Analysis Documents </v>
      </c>
      <c r="G169" s="135">
        <v>3</v>
      </c>
      <c r="H169" s="216">
        <f>IF(D169&lt;&gt;"",D169,"")</f>
        <v>3</v>
      </c>
      <c r="I169" s="105">
        <f>IF(G169&lt;&gt;"",G169,"")</f>
        <v>3</v>
      </c>
    </row>
    <row r="170" spans="1:9">
      <c r="A170" s="38"/>
      <c r="C170" s="139"/>
      <c r="E170" s="140"/>
      <c r="F170" s="113"/>
      <c r="I170" s="15"/>
    </row>
    <row r="171" spans="1:9" ht="64">
      <c r="A171" s="83">
        <v>491</v>
      </c>
      <c r="B171" s="136" t="s">
        <v>866</v>
      </c>
      <c r="C171" s="137" t="s">
        <v>867</v>
      </c>
      <c r="D171" s="135">
        <v>2</v>
      </c>
      <c r="E171" s="138" t="s">
        <v>1459</v>
      </c>
      <c r="F171" s="120" t="str">
        <f>HYPERLINK("https://drive.google.com/drive/folders/0B93qD7tUPEF5X0Y5ZGxzUHVaVEE?usp=sharing","Spend Analysis Documents ")</f>
        <v xml:space="preserve">Spend Analysis Documents </v>
      </c>
      <c r="G171" s="135">
        <v>1</v>
      </c>
      <c r="H171" s="216">
        <f>IF(D171&lt;&gt;"",D171,"")</f>
        <v>2</v>
      </c>
      <c r="I171" s="105">
        <f>IF(G171&lt;&gt;"",G171,"")</f>
        <v>1</v>
      </c>
    </row>
    <row r="172" spans="1:9">
      <c r="A172" s="38"/>
      <c r="C172" s="139"/>
      <c r="E172" s="140"/>
      <c r="F172" s="113"/>
      <c r="I172" s="15"/>
    </row>
    <row r="173" spans="1:9" ht="96">
      <c r="A173" s="83">
        <v>492</v>
      </c>
      <c r="B173" s="136" t="s">
        <v>868</v>
      </c>
      <c r="C173" s="137" t="s">
        <v>869</v>
      </c>
      <c r="D173" s="135">
        <v>1</v>
      </c>
      <c r="E173" s="138" t="s">
        <v>1460</v>
      </c>
      <c r="F173" s="120" t="str">
        <f>HYPERLINK("https://drive.google.com/drive/folders/0B93qD7tUPEF5X0Y5ZGxzUHVaVEE?usp=sharing","Spend Analysis Documents ")</f>
        <v xml:space="preserve">Spend Analysis Documents </v>
      </c>
      <c r="G173" s="135">
        <v>1</v>
      </c>
      <c r="H173" s="216">
        <f>IF(D173&lt;&gt;"",D173,"")</f>
        <v>1</v>
      </c>
      <c r="I173" s="105">
        <f>IF(G173&lt;&gt;"",G173,"")</f>
        <v>1</v>
      </c>
    </row>
    <row r="174" spans="1:9">
      <c r="A174" s="38"/>
      <c r="C174" s="139"/>
      <c r="E174" s="140"/>
      <c r="F174" s="113"/>
      <c r="I174" s="15"/>
    </row>
    <row r="175" spans="1:9" ht="112">
      <c r="A175" s="83">
        <v>493</v>
      </c>
      <c r="B175" s="136" t="s">
        <v>126</v>
      </c>
      <c r="C175" s="137" t="s">
        <v>229</v>
      </c>
      <c r="D175" s="135">
        <v>3</v>
      </c>
      <c r="E175" s="138" t="s">
        <v>1461</v>
      </c>
      <c r="F175" s="120" t="str">
        <f>HYPERLINK("https://drive.google.com/drive/folders/0B93qD7tUPEF5X0Y5ZGxzUHVaVEE?usp=sharing","Spend Analysis Documents ")</f>
        <v xml:space="preserve">Spend Analysis Documents </v>
      </c>
      <c r="G175" s="135">
        <v>2</v>
      </c>
      <c r="H175" s="216">
        <f>IF(D175&lt;&gt;"",D175,"")</f>
        <v>3</v>
      </c>
      <c r="I175" s="105">
        <f>IF(G175&lt;&gt;"",G175,"")</f>
        <v>2</v>
      </c>
    </row>
    <row r="176" spans="1:9">
      <c r="A176" s="83"/>
      <c r="F176" s="113"/>
      <c r="I176" s="15"/>
    </row>
    <row r="177" spans="1:9">
      <c r="A177" s="83"/>
      <c r="B177" s="152"/>
      <c r="C177" s="161"/>
      <c r="F177" s="113"/>
      <c r="I177" s="15"/>
    </row>
    <row r="178" spans="1:9">
      <c r="A178" s="83"/>
      <c r="I178" s="15"/>
    </row>
    <row r="179" spans="1:9">
      <c r="A179" s="83"/>
      <c r="I179" s="15"/>
    </row>
    <row r="180" spans="1:9">
      <c r="A180" s="83"/>
      <c r="I180" s="15"/>
    </row>
    <row r="181" spans="1:9">
      <c r="A181" s="83"/>
      <c r="I181" s="15"/>
    </row>
    <row r="182" spans="1:9">
      <c r="A182" s="83"/>
      <c r="I182" s="15"/>
    </row>
    <row r="183" spans="1:9">
      <c r="A183" s="83"/>
      <c r="I183" s="15"/>
    </row>
    <row r="184" spans="1:9">
      <c r="A184" s="83"/>
      <c r="I184" s="15"/>
    </row>
    <row r="185" spans="1:9">
      <c r="A185" s="83"/>
      <c r="I185" s="15"/>
    </row>
    <row r="186" spans="1:9">
      <c r="A186" s="83"/>
      <c r="I186" s="15"/>
    </row>
    <row r="187" spans="1:9">
      <c r="A187" s="83"/>
      <c r="I187" s="15"/>
    </row>
    <row r="188" spans="1:9">
      <c r="A188" s="83"/>
      <c r="I188" s="15"/>
    </row>
    <row r="189" spans="1:9">
      <c r="B189" s="152"/>
      <c r="C189" s="161"/>
      <c r="I189" s="15"/>
    </row>
    <row r="190" spans="1:9">
      <c r="B190" s="152"/>
      <c r="C190" s="161"/>
      <c r="I190" s="15"/>
    </row>
    <row r="191" spans="1:9">
      <c r="B191" s="152"/>
      <c r="C191" s="161"/>
      <c r="I191" s="15"/>
    </row>
    <row r="192" spans="1:9">
      <c r="B192" s="152"/>
      <c r="C192" s="161"/>
      <c r="I192" s="15"/>
    </row>
    <row r="193" spans="2:9">
      <c r="B193" s="152"/>
      <c r="C193" s="161"/>
      <c r="I193" s="15"/>
    </row>
    <row r="194" spans="2:9">
      <c r="B194" s="152"/>
      <c r="C194" s="161"/>
      <c r="I194" s="15"/>
    </row>
    <row r="195" spans="2:9">
      <c r="B195" s="152"/>
      <c r="C195" s="161"/>
      <c r="I195" s="15"/>
    </row>
    <row r="196" spans="2:9">
      <c r="B196" s="152"/>
      <c r="C196" s="161"/>
      <c r="I196" s="15"/>
    </row>
    <row r="197" spans="2:9">
      <c r="B197" s="152"/>
      <c r="C197" s="161"/>
      <c r="I197" s="15"/>
    </row>
    <row r="198" spans="2:9">
      <c r="B198" s="152"/>
      <c r="C198" s="161"/>
      <c r="I198" s="15"/>
    </row>
    <row r="199" spans="2:9">
      <c r="B199" s="152"/>
      <c r="C199" s="161"/>
      <c r="I199" s="15"/>
    </row>
    <row r="200" spans="2:9">
      <c r="B200" s="152"/>
      <c r="C200" s="161"/>
      <c r="I200" s="15"/>
    </row>
    <row r="201" spans="2:9">
      <c r="B201" s="152"/>
      <c r="C201" s="161"/>
      <c r="I201" s="15"/>
    </row>
    <row r="202" spans="2:9">
      <c r="B202" s="152"/>
      <c r="C202" s="161"/>
      <c r="I202" s="15"/>
    </row>
    <row r="203" spans="2:9">
      <c r="B203" s="152"/>
      <c r="C203" s="161"/>
      <c r="I203" s="15"/>
    </row>
    <row r="204" spans="2:9">
      <c r="B204" s="152"/>
      <c r="C204" s="161"/>
      <c r="I204" s="15"/>
    </row>
    <row r="205" spans="2:9">
      <c r="B205" s="152"/>
      <c r="C205" s="161"/>
      <c r="I205" s="15"/>
    </row>
    <row r="206" spans="2:9">
      <c r="B206" s="152"/>
      <c r="C206" s="161"/>
      <c r="I206" s="15"/>
    </row>
    <row r="207" spans="2:9">
      <c r="B207" s="152"/>
      <c r="C207" s="161"/>
      <c r="I207" s="15"/>
    </row>
    <row r="208" spans="2:9">
      <c r="B208" s="152"/>
      <c r="C208" s="161"/>
      <c r="I208" s="15"/>
    </row>
    <row r="209" spans="2:9">
      <c r="B209" s="152"/>
      <c r="C209" s="161"/>
      <c r="I209" s="15"/>
    </row>
    <row r="210" spans="2:9">
      <c r="B210" s="152"/>
      <c r="C210" s="161"/>
      <c r="I210" s="15"/>
    </row>
    <row r="211" spans="2:9">
      <c r="B211" s="152"/>
      <c r="C211" s="161"/>
      <c r="I211" s="15"/>
    </row>
    <row r="212" spans="2:9">
      <c r="B212" s="152"/>
      <c r="C212" s="161"/>
      <c r="I212" s="15"/>
    </row>
    <row r="213" spans="2:9">
      <c r="B213" s="152"/>
      <c r="C213" s="161"/>
      <c r="I213" s="15"/>
    </row>
    <row r="214" spans="2:9">
      <c r="B214" s="152"/>
      <c r="C214" s="161"/>
      <c r="I214" s="15"/>
    </row>
    <row r="215" spans="2:9">
      <c r="B215" s="152"/>
      <c r="C215" s="161"/>
      <c r="I215" s="15"/>
    </row>
    <row r="216" spans="2:9">
      <c r="B216" s="152"/>
      <c r="C216" s="161"/>
      <c r="I216" s="15"/>
    </row>
    <row r="217" spans="2:9">
      <c r="B217" s="152"/>
      <c r="C217" s="161"/>
      <c r="I217" s="15"/>
    </row>
    <row r="218" spans="2:9">
      <c r="B218" s="152"/>
      <c r="C218" s="161"/>
      <c r="I218" s="15"/>
    </row>
    <row r="219" spans="2:9">
      <c r="B219" s="152"/>
      <c r="C219" s="161"/>
      <c r="I219" s="15"/>
    </row>
    <row r="220" spans="2:9">
      <c r="B220" s="152"/>
      <c r="C220" s="161"/>
      <c r="I220" s="15"/>
    </row>
    <row r="221" spans="2:9">
      <c r="B221" s="152"/>
      <c r="C221" s="161"/>
      <c r="I221" s="15"/>
    </row>
    <row r="222" spans="2:9">
      <c r="B222" s="152"/>
      <c r="C222" s="161"/>
      <c r="I222" s="15"/>
    </row>
    <row r="223" spans="2:9">
      <c r="B223" s="152"/>
      <c r="C223" s="161"/>
    </row>
    <row r="224" spans="2:9">
      <c r="B224" s="152"/>
      <c r="C224" s="161"/>
    </row>
    <row r="225" spans="2:3">
      <c r="B225" s="152"/>
      <c r="C225" s="161"/>
    </row>
    <row r="226" spans="2:3">
      <c r="B226" s="152"/>
      <c r="C226" s="161"/>
    </row>
    <row r="227" spans="2:3">
      <c r="B227" s="152"/>
      <c r="C227" s="161"/>
    </row>
    <row r="228" spans="2:3">
      <c r="B228" s="152"/>
      <c r="C228" s="161"/>
    </row>
    <row r="229" spans="2:3">
      <c r="B229" s="152"/>
      <c r="C229" s="161"/>
    </row>
    <row r="230" spans="2:3">
      <c r="B230" s="152"/>
      <c r="C230" s="161"/>
    </row>
    <row r="231" spans="2:3">
      <c r="B231" s="152"/>
      <c r="C231" s="161"/>
    </row>
    <row r="232" spans="2:3">
      <c r="B232" s="152"/>
      <c r="C232" s="161"/>
    </row>
    <row r="233" spans="2:3">
      <c r="B233" s="152"/>
      <c r="C233" s="161"/>
    </row>
    <row r="234" spans="2:3">
      <c r="B234" s="152"/>
      <c r="C234" s="161"/>
    </row>
    <row r="235" spans="2:3">
      <c r="B235" s="152"/>
      <c r="C235" s="161"/>
    </row>
    <row r="236" spans="2:3">
      <c r="B236" s="152"/>
      <c r="C236" s="161"/>
    </row>
    <row r="237" spans="2:3">
      <c r="B237" s="152"/>
      <c r="C237" s="161"/>
    </row>
    <row r="238" spans="2:3">
      <c r="B238" s="152"/>
      <c r="C238" s="161"/>
    </row>
    <row r="239" spans="2:3">
      <c r="B239" s="152"/>
      <c r="C239" s="161"/>
    </row>
    <row r="240" spans="2:3">
      <c r="B240" s="152"/>
      <c r="C240" s="161"/>
    </row>
    <row r="241" spans="2:3">
      <c r="B241" s="152"/>
      <c r="C241" s="161"/>
    </row>
    <row r="242" spans="2:3">
      <c r="B242" s="152"/>
      <c r="C242" s="161"/>
    </row>
    <row r="243" spans="2:3">
      <c r="B243" s="152"/>
      <c r="C243" s="161"/>
    </row>
    <row r="244" spans="2:3">
      <c r="B244" s="152"/>
      <c r="C244" s="161"/>
    </row>
    <row r="245" spans="2:3">
      <c r="B245" s="152"/>
      <c r="C245" s="161"/>
    </row>
    <row r="246" spans="2:3">
      <c r="B246" s="152"/>
      <c r="C246" s="161"/>
    </row>
    <row r="247" spans="2:3">
      <c r="B247" s="152"/>
      <c r="C247" s="161"/>
    </row>
    <row r="248" spans="2:3">
      <c r="B248" s="152"/>
      <c r="C248" s="161"/>
    </row>
    <row r="249" spans="2:3">
      <c r="B249" s="152"/>
      <c r="C249" s="161"/>
    </row>
    <row r="250" spans="2:3">
      <c r="B250" s="152"/>
      <c r="C250" s="161"/>
    </row>
    <row r="251" spans="2:3">
      <c r="B251" s="152"/>
      <c r="C251" s="161"/>
    </row>
    <row r="252" spans="2:3">
      <c r="B252" s="152"/>
      <c r="C252" s="161"/>
    </row>
    <row r="253" spans="2:3">
      <c r="B253" s="152"/>
      <c r="C253" s="161"/>
    </row>
    <row r="254" spans="2:3">
      <c r="B254" s="152"/>
      <c r="C254" s="161"/>
    </row>
    <row r="255" spans="2:3">
      <c r="B255" s="152"/>
      <c r="C255" s="161"/>
    </row>
    <row r="256" spans="2:3">
      <c r="B256" s="152"/>
      <c r="C256" s="161"/>
    </row>
    <row r="257" spans="2:3">
      <c r="B257" s="152"/>
      <c r="C257" s="161"/>
    </row>
    <row r="258" spans="2:3">
      <c r="B258" s="152"/>
      <c r="C258" s="161"/>
    </row>
    <row r="259" spans="2:3">
      <c r="B259" s="152"/>
      <c r="C259" s="161"/>
    </row>
    <row r="260" spans="2:3">
      <c r="B260" s="152"/>
      <c r="C260" s="161"/>
    </row>
    <row r="261" spans="2:3">
      <c r="B261" s="152"/>
      <c r="C261" s="161"/>
    </row>
    <row r="262" spans="2:3">
      <c r="B262" s="152"/>
      <c r="C262" s="161"/>
    </row>
    <row r="263" spans="2:3">
      <c r="B263" s="152"/>
      <c r="C263" s="161"/>
    </row>
    <row r="264" spans="2:3">
      <c r="B264" s="152"/>
      <c r="C264" s="161"/>
    </row>
    <row r="265" spans="2:3">
      <c r="B265" s="152"/>
      <c r="C265" s="161"/>
    </row>
    <row r="266" spans="2:3">
      <c r="B266" s="152"/>
      <c r="C266" s="161"/>
    </row>
    <row r="267" spans="2:3">
      <c r="B267" s="152"/>
      <c r="C267" s="161"/>
    </row>
    <row r="268" spans="2:3">
      <c r="B268" s="152"/>
      <c r="C268" s="161"/>
    </row>
    <row r="269" spans="2:3">
      <c r="B269" s="152"/>
      <c r="C269" s="161"/>
    </row>
    <row r="270" spans="2:3">
      <c r="B270" s="152"/>
      <c r="C270" s="161"/>
    </row>
    <row r="271" spans="2:3">
      <c r="B271" s="152"/>
      <c r="C271" s="161"/>
    </row>
    <row r="272" spans="2:3">
      <c r="B272" s="152"/>
      <c r="C272" s="161"/>
    </row>
    <row r="273" spans="2:3">
      <c r="B273" s="152"/>
      <c r="C273" s="161"/>
    </row>
    <row r="274" spans="2:3">
      <c r="B274" s="152"/>
      <c r="C274" s="161"/>
    </row>
    <row r="275" spans="2:3">
      <c r="B275" s="152"/>
      <c r="C275" s="161"/>
    </row>
    <row r="276" spans="2:3">
      <c r="B276" s="152"/>
      <c r="C276" s="161"/>
    </row>
    <row r="277" spans="2:3">
      <c r="B277" s="152"/>
      <c r="C277" s="161"/>
    </row>
    <row r="278" spans="2:3">
      <c r="B278" s="152"/>
      <c r="C278" s="161"/>
    </row>
    <row r="279" spans="2:3">
      <c r="B279" s="152"/>
      <c r="C279" s="161"/>
    </row>
    <row r="280" spans="2:3">
      <c r="B280" s="152"/>
      <c r="C280" s="161"/>
    </row>
    <row r="281" spans="2:3">
      <c r="B281" s="152"/>
      <c r="C281" s="161"/>
    </row>
    <row r="282" spans="2:3">
      <c r="B282" s="152"/>
      <c r="C282" s="161"/>
    </row>
    <row r="283" spans="2:3">
      <c r="B283" s="152"/>
      <c r="C283" s="161"/>
    </row>
    <row r="284" spans="2:3">
      <c r="B284" s="152"/>
      <c r="C284" s="161"/>
    </row>
    <row r="285" spans="2:3">
      <c r="B285" s="152"/>
      <c r="C285" s="161"/>
    </row>
    <row r="286" spans="2:3">
      <c r="B286" s="152"/>
      <c r="C286" s="161"/>
    </row>
    <row r="287" spans="2:3">
      <c r="B287" s="152"/>
      <c r="C287" s="161"/>
    </row>
    <row r="288" spans="2:3">
      <c r="B288" s="152"/>
      <c r="C288" s="161"/>
    </row>
    <row r="289" spans="2:3">
      <c r="B289" s="152"/>
      <c r="C289" s="161"/>
    </row>
    <row r="290" spans="2:3">
      <c r="B290" s="152"/>
      <c r="C290" s="161"/>
    </row>
    <row r="291" spans="2:3">
      <c r="B291" s="152"/>
      <c r="C291" s="161"/>
    </row>
    <row r="292" spans="2:3">
      <c r="B292" s="152"/>
      <c r="C292" s="161"/>
    </row>
    <row r="293" spans="2:3">
      <c r="B293" s="152"/>
      <c r="C293" s="161"/>
    </row>
    <row r="294" spans="2:3">
      <c r="B294" s="152"/>
      <c r="C294" s="161"/>
    </row>
    <row r="295" spans="2:3">
      <c r="B295" s="152"/>
      <c r="C295" s="161"/>
    </row>
    <row r="296" spans="2:3">
      <c r="B296" s="152"/>
      <c r="C296" s="161"/>
    </row>
    <row r="297" spans="2:3">
      <c r="B297" s="152"/>
      <c r="C297" s="161"/>
    </row>
    <row r="298" spans="2:3">
      <c r="B298" s="152"/>
      <c r="C298" s="161"/>
    </row>
    <row r="299" spans="2:3">
      <c r="B299" s="152"/>
      <c r="C299" s="161"/>
    </row>
    <row r="300" spans="2:3">
      <c r="B300" s="152"/>
      <c r="C300" s="161"/>
    </row>
    <row r="301" spans="2:3">
      <c r="B301" s="152"/>
      <c r="C301" s="161"/>
    </row>
    <row r="302" spans="2:3">
      <c r="B302" s="152"/>
      <c r="C302" s="161"/>
    </row>
    <row r="303" spans="2:3">
      <c r="B303" s="152"/>
      <c r="C303" s="161"/>
    </row>
    <row r="304" spans="2:3">
      <c r="B304" s="152"/>
      <c r="C304" s="161"/>
    </row>
    <row r="305" spans="2:3">
      <c r="B305" s="152"/>
      <c r="C305" s="161"/>
    </row>
    <row r="306" spans="2:3">
      <c r="B306" s="152"/>
      <c r="C306" s="161"/>
    </row>
    <row r="307" spans="2:3">
      <c r="B307" s="152"/>
      <c r="C307" s="161"/>
    </row>
    <row r="308" spans="2:3">
      <c r="B308" s="152"/>
      <c r="C308" s="161"/>
    </row>
    <row r="309" spans="2:3">
      <c r="B309" s="152"/>
      <c r="C309" s="161"/>
    </row>
    <row r="310" spans="2:3">
      <c r="B310" s="152"/>
      <c r="C310" s="161"/>
    </row>
    <row r="311" spans="2:3">
      <c r="B311" s="152"/>
      <c r="C311" s="161"/>
    </row>
    <row r="312" spans="2:3">
      <c r="B312" s="152"/>
      <c r="C312" s="161"/>
    </row>
    <row r="313" spans="2:3">
      <c r="B313" s="152"/>
      <c r="C313" s="161"/>
    </row>
    <row r="314" spans="2:3">
      <c r="B314" s="152"/>
      <c r="C314" s="161"/>
    </row>
    <row r="315" spans="2:3">
      <c r="B315" s="152"/>
      <c r="C315" s="161"/>
    </row>
    <row r="316" spans="2:3">
      <c r="B316" s="152"/>
      <c r="C316" s="161"/>
    </row>
    <row r="317" spans="2:3">
      <c r="B317" s="152"/>
      <c r="C317" s="161"/>
    </row>
    <row r="318" spans="2:3">
      <c r="B318" s="152"/>
      <c r="C318" s="161"/>
    </row>
    <row r="319" spans="2:3">
      <c r="B319" s="152"/>
      <c r="C319" s="161"/>
    </row>
    <row r="320" spans="2:3">
      <c r="B320" s="152"/>
      <c r="C320" s="161"/>
    </row>
    <row r="321" spans="2:3">
      <c r="B321" s="152"/>
      <c r="C321" s="161"/>
    </row>
    <row r="322" spans="2:3">
      <c r="B322" s="152"/>
      <c r="C322" s="161"/>
    </row>
    <row r="323" spans="2:3">
      <c r="B323" s="152"/>
      <c r="C323" s="161"/>
    </row>
    <row r="324" spans="2:3">
      <c r="B324" s="152"/>
      <c r="C324" s="161"/>
    </row>
    <row r="325" spans="2:3">
      <c r="B325" s="152"/>
      <c r="C325" s="161"/>
    </row>
    <row r="326" spans="2:3">
      <c r="B326" s="152"/>
      <c r="C326" s="161"/>
    </row>
    <row r="327" spans="2:3">
      <c r="B327" s="152"/>
      <c r="C327" s="161"/>
    </row>
    <row r="328" spans="2:3">
      <c r="B328" s="152"/>
      <c r="C328" s="161"/>
    </row>
    <row r="329" spans="2:3">
      <c r="B329" s="152"/>
      <c r="C329" s="161"/>
    </row>
    <row r="330" spans="2:3">
      <c r="B330" s="152"/>
      <c r="C330" s="161"/>
    </row>
    <row r="331" spans="2:3">
      <c r="B331" s="152"/>
      <c r="C331" s="161"/>
    </row>
    <row r="332" spans="2:3">
      <c r="B332" s="152"/>
      <c r="C332" s="161"/>
    </row>
    <row r="333" spans="2:3">
      <c r="B333" s="152"/>
      <c r="C333" s="161"/>
    </row>
    <row r="334" spans="2:3">
      <c r="B334" s="152"/>
      <c r="C334" s="161"/>
    </row>
    <row r="335" spans="2:3">
      <c r="B335" s="152"/>
      <c r="C335" s="161"/>
    </row>
    <row r="336" spans="2:3">
      <c r="B336" s="152"/>
      <c r="C336" s="161"/>
    </row>
    <row r="337" spans="2:3">
      <c r="B337" s="152"/>
      <c r="C337" s="161"/>
    </row>
    <row r="338" spans="2:3">
      <c r="B338" s="152"/>
      <c r="C338" s="161"/>
    </row>
    <row r="339" spans="2:3">
      <c r="B339" s="152"/>
      <c r="C339" s="161"/>
    </row>
    <row r="340" spans="2:3">
      <c r="B340" s="152"/>
      <c r="C340" s="161"/>
    </row>
    <row r="341" spans="2:3">
      <c r="B341" s="152"/>
      <c r="C341" s="161"/>
    </row>
    <row r="342" spans="2:3">
      <c r="B342" s="152"/>
      <c r="C342" s="161"/>
    </row>
    <row r="343" spans="2:3">
      <c r="B343" s="152"/>
      <c r="C343" s="161"/>
    </row>
    <row r="344" spans="2:3">
      <c r="B344" s="152"/>
      <c r="C344" s="161"/>
    </row>
    <row r="345" spans="2:3">
      <c r="B345" s="152"/>
      <c r="C345" s="161"/>
    </row>
    <row r="346" spans="2:3">
      <c r="B346" s="152"/>
      <c r="C346" s="161"/>
    </row>
    <row r="347" spans="2:3">
      <c r="B347" s="152"/>
      <c r="C347" s="161"/>
    </row>
    <row r="348" spans="2:3">
      <c r="B348" s="152"/>
      <c r="C348" s="161"/>
    </row>
    <row r="349" spans="2:3">
      <c r="B349" s="152"/>
      <c r="C349" s="161"/>
    </row>
    <row r="350" spans="2:3">
      <c r="B350" s="152"/>
      <c r="C350" s="161"/>
    </row>
    <row r="351" spans="2:3">
      <c r="B351" s="152"/>
      <c r="C351" s="161"/>
    </row>
    <row r="352" spans="2:3">
      <c r="B352" s="152"/>
      <c r="C352" s="161"/>
    </row>
    <row r="353" spans="2:3">
      <c r="B353" s="152"/>
      <c r="C353" s="161"/>
    </row>
    <row r="354" spans="2:3">
      <c r="B354" s="152"/>
      <c r="C354" s="161"/>
    </row>
    <row r="355" spans="2:3">
      <c r="B355" s="152"/>
      <c r="C355" s="161"/>
    </row>
    <row r="356" spans="2:3">
      <c r="B356" s="152"/>
      <c r="C356" s="161"/>
    </row>
    <row r="357" spans="2:3">
      <c r="B357" s="152"/>
      <c r="C357" s="161"/>
    </row>
    <row r="358" spans="2:3">
      <c r="B358" s="152"/>
      <c r="C358" s="161"/>
    </row>
    <row r="359" spans="2:3">
      <c r="B359" s="152"/>
      <c r="C359" s="161"/>
    </row>
    <row r="360" spans="2:3">
      <c r="B360" s="152"/>
      <c r="C360" s="161"/>
    </row>
    <row r="361" spans="2:3">
      <c r="B361" s="152"/>
      <c r="C361" s="161"/>
    </row>
    <row r="362" spans="2:3">
      <c r="B362" s="152"/>
      <c r="C362" s="161"/>
    </row>
    <row r="363" spans="2:3">
      <c r="B363" s="152"/>
      <c r="C363" s="161"/>
    </row>
    <row r="364" spans="2:3">
      <c r="B364" s="152"/>
      <c r="C364" s="161"/>
    </row>
    <row r="365" spans="2:3">
      <c r="B365" s="152"/>
      <c r="C365" s="161"/>
    </row>
    <row r="366" spans="2:3">
      <c r="B366" s="152"/>
      <c r="C366" s="161"/>
    </row>
    <row r="367" spans="2:3">
      <c r="B367" s="152"/>
      <c r="C367" s="161"/>
    </row>
    <row r="368" spans="2:3">
      <c r="B368" s="152"/>
      <c r="C368" s="161"/>
    </row>
    <row r="369" spans="2:3">
      <c r="B369" s="152"/>
      <c r="C369" s="161"/>
    </row>
    <row r="370" spans="2:3">
      <c r="B370" s="152"/>
      <c r="C370" s="161"/>
    </row>
    <row r="371" spans="2:3">
      <c r="B371" s="152"/>
      <c r="C371" s="161"/>
    </row>
    <row r="372" spans="2:3">
      <c r="B372" s="152"/>
      <c r="C372" s="161"/>
    </row>
    <row r="373" spans="2:3">
      <c r="B373" s="152"/>
      <c r="C373" s="161"/>
    </row>
    <row r="374" spans="2:3">
      <c r="B374" s="152"/>
      <c r="C374" s="161"/>
    </row>
    <row r="375" spans="2:3">
      <c r="B375" s="152"/>
      <c r="C375" s="161"/>
    </row>
    <row r="376" spans="2:3">
      <c r="B376" s="152"/>
      <c r="C376" s="161"/>
    </row>
    <row r="377" spans="2:3">
      <c r="B377" s="152"/>
      <c r="C377" s="161"/>
    </row>
    <row r="378" spans="2:3">
      <c r="B378" s="152"/>
      <c r="C378" s="161"/>
    </row>
    <row r="379" spans="2:3">
      <c r="B379" s="152"/>
      <c r="C379" s="161"/>
    </row>
    <row r="380" spans="2:3">
      <c r="B380" s="152"/>
      <c r="C380" s="161"/>
    </row>
    <row r="381" spans="2:3">
      <c r="B381" s="152"/>
      <c r="C381" s="161"/>
    </row>
    <row r="382" spans="2:3">
      <c r="B382" s="152"/>
      <c r="C382" s="161"/>
    </row>
    <row r="383" spans="2:3">
      <c r="B383" s="152"/>
      <c r="C383" s="161"/>
    </row>
    <row r="384" spans="2:3">
      <c r="B384" s="152"/>
      <c r="C384" s="161"/>
    </row>
    <row r="385" spans="2:3">
      <c r="B385" s="152"/>
      <c r="C385" s="161"/>
    </row>
    <row r="386" spans="2:3">
      <c r="B386" s="152"/>
      <c r="C386" s="161"/>
    </row>
    <row r="387" spans="2:3">
      <c r="B387" s="152"/>
      <c r="C387" s="161"/>
    </row>
    <row r="388" spans="2:3">
      <c r="B388" s="152"/>
      <c r="C388" s="161"/>
    </row>
    <row r="389" spans="2:3">
      <c r="B389" s="152"/>
      <c r="C389" s="161"/>
    </row>
    <row r="390" spans="2:3">
      <c r="B390" s="152"/>
      <c r="C390" s="161"/>
    </row>
    <row r="391" spans="2:3">
      <c r="B391" s="152"/>
      <c r="C391" s="161"/>
    </row>
    <row r="392" spans="2:3">
      <c r="B392" s="152"/>
      <c r="C392" s="161"/>
    </row>
    <row r="393" spans="2:3">
      <c r="B393" s="152"/>
      <c r="C393" s="161"/>
    </row>
    <row r="394" spans="2:3">
      <c r="B394" s="152"/>
      <c r="C394" s="161"/>
    </row>
    <row r="395" spans="2:3">
      <c r="B395" s="152"/>
      <c r="C395" s="161"/>
    </row>
    <row r="396" spans="2:3">
      <c r="B396" s="152"/>
      <c r="C396" s="161"/>
    </row>
    <row r="397" spans="2:3">
      <c r="B397" s="152"/>
      <c r="C397" s="161"/>
    </row>
    <row r="398" spans="2:3">
      <c r="B398" s="152"/>
      <c r="C398" s="161"/>
    </row>
    <row r="399" spans="2:3">
      <c r="B399" s="152"/>
      <c r="C399" s="161"/>
    </row>
    <row r="400" spans="2:3">
      <c r="B400" s="152"/>
      <c r="C400" s="161"/>
    </row>
    <row r="401" spans="2:3">
      <c r="B401" s="152"/>
      <c r="C401" s="161"/>
    </row>
    <row r="402" spans="2:3">
      <c r="B402" s="152"/>
      <c r="C402" s="161"/>
    </row>
    <row r="403" spans="2:3">
      <c r="B403" s="152"/>
      <c r="C403" s="161"/>
    </row>
    <row r="404" spans="2:3">
      <c r="B404" s="152"/>
      <c r="C404" s="161"/>
    </row>
    <row r="405" spans="2:3">
      <c r="B405" s="152"/>
      <c r="C405" s="161"/>
    </row>
    <row r="406" spans="2:3">
      <c r="B406" s="152"/>
      <c r="C406" s="161"/>
    </row>
    <row r="407" spans="2:3">
      <c r="B407" s="152"/>
      <c r="C407" s="161"/>
    </row>
    <row r="408" spans="2:3">
      <c r="B408" s="152"/>
      <c r="C408" s="161"/>
    </row>
    <row r="409" spans="2:3">
      <c r="B409" s="152"/>
      <c r="C409" s="161"/>
    </row>
    <row r="410" spans="2:3">
      <c r="B410" s="152"/>
      <c r="C410" s="161"/>
    </row>
    <row r="411" spans="2:3">
      <c r="B411" s="152"/>
      <c r="C411" s="161"/>
    </row>
    <row r="412" spans="2:3">
      <c r="B412" s="152"/>
      <c r="C412" s="161"/>
    </row>
    <row r="413" spans="2:3">
      <c r="B413" s="152"/>
      <c r="C413" s="161"/>
    </row>
    <row r="414" spans="2:3">
      <c r="B414" s="152"/>
      <c r="C414" s="161"/>
    </row>
    <row r="415" spans="2:3">
      <c r="B415" s="152"/>
      <c r="C415" s="161"/>
    </row>
    <row r="416" spans="2:3">
      <c r="B416" s="152"/>
      <c r="C416" s="161"/>
    </row>
    <row r="417" spans="2:3">
      <c r="B417" s="152"/>
      <c r="C417" s="161"/>
    </row>
    <row r="418" spans="2:3">
      <c r="B418" s="152"/>
      <c r="C418" s="161"/>
    </row>
    <row r="419" spans="2:3">
      <c r="B419" s="152"/>
      <c r="C419" s="161"/>
    </row>
    <row r="420" spans="2:3">
      <c r="B420" s="152"/>
      <c r="C420" s="161"/>
    </row>
    <row r="421" spans="2:3">
      <c r="B421" s="152"/>
      <c r="C421" s="161"/>
    </row>
    <row r="422" spans="2:3">
      <c r="B422" s="152"/>
      <c r="C422" s="161"/>
    </row>
    <row r="423" spans="2:3">
      <c r="B423" s="152"/>
      <c r="C423" s="161"/>
    </row>
    <row r="424" spans="2:3">
      <c r="B424" s="152"/>
      <c r="C424" s="161"/>
    </row>
    <row r="425" spans="2:3">
      <c r="B425" s="152"/>
      <c r="C425" s="161"/>
    </row>
    <row r="426" spans="2:3">
      <c r="B426" s="152"/>
      <c r="C426" s="161"/>
    </row>
    <row r="427" spans="2:3">
      <c r="B427" s="152"/>
      <c r="C427" s="161"/>
    </row>
    <row r="428" spans="2:3">
      <c r="B428" s="152"/>
      <c r="C428" s="161"/>
    </row>
    <row r="429" spans="2:3">
      <c r="B429" s="152"/>
      <c r="C429" s="161"/>
    </row>
    <row r="430" spans="2:3">
      <c r="B430" s="152"/>
      <c r="C430" s="161"/>
    </row>
    <row r="431" spans="2:3">
      <c r="B431" s="152"/>
      <c r="C431" s="161"/>
    </row>
    <row r="432" spans="2:3">
      <c r="B432" s="152"/>
      <c r="C432" s="161"/>
    </row>
    <row r="433" spans="2:3">
      <c r="B433" s="152"/>
      <c r="C433" s="161"/>
    </row>
    <row r="434" spans="2:3">
      <c r="B434" s="152"/>
      <c r="C434" s="161"/>
    </row>
    <row r="435" spans="2:3">
      <c r="B435" s="152"/>
      <c r="C435" s="161"/>
    </row>
    <row r="436" spans="2:3">
      <c r="B436" s="152"/>
      <c r="C436" s="161"/>
    </row>
    <row r="437" spans="2:3">
      <c r="B437" s="152"/>
      <c r="C437" s="161"/>
    </row>
    <row r="438" spans="2:3">
      <c r="B438" s="152"/>
      <c r="C438" s="161"/>
    </row>
    <row r="439" spans="2:3">
      <c r="B439" s="152"/>
      <c r="C439" s="161"/>
    </row>
    <row r="440" spans="2:3">
      <c r="B440" s="152"/>
      <c r="C440" s="161"/>
    </row>
    <row r="441" spans="2:3">
      <c r="B441" s="152"/>
      <c r="C441" s="161"/>
    </row>
    <row r="442" spans="2:3">
      <c r="B442" s="152"/>
      <c r="C442" s="161"/>
    </row>
    <row r="443" spans="2:3">
      <c r="B443" s="152"/>
      <c r="C443" s="161"/>
    </row>
    <row r="444" spans="2:3">
      <c r="B444" s="152"/>
      <c r="C444" s="161"/>
    </row>
    <row r="445" spans="2:3">
      <c r="B445" s="152"/>
      <c r="C445" s="161"/>
    </row>
    <row r="446" spans="2:3">
      <c r="B446" s="152"/>
      <c r="C446" s="161"/>
    </row>
    <row r="447" spans="2:3">
      <c r="B447" s="152"/>
      <c r="C447" s="161"/>
    </row>
    <row r="448" spans="2:3">
      <c r="B448" s="152"/>
      <c r="C448" s="161"/>
    </row>
    <row r="449" spans="2:3">
      <c r="B449" s="152"/>
      <c r="C449" s="161"/>
    </row>
    <row r="450" spans="2:3">
      <c r="B450" s="152"/>
      <c r="C450" s="161"/>
    </row>
    <row r="451" spans="2:3">
      <c r="B451" s="152"/>
      <c r="C451" s="161"/>
    </row>
    <row r="452" spans="2:3">
      <c r="B452" s="152"/>
      <c r="C452" s="161"/>
    </row>
    <row r="453" spans="2:3">
      <c r="B453" s="152"/>
      <c r="C453" s="161"/>
    </row>
    <row r="454" spans="2:3">
      <c r="B454" s="152"/>
      <c r="C454" s="161"/>
    </row>
    <row r="455" spans="2:3">
      <c r="B455" s="152"/>
      <c r="C455" s="161"/>
    </row>
    <row r="456" spans="2:3">
      <c r="B456" s="152"/>
      <c r="C456" s="161"/>
    </row>
    <row r="457" spans="2:3">
      <c r="B457" s="152"/>
      <c r="C457" s="161"/>
    </row>
    <row r="458" spans="2:3">
      <c r="B458" s="152"/>
      <c r="C458" s="161"/>
    </row>
    <row r="459" spans="2:3">
      <c r="B459" s="152"/>
      <c r="C459" s="161"/>
    </row>
    <row r="460" spans="2:3">
      <c r="B460" s="152"/>
      <c r="C460" s="161"/>
    </row>
    <row r="461" spans="2:3">
      <c r="B461" s="152"/>
      <c r="C461" s="161"/>
    </row>
    <row r="462" spans="2:3">
      <c r="B462" s="152"/>
      <c r="C462" s="161"/>
    </row>
    <row r="463" spans="2:3">
      <c r="B463" s="152"/>
      <c r="C463" s="161"/>
    </row>
    <row r="464" spans="2:3">
      <c r="B464" s="152"/>
      <c r="C464" s="161"/>
    </row>
    <row r="465" spans="2:3">
      <c r="B465" s="152"/>
      <c r="C465" s="161"/>
    </row>
    <row r="466" spans="2:3">
      <c r="B466" s="152"/>
      <c r="C466" s="161"/>
    </row>
    <row r="467" spans="2:3">
      <c r="B467" s="152"/>
      <c r="C467" s="161"/>
    </row>
    <row r="468" spans="2:3">
      <c r="B468" s="152"/>
      <c r="C468" s="161"/>
    </row>
    <row r="469" spans="2:3">
      <c r="B469" s="152"/>
      <c r="C469" s="161"/>
    </row>
    <row r="470" spans="2:3">
      <c r="B470" s="152"/>
      <c r="C470" s="161"/>
    </row>
    <row r="471" spans="2:3">
      <c r="B471" s="152"/>
      <c r="C471" s="161"/>
    </row>
    <row r="472" spans="2:3">
      <c r="B472" s="152"/>
      <c r="C472" s="161"/>
    </row>
    <row r="473" spans="2:3">
      <c r="B473" s="152"/>
      <c r="C473" s="161"/>
    </row>
    <row r="474" spans="2:3">
      <c r="B474" s="152"/>
      <c r="C474" s="161"/>
    </row>
    <row r="475" spans="2:3">
      <c r="B475" s="152"/>
      <c r="C475" s="161"/>
    </row>
    <row r="476" spans="2:3">
      <c r="B476" s="152"/>
      <c r="C476" s="161"/>
    </row>
    <row r="477" spans="2:3">
      <c r="B477" s="152"/>
      <c r="C477" s="161"/>
    </row>
    <row r="478" spans="2:3">
      <c r="B478" s="152"/>
      <c r="C478" s="161"/>
    </row>
    <row r="479" spans="2:3">
      <c r="B479" s="152"/>
      <c r="C479" s="161"/>
    </row>
    <row r="480" spans="2:3">
      <c r="B480" s="152"/>
      <c r="C480" s="161"/>
    </row>
    <row r="481" spans="2:3">
      <c r="B481" s="152"/>
      <c r="C481" s="161"/>
    </row>
    <row r="482" spans="2:3">
      <c r="B482" s="152"/>
      <c r="C482" s="161"/>
    </row>
    <row r="483" spans="2:3">
      <c r="B483" s="152"/>
      <c r="C483" s="161"/>
    </row>
    <row r="484" spans="2:3">
      <c r="B484" s="152"/>
      <c r="C484" s="161"/>
    </row>
    <row r="485" spans="2:3">
      <c r="B485" s="152"/>
      <c r="C485" s="161"/>
    </row>
    <row r="486" spans="2:3">
      <c r="B486" s="152"/>
      <c r="C486" s="161"/>
    </row>
    <row r="487" spans="2:3">
      <c r="B487" s="152"/>
      <c r="C487" s="161"/>
    </row>
    <row r="488" spans="2:3">
      <c r="B488" s="152"/>
      <c r="C488" s="161"/>
    </row>
    <row r="489" spans="2:3">
      <c r="B489" s="152"/>
      <c r="C489" s="161"/>
    </row>
    <row r="490" spans="2:3">
      <c r="B490" s="152"/>
      <c r="C490" s="161"/>
    </row>
    <row r="491" spans="2:3">
      <c r="B491" s="152"/>
      <c r="C491" s="161"/>
    </row>
    <row r="492" spans="2:3">
      <c r="B492" s="152"/>
      <c r="C492" s="161"/>
    </row>
    <row r="493" spans="2:3">
      <c r="B493" s="152"/>
      <c r="C493" s="161"/>
    </row>
    <row r="494" spans="2:3">
      <c r="B494" s="152"/>
      <c r="C494" s="161"/>
    </row>
    <row r="495" spans="2:3">
      <c r="B495" s="152"/>
      <c r="C495" s="161"/>
    </row>
    <row r="496" spans="2:3">
      <c r="B496" s="152"/>
      <c r="C496" s="161"/>
    </row>
    <row r="497" spans="2:3">
      <c r="B497" s="152"/>
      <c r="C497" s="161"/>
    </row>
    <row r="498" spans="2:3">
      <c r="B498" s="152"/>
      <c r="C498" s="161"/>
    </row>
    <row r="499" spans="2:3">
      <c r="B499" s="152"/>
      <c r="C499" s="161"/>
    </row>
    <row r="500" spans="2:3">
      <c r="B500" s="152"/>
      <c r="C500" s="161"/>
    </row>
    <row r="501" spans="2:3">
      <c r="B501" s="152"/>
      <c r="C501" s="161"/>
    </row>
    <row r="502" spans="2:3">
      <c r="B502" s="152"/>
      <c r="C502" s="161"/>
    </row>
    <row r="503" spans="2:3">
      <c r="B503" s="152"/>
      <c r="C503" s="161"/>
    </row>
    <row r="504" spans="2:3">
      <c r="B504" s="152"/>
      <c r="C504" s="161"/>
    </row>
    <row r="505" spans="2:3">
      <c r="B505" s="152"/>
      <c r="C505" s="161"/>
    </row>
    <row r="506" spans="2:3">
      <c r="B506" s="152"/>
      <c r="C506" s="161"/>
    </row>
    <row r="507" spans="2:3">
      <c r="B507" s="152"/>
      <c r="C507" s="161"/>
    </row>
    <row r="508" spans="2:3">
      <c r="B508" s="152"/>
      <c r="C508" s="161"/>
    </row>
    <row r="509" spans="2:3">
      <c r="B509" s="152"/>
      <c r="C509" s="161"/>
    </row>
    <row r="510" spans="2:3">
      <c r="B510" s="152"/>
      <c r="C510" s="161"/>
    </row>
    <row r="511" spans="2:3">
      <c r="B511" s="152"/>
      <c r="C511" s="161"/>
    </row>
    <row r="512" spans="2:3">
      <c r="B512" s="152"/>
      <c r="C512" s="161"/>
    </row>
    <row r="513" spans="2:3">
      <c r="B513" s="152"/>
      <c r="C513" s="161"/>
    </row>
    <row r="514" spans="2:3">
      <c r="B514" s="152"/>
      <c r="C514" s="161"/>
    </row>
    <row r="515" spans="2:3">
      <c r="B515" s="152"/>
      <c r="C515" s="161"/>
    </row>
    <row r="516" spans="2:3">
      <c r="B516" s="152"/>
      <c r="C516" s="161"/>
    </row>
    <row r="517" spans="2:3">
      <c r="B517" s="152"/>
      <c r="C517" s="161"/>
    </row>
    <row r="518" spans="2:3">
      <c r="B518" s="152"/>
      <c r="C518" s="161"/>
    </row>
    <row r="519" spans="2:3">
      <c r="B519" s="152"/>
      <c r="C519" s="161"/>
    </row>
    <row r="520" spans="2:3">
      <c r="B520" s="152"/>
      <c r="C520" s="161"/>
    </row>
    <row r="521" spans="2:3">
      <c r="B521" s="152"/>
      <c r="C521" s="161"/>
    </row>
    <row r="522" spans="2:3">
      <c r="B522" s="152"/>
      <c r="C522" s="161"/>
    </row>
    <row r="523" spans="2:3">
      <c r="B523" s="152"/>
      <c r="C523" s="161"/>
    </row>
    <row r="524" spans="2:3">
      <c r="B524" s="152"/>
      <c r="C524" s="161"/>
    </row>
    <row r="525" spans="2:3">
      <c r="B525" s="152"/>
      <c r="C525" s="161"/>
    </row>
    <row r="526" spans="2:3">
      <c r="B526" s="152"/>
      <c r="C526" s="161"/>
    </row>
    <row r="527" spans="2:3">
      <c r="B527" s="152"/>
      <c r="C527" s="161"/>
    </row>
    <row r="528" spans="2:3">
      <c r="B528" s="152"/>
      <c r="C528" s="161"/>
    </row>
    <row r="529" spans="2:3">
      <c r="B529" s="152"/>
      <c r="C529" s="161"/>
    </row>
    <row r="530" spans="2:3">
      <c r="B530" s="152"/>
      <c r="C530" s="161"/>
    </row>
    <row r="531" spans="2:3">
      <c r="B531" s="152"/>
      <c r="C531" s="161"/>
    </row>
    <row r="532" spans="2:3">
      <c r="B532" s="152"/>
      <c r="C532" s="161"/>
    </row>
    <row r="533" spans="2:3">
      <c r="B533" s="152"/>
      <c r="C533" s="161"/>
    </row>
    <row r="534" spans="2:3">
      <c r="B534" s="152"/>
      <c r="C534" s="161"/>
    </row>
    <row r="535" spans="2:3">
      <c r="B535" s="152"/>
      <c r="C535" s="161"/>
    </row>
    <row r="536" spans="2:3">
      <c r="B536" s="152"/>
      <c r="C536" s="161"/>
    </row>
    <row r="537" spans="2:3">
      <c r="B537" s="152"/>
      <c r="C537" s="161"/>
    </row>
    <row r="538" spans="2:3">
      <c r="B538" s="152"/>
      <c r="C538" s="161"/>
    </row>
    <row r="539" spans="2:3">
      <c r="B539" s="152"/>
      <c r="C539" s="161"/>
    </row>
    <row r="540" spans="2:3">
      <c r="B540" s="152"/>
      <c r="C540" s="161"/>
    </row>
    <row r="541" spans="2:3">
      <c r="B541" s="152"/>
      <c r="C541" s="161"/>
    </row>
    <row r="542" spans="2:3">
      <c r="B542" s="152"/>
      <c r="C542" s="161"/>
    </row>
    <row r="543" spans="2:3">
      <c r="B543" s="152"/>
      <c r="C543" s="161"/>
    </row>
    <row r="544" spans="2:3">
      <c r="B544" s="152"/>
      <c r="C544" s="161"/>
    </row>
    <row r="545" spans="2:3">
      <c r="B545" s="152"/>
      <c r="C545" s="161"/>
    </row>
    <row r="546" spans="2:3">
      <c r="B546" s="152"/>
      <c r="C546" s="161"/>
    </row>
    <row r="547" spans="2:3">
      <c r="B547" s="152"/>
      <c r="C547" s="161"/>
    </row>
    <row r="548" spans="2:3">
      <c r="B548" s="152"/>
      <c r="C548" s="161"/>
    </row>
    <row r="549" spans="2:3">
      <c r="B549" s="152"/>
      <c r="C549" s="161"/>
    </row>
    <row r="550" spans="2:3">
      <c r="B550" s="152"/>
      <c r="C550" s="161"/>
    </row>
    <row r="551" spans="2:3">
      <c r="B551" s="152"/>
      <c r="C551" s="161"/>
    </row>
    <row r="552" spans="2:3">
      <c r="B552" s="152"/>
      <c r="C552" s="161"/>
    </row>
    <row r="553" spans="2:3">
      <c r="B553" s="152"/>
      <c r="C553" s="161"/>
    </row>
    <row r="554" spans="2:3">
      <c r="B554" s="152"/>
      <c r="C554" s="161"/>
    </row>
    <row r="555" spans="2:3">
      <c r="B555" s="152"/>
      <c r="C555" s="161"/>
    </row>
    <row r="556" spans="2:3">
      <c r="B556" s="152"/>
      <c r="C556" s="161"/>
    </row>
    <row r="557" spans="2:3">
      <c r="B557" s="152"/>
      <c r="C557" s="161"/>
    </row>
    <row r="558" spans="2:3">
      <c r="B558" s="152"/>
      <c r="C558" s="161"/>
    </row>
    <row r="559" spans="2:3">
      <c r="B559" s="152"/>
      <c r="C559" s="161"/>
    </row>
    <row r="560" spans="2:3">
      <c r="B560" s="152"/>
      <c r="C560" s="161"/>
    </row>
    <row r="561" spans="2:3">
      <c r="B561" s="152"/>
      <c r="C561" s="161"/>
    </row>
    <row r="562" spans="2:3">
      <c r="B562" s="152"/>
      <c r="C562" s="161"/>
    </row>
    <row r="563" spans="2:3">
      <c r="B563" s="152"/>
      <c r="C563" s="161"/>
    </row>
    <row r="564" spans="2:3">
      <c r="B564" s="152"/>
      <c r="C564" s="161"/>
    </row>
    <row r="565" spans="2:3">
      <c r="B565" s="152"/>
      <c r="C565" s="161"/>
    </row>
    <row r="566" spans="2:3">
      <c r="B566" s="152"/>
      <c r="C566" s="161"/>
    </row>
    <row r="567" spans="2:3">
      <c r="B567" s="152"/>
      <c r="C567" s="161"/>
    </row>
    <row r="568" spans="2:3">
      <c r="B568" s="152"/>
      <c r="C568" s="161"/>
    </row>
    <row r="569" spans="2:3">
      <c r="B569" s="152"/>
      <c r="C569" s="161"/>
    </row>
    <row r="570" spans="2:3">
      <c r="B570" s="152"/>
      <c r="C570" s="161"/>
    </row>
    <row r="571" spans="2:3">
      <c r="B571" s="152"/>
      <c r="C571" s="161"/>
    </row>
    <row r="572" spans="2:3">
      <c r="B572" s="152"/>
      <c r="C572" s="161"/>
    </row>
    <row r="573" spans="2:3">
      <c r="B573" s="152"/>
      <c r="C573" s="161"/>
    </row>
    <row r="574" spans="2:3">
      <c r="B574" s="152"/>
      <c r="C574" s="161"/>
    </row>
    <row r="575" spans="2:3">
      <c r="B575" s="152"/>
      <c r="C575" s="161"/>
    </row>
    <row r="576" spans="2:3">
      <c r="B576" s="152"/>
      <c r="C576" s="161"/>
    </row>
    <row r="577" spans="2:3">
      <c r="B577" s="152"/>
      <c r="C577" s="161"/>
    </row>
    <row r="578" spans="2:3">
      <c r="B578" s="152"/>
      <c r="C578" s="161"/>
    </row>
    <row r="579" spans="2:3">
      <c r="B579" s="152"/>
      <c r="C579" s="161"/>
    </row>
    <row r="580" spans="2:3">
      <c r="B580" s="152"/>
      <c r="C580" s="161"/>
    </row>
    <row r="581" spans="2:3">
      <c r="B581" s="152"/>
      <c r="C581" s="161"/>
    </row>
    <row r="582" spans="2:3">
      <c r="B582" s="152"/>
      <c r="C582" s="161"/>
    </row>
    <row r="583" spans="2:3">
      <c r="B583" s="152"/>
      <c r="C583" s="161"/>
    </row>
    <row r="584" spans="2:3">
      <c r="B584" s="152"/>
      <c r="C584" s="161"/>
    </row>
    <row r="585" spans="2:3">
      <c r="B585" s="152"/>
      <c r="C585" s="161"/>
    </row>
    <row r="586" spans="2:3">
      <c r="B586" s="152"/>
      <c r="C586" s="161"/>
    </row>
    <row r="587" spans="2:3">
      <c r="B587" s="152"/>
      <c r="C587" s="161"/>
    </row>
    <row r="588" spans="2:3">
      <c r="B588" s="152"/>
      <c r="C588" s="161"/>
    </row>
    <row r="589" spans="2:3">
      <c r="B589" s="152"/>
      <c r="C589" s="161"/>
    </row>
    <row r="590" spans="2:3">
      <c r="B590" s="152"/>
      <c r="C590" s="161"/>
    </row>
    <row r="591" spans="2:3">
      <c r="B591" s="152"/>
      <c r="C591" s="161"/>
    </row>
    <row r="592" spans="2:3">
      <c r="B592" s="152"/>
      <c r="C592" s="161"/>
    </row>
    <row r="593" spans="2:3">
      <c r="B593" s="152"/>
      <c r="C593" s="161"/>
    </row>
    <row r="594" spans="2:3">
      <c r="B594" s="152"/>
      <c r="C594" s="161"/>
    </row>
    <row r="595" spans="2:3">
      <c r="B595" s="152"/>
      <c r="C595" s="161"/>
    </row>
    <row r="596" spans="2:3">
      <c r="B596" s="152"/>
      <c r="C596" s="161"/>
    </row>
    <row r="597" spans="2:3">
      <c r="B597" s="152"/>
      <c r="C597" s="161"/>
    </row>
    <row r="598" spans="2:3">
      <c r="B598" s="152"/>
      <c r="C598" s="161"/>
    </row>
    <row r="599" spans="2:3">
      <c r="B599" s="152"/>
      <c r="C599" s="161"/>
    </row>
    <row r="600" spans="2:3">
      <c r="B600" s="152"/>
      <c r="C600" s="161"/>
    </row>
    <row r="601" spans="2:3">
      <c r="B601" s="152"/>
      <c r="C601" s="161"/>
    </row>
    <row r="602" spans="2:3">
      <c r="B602" s="152"/>
      <c r="C602" s="161"/>
    </row>
    <row r="603" spans="2:3">
      <c r="B603" s="152"/>
      <c r="C603" s="161"/>
    </row>
    <row r="604" spans="2:3">
      <c r="B604" s="152"/>
      <c r="C604" s="161"/>
    </row>
    <row r="605" spans="2:3">
      <c r="B605" s="152"/>
      <c r="C605" s="161"/>
    </row>
    <row r="606" spans="2:3">
      <c r="B606" s="152"/>
      <c r="C606" s="161"/>
    </row>
    <row r="607" spans="2:3">
      <c r="B607" s="152"/>
      <c r="C607" s="161"/>
    </row>
    <row r="608" spans="2:3">
      <c r="B608" s="152"/>
      <c r="C608" s="161"/>
    </row>
    <row r="609" spans="2:3">
      <c r="B609" s="152"/>
      <c r="C609" s="161"/>
    </row>
    <row r="610" spans="2:3">
      <c r="B610" s="152"/>
      <c r="C610" s="161"/>
    </row>
    <row r="611" spans="2:3">
      <c r="B611" s="152"/>
      <c r="C611" s="161"/>
    </row>
    <row r="612" spans="2:3">
      <c r="B612" s="152"/>
      <c r="C612" s="161"/>
    </row>
    <row r="613" spans="2:3">
      <c r="B613" s="152"/>
      <c r="C613" s="161"/>
    </row>
    <row r="614" spans="2:3">
      <c r="B614" s="152"/>
      <c r="C614" s="161"/>
    </row>
    <row r="615" spans="2:3">
      <c r="B615" s="152"/>
      <c r="C615" s="161"/>
    </row>
    <row r="616" spans="2:3">
      <c r="B616" s="152"/>
      <c r="C616" s="161"/>
    </row>
    <row r="617" spans="2:3">
      <c r="B617" s="152"/>
      <c r="C617" s="161"/>
    </row>
    <row r="618" spans="2:3">
      <c r="B618" s="152"/>
      <c r="C618" s="161"/>
    </row>
    <row r="619" spans="2:3">
      <c r="B619" s="152"/>
      <c r="C619" s="161"/>
    </row>
    <row r="620" spans="2:3">
      <c r="B620" s="152"/>
      <c r="C620" s="161"/>
    </row>
    <row r="621" spans="2:3">
      <c r="B621" s="152"/>
      <c r="C621" s="161"/>
    </row>
    <row r="622" spans="2:3">
      <c r="B622" s="152"/>
      <c r="C622" s="161"/>
    </row>
    <row r="623" spans="2:3">
      <c r="B623" s="152"/>
      <c r="C623" s="161"/>
    </row>
    <row r="624" spans="2:3">
      <c r="B624" s="152"/>
      <c r="C624" s="161"/>
    </row>
    <row r="625" spans="2:3">
      <c r="B625" s="152"/>
      <c r="C625" s="161"/>
    </row>
    <row r="626" spans="2:3">
      <c r="B626" s="152"/>
      <c r="C626" s="161"/>
    </row>
    <row r="627" spans="2:3">
      <c r="B627" s="152"/>
      <c r="C627" s="161"/>
    </row>
    <row r="628" spans="2:3">
      <c r="B628" s="152"/>
      <c r="C628" s="161"/>
    </row>
    <row r="629" spans="2:3">
      <c r="B629" s="152"/>
      <c r="C629" s="161"/>
    </row>
    <row r="630" spans="2:3">
      <c r="B630" s="152"/>
      <c r="C630" s="161"/>
    </row>
    <row r="631" spans="2:3">
      <c r="B631" s="152"/>
      <c r="C631" s="161"/>
    </row>
    <row r="632" spans="2:3">
      <c r="B632" s="152"/>
      <c r="C632" s="161"/>
    </row>
    <row r="633" spans="2:3">
      <c r="B633" s="152"/>
      <c r="C633" s="161"/>
    </row>
    <row r="634" spans="2:3">
      <c r="B634" s="152"/>
      <c r="C634" s="161"/>
    </row>
    <row r="635" spans="2:3">
      <c r="B635" s="152"/>
      <c r="C635" s="161"/>
    </row>
    <row r="636" spans="2:3">
      <c r="B636" s="152"/>
      <c r="C636" s="161"/>
    </row>
    <row r="637" spans="2:3">
      <c r="B637" s="152"/>
      <c r="C637" s="161"/>
    </row>
    <row r="638" spans="2:3">
      <c r="B638" s="152"/>
      <c r="C638" s="161"/>
    </row>
    <row r="639" spans="2:3">
      <c r="B639" s="152"/>
      <c r="C639" s="161"/>
    </row>
    <row r="640" spans="2:3">
      <c r="B640" s="152"/>
      <c r="C640" s="161"/>
    </row>
    <row r="641" spans="2:3">
      <c r="B641" s="152"/>
      <c r="C641" s="161"/>
    </row>
    <row r="642" spans="2:3">
      <c r="B642" s="152"/>
      <c r="C642" s="161"/>
    </row>
    <row r="643" spans="2:3">
      <c r="B643" s="152"/>
      <c r="C643" s="161"/>
    </row>
    <row r="644" spans="2:3">
      <c r="B644" s="152"/>
      <c r="C644" s="161"/>
    </row>
    <row r="645" spans="2:3">
      <c r="B645" s="152"/>
      <c r="C645" s="161"/>
    </row>
    <row r="646" spans="2:3">
      <c r="B646" s="152"/>
      <c r="C646" s="161"/>
    </row>
    <row r="647" spans="2:3">
      <c r="B647" s="152"/>
      <c r="C647" s="161"/>
    </row>
    <row r="648" spans="2:3">
      <c r="B648" s="152"/>
      <c r="C648" s="161"/>
    </row>
    <row r="649" spans="2:3">
      <c r="B649" s="152"/>
      <c r="C649" s="161"/>
    </row>
    <row r="650" spans="2:3">
      <c r="B650" s="152"/>
      <c r="C650" s="161"/>
    </row>
    <row r="651" spans="2:3">
      <c r="B651" s="152"/>
      <c r="C651" s="161"/>
    </row>
    <row r="652" spans="2:3">
      <c r="B652" s="152"/>
      <c r="C652" s="161"/>
    </row>
    <row r="653" spans="2:3">
      <c r="B653" s="152"/>
      <c r="C653" s="161"/>
    </row>
    <row r="654" spans="2:3">
      <c r="B654" s="152"/>
      <c r="C654" s="161"/>
    </row>
    <row r="655" spans="2:3">
      <c r="B655" s="152"/>
      <c r="C655" s="161"/>
    </row>
    <row r="656" spans="2:3">
      <c r="B656" s="152"/>
      <c r="C656" s="161"/>
    </row>
    <row r="657" spans="2:3">
      <c r="B657" s="152"/>
      <c r="C657" s="161"/>
    </row>
    <row r="658" spans="2:3">
      <c r="B658" s="152"/>
      <c r="C658" s="161"/>
    </row>
    <row r="659" spans="2:3">
      <c r="B659" s="152"/>
      <c r="C659" s="161"/>
    </row>
    <row r="660" spans="2:3">
      <c r="B660" s="152"/>
      <c r="C660" s="161"/>
    </row>
    <row r="661" spans="2:3">
      <c r="B661" s="152"/>
      <c r="C661" s="161"/>
    </row>
    <row r="662" spans="2:3">
      <c r="B662" s="152"/>
      <c r="C662" s="161"/>
    </row>
    <row r="663" spans="2:3">
      <c r="B663" s="152"/>
      <c r="C663" s="161"/>
    </row>
    <row r="664" spans="2:3">
      <c r="B664" s="152"/>
      <c r="C664" s="161"/>
    </row>
    <row r="665" spans="2:3">
      <c r="B665" s="152"/>
      <c r="C665" s="161"/>
    </row>
    <row r="666" spans="2:3">
      <c r="B666" s="152"/>
      <c r="C666" s="161"/>
    </row>
    <row r="667" spans="2:3">
      <c r="B667" s="152"/>
      <c r="C667" s="161"/>
    </row>
    <row r="668" spans="2:3">
      <c r="B668" s="152"/>
      <c r="C668" s="161"/>
    </row>
    <row r="669" spans="2:3">
      <c r="B669" s="152"/>
      <c r="C669" s="161"/>
    </row>
    <row r="670" spans="2:3">
      <c r="B670" s="152"/>
      <c r="C670" s="161"/>
    </row>
    <row r="671" spans="2:3">
      <c r="B671" s="152"/>
      <c r="C671" s="161"/>
    </row>
    <row r="672" spans="2:3">
      <c r="B672" s="152"/>
      <c r="C672" s="161"/>
    </row>
    <row r="673" spans="2:3">
      <c r="B673" s="152"/>
      <c r="C673" s="161"/>
    </row>
    <row r="674" spans="2:3">
      <c r="B674" s="152"/>
      <c r="C674" s="161"/>
    </row>
    <row r="675" spans="2:3">
      <c r="B675" s="152"/>
      <c r="C675" s="161"/>
    </row>
    <row r="676" spans="2:3">
      <c r="B676" s="152"/>
      <c r="C676" s="161"/>
    </row>
    <row r="677" spans="2:3">
      <c r="B677" s="152"/>
      <c r="C677" s="161"/>
    </row>
    <row r="678" spans="2:3">
      <c r="B678" s="152"/>
      <c r="C678" s="161"/>
    </row>
    <row r="679" spans="2:3">
      <c r="B679" s="152"/>
      <c r="C679" s="161"/>
    </row>
    <row r="680" spans="2:3">
      <c r="B680" s="152"/>
      <c r="C680" s="161"/>
    </row>
    <row r="681" spans="2:3">
      <c r="B681" s="152"/>
      <c r="C681" s="161"/>
    </row>
    <row r="682" spans="2:3">
      <c r="B682" s="152"/>
      <c r="C682" s="161"/>
    </row>
    <row r="683" spans="2:3">
      <c r="B683" s="152"/>
      <c r="C683" s="161"/>
    </row>
    <row r="684" spans="2:3">
      <c r="B684" s="152"/>
      <c r="C684" s="161"/>
    </row>
    <row r="685" spans="2:3">
      <c r="B685" s="152"/>
      <c r="C685" s="161"/>
    </row>
    <row r="686" spans="2:3">
      <c r="B686" s="152"/>
      <c r="C686" s="161"/>
    </row>
    <row r="687" spans="2:3">
      <c r="B687" s="152"/>
      <c r="C687" s="161"/>
    </row>
    <row r="688" spans="2:3">
      <c r="B688" s="152"/>
      <c r="C688" s="161"/>
    </row>
    <row r="689" spans="2:3">
      <c r="B689" s="152"/>
      <c r="C689" s="161"/>
    </row>
    <row r="690" spans="2:3">
      <c r="B690" s="152"/>
      <c r="C690" s="161"/>
    </row>
    <row r="691" spans="2:3">
      <c r="B691" s="152"/>
      <c r="C691" s="161"/>
    </row>
    <row r="692" spans="2:3">
      <c r="B692" s="152"/>
      <c r="C692" s="161"/>
    </row>
    <row r="693" spans="2:3">
      <c r="B693" s="152"/>
      <c r="C693" s="161"/>
    </row>
    <row r="694" spans="2:3">
      <c r="B694" s="152"/>
      <c r="C694" s="161"/>
    </row>
    <row r="695" spans="2:3">
      <c r="B695" s="152"/>
      <c r="C695" s="161"/>
    </row>
    <row r="696" spans="2:3">
      <c r="B696" s="152"/>
      <c r="C696" s="161"/>
    </row>
    <row r="697" spans="2:3">
      <c r="B697" s="152"/>
      <c r="C697" s="161"/>
    </row>
    <row r="698" spans="2:3">
      <c r="B698" s="152"/>
      <c r="C698" s="161"/>
    </row>
    <row r="699" spans="2:3">
      <c r="B699" s="152"/>
      <c r="C699" s="161"/>
    </row>
    <row r="700" spans="2:3">
      <c r="B700" s="152"/>
      <c r="C700" s="161"/>
    </row>
    <row r="701" spans="2:3">
      <c r="B701" s="152"/>
      <c r="C701" s="161"/>
    </row>
    <row r="702" spans="2:3">
      <c r="B702" s="152"/>
      <c r="C702" s="161"/>
    </row>
    <row r="703" spans="2:3">
      <c r="B703" s="152"/>
      <c r="C703" s="161"/>
    </row>
    <row r="704" spans="2:3">
      <c r="B704" s="152"/>
      <c r="C704" s="161"/>
    </row>
    <row r="705" spans="2:3">
      <c r="B705" s="152"/>
      <c r="C705" s="161"/>
    </row>
    <row r="706" spans="2:3">
      <c r="B706" s="152"/>
      <c r="C706" s="161"/>
    </row>
    <row r="707" spans="2:3">
      <c r="B707" s="152"/>
      <c r="C707" s="161"/>
    </row>
    <row r="708" spans="2:3">
      <c r="B708" s="152"/>
      <c r="C708" s="161"/>
    </row>
    <row r="709" spans="2:3">
      <c r="B709" s="152"/>
      <c r="C709" s="161"/>
    </row>
    <row r="710" spans="2:3">
      <c r="B710" s="152"/>
      <c r="C710" s="161"/>
    </row>
    <row r="711" spans="2:3">
      <c r="B711" s="152"/>
      <c r="C711" s="161"/>
    </row>
    <row r="712" spans="2:3">
      <c r="B712" s="152"/>
      <c r="C712" s="161"/>
    </row>
    <row r="713" spans="2:3">
      <c r="B713" s="152"/>
      <c r="C713" s="161"/>
    </row>
    <row r="714" spans="2:3">
      <c r="B714" s="152"/>
      <c r="C714" s="161"/>
    </row>
    <row r="715" spans="2:3">
      <c r="B715" s="152"/>
      <c r="C715" s="161"/>
    </row>
    <row r="716" spans="2:3">
      <c r="B716" s="152"/>
      <c r="C716" s="161"/>
    </row>
    <row r="717" spans="2:3">
      <c r="B717" s="152"/>
      <c r="C717" s="161"/>
    </row>
    <row r="718" spans="2:3">
      <c r="B718" s="152"/>
      <c r="C718" s="161"/>
    </row>
    <row r="719" spans="2:3">
      <c r="B719" s="152"/>
      <c r="C719" s="161"/>
    </row>
    <row r="720" spans="2:3">
      <c r="B720" s="152"/>
      <c r="C720" s="161"/>
    </row>
    <row r="721" spans="2:3">
      <c r="B721" s="152"/>
      <c r="C721" s="161"/>
    </row>
    <row r="722" spans="2:3">
      <c r="B722" s="152"/>
      <c r="C722" s="161"/>
    </row>
    <row r="723" spans="2:3">
      <c r="B723" s="152"/>
      <c r="C723" s="161"/>
    </row>
    <row r="724" spans="2:3">
      <c r="B724" s="152"/>
      <c r="C724" s="161"/>
    </row>
    <row r="725" spans="2:3">
      <c r="B725" s="152"/>
      <c r="C725" s="161"/>
    </row>
    <row r="726" spans="2:3">
      <c r="B726" s="152"/>
      <c r="C726" s="161"/>
    </row>
    <row r="727" spans="2:3">
      <c r="B727" s="152"/>
      <c r="C727" s="161"/>
    </row>
    <row r="728" spans="2:3">
      <c r="B728" s="152"/>
      <c r="C728" s="161"/>
    </row>
    <row r="729" spans="2:3">
      <c r="B729" s="152"/>
      <c r="C729" s="161"/>
    </row>
    <row r="730" spans="2:3">
      <c r="B730" s="152"/>
      <c r="C730" s="161"/>
    </row>
    <row r="731" spans="2:3">
      <c r="B731" s="152"/>
      <c r="C731" s="161"/>
    </row>
    <row r="732" spans="2:3">
      <c r="B732" s="152"/>
      <c r="C732" s="161"/>
    </row>
    <row r="733" spans="2:3">
      <c r="B733" s="152"/>
      <c r="C733" s="161"/>
    </row>
    <row r="734" spans="2:3">
      <c r="B734" s="152"/>
      <c r="C734" s="161"/>
    </row>
    <row r="735" spans="2:3">
      <c r="B735" s="152"/>
      <c r="C735" s="161"/>
    </row>
    <row r="736" spans="2:3">
      <c r="B736" s="152"/>
      <c r="C736" s="161"/>
    </row>
    <row r="737" spans="2:3">
      <c r="B737" s="152"/>
      <c r="C737" s="161"/>
    </row>
    <row r="738" spans="2:3">
      <c r="B738" s="152"/>
      <c r="C738" s="161"/>
    </row>
    <row r="739" spans="2:3">
      <c r="B739" s="152"/>
      <c r="C739" s="161"/>
    </row>
    <row r="740" spans="2:3">
      <c r="B740" s="152"/>
      <c r="C740" s="161"/>
    </row>
    <row r="741" spans="2:3">
      <c r="B741" s="152"/>
      <c r="C741" s="161"/>
    </row>
    <row r="742" spans="2:3">
      <c r="B742" s="152"/>
      <c r="C742" s="161"/>
    </row>
    <row r="743" spans="2:3">
      <c r="B743" s="152"/>
      <c r="C743" s="161"/>
    </row>
    <row r="744" spans="2:3">
      <c r="B744" s="152"/>
      <c r="C744" s="161"/>
    </row>
    <row r="745" spans="2:3">
      <c r="B745" s="152"/>
      <c r="C745" s="161"/>
    </row>
    <row r="746" spans="2:3">
      <c r="B746" s="152"/>
      <c r="C746" s="161"/>
    </row>
    <row r="747" spans="2:3">
      <c r="B747" s="152"/>
      <c r="C747" s="161"/>
    </row>
    <row r="748" spans="2:3">
      <c r="B748" s="152"/>
      <c r="C748" s="161"/>
    </row>
    <row r="749" spans="2:3">
      <c r="B749" s="152"/>
      <c r="C749" s="161"/>
    </row>
    <row r="750" spans="2:3">
      <c r="B750" s="152"/>
      <c r="C750" s="161"/>
    </row>
    <row r="751" spans="2:3">
      <c r="B751" s="152"/>
      <c r="C751" s="161"/>
    </row>
    <row r="752" spans="2:3">
      <c r="B752" s="152"/>
      <c r="C752" s="161"/>
    </row>
    <row r="753" spans="2:3">
      <c r="B753" s="152"/>
      <c r="C753" s="161"/>
    </row>
    <row r="754" spans="2:3">
      <c r="B754" s="152"/>
      <c r="C754" s="161"/>
    </row>
    <row r="755" spans="2:3">
      <c r="B755" s="152"/>
      <c r="C755" s="161"/>
    </row>
    <row r="756" spans="2:3">
      <c r="B756" s="152"/>
      <c r="C756" s="161"/>
    </row>
    <row r="757" spans="2:3">
      <c r="B757" s="152"/>
      <c r="C757" s="161"/>
    </row>
    <row r="758" spans="2:3">
      <c r="B758" s="152"/>
      <c r="C758" s="161"/>
    </row>
    <row r="759" spans="2:3">
      <c r="B759" s="152"/>
      <c r="C759" s="161"/>
    </row>
    <row r="760" spans="2:3">
      <c r="B760" s="152"/>
      <c r="C760" s="161"/>
    </row>
    <row r="761" spans="2:3">
      <c r="B761" s="152"/>
      <c r="C761" s="161"/>
    </row>
    <row r="762" spans="2:3">
      <c r="B762" s="152"/>
      <c r="C762" s="161"/>
    </row>
    <row r="763" spans="2:3">
      <c r="B763" s="152"/>
      <c r="C763" s="161"/>
    </row>
    <row r="764" spans="2:3">
      <c r="B764" s="152"/>
      <c r="C764" s="161"/>
    </row>
    <row r="765" spans="2:3">
      <c r="B765" s="152"/>
      <c r="C765" s="161"/>
    </row>
    <row r="766" spans="2:3">
      <c r="B766" s="152"/>
      <c r="C766" s="161"/>
    </row>
    <row r="767" spans="2:3">
      <c r="B767" s="152"/>
      <c r="C767" s="161"/>
    </row>
    <row r="768" spans="2:3">
      <c r="B768" s="152"/>
      <c r="C768" s="161"/>
    </row>
    <row r="769" spans="2:3">
      <c r="B769" s="152"/>
      <c r="C769" s="161"/>
    </row>
    <row r="770" spans="2:3">
      <c r="B770" s="152"/>
      <c r="C770" s="161"/>
    </row>
    <row r="771" spans="2:3">
      <c r="B771" s="152"/>
      <c r="C771" s="161"/>
    </row>
    <row r="772" spans="2:3">
      <c r="B772" s="152"/>
      <c r="C772" s="161"/>
    </row>
    <row r="773" spans="2:3">
      <c r="B773" s="152"/>
      <c r="C773" s="161"/>
    </row>
    <row r="774" spans="2:3">
      <c r="B774" s="152"/>
      <c r="C774" s="161"/>
    </row>
    <row r="775" spans="2:3">
      <c r="B775" s="152"/>
      <c r="C775" s="161"/>
    </row>
    <row r="776" spans="2:3">
      <c r="B776" s="152"/>
      <c r="C776" s="161"/>
    </row>
    <row r="777" spans="2:3">
      <c r="B777" s="152"/>
      <c r="C777" s="161"/>
    </row>
    <row r="778" spans="2:3">
      <c r="B778" s="152"/>
      <c r="C778" s="161"/>
    </row>
    <row r="779" spans="2:3">
      <c r="B779" s="152"/>
      <c r="C779" s="161"/>
    </row>
    <row r="780" spans="2:3">
      <c r="B780" s="152"/>
      <c r="C780" s="161"/>
    </row>
    <row r="781" spans="2:3">
      <c r="B781" s="152"/>
      <c r="C781" s="161"/>
    </row>
    <row r="782" spans="2:3">
      <c r="B782" s="152"/>
      <c r="C782" s="161"/>
    </row>
    <row r="783" spans="2:3">
      <c r="B783" s="152"/>
      <c r="C783" s="161"/>
    </row>
    <row r="784" spans="2:3">
      <c r="B784" s="152"/>
      <c r="C784" s="161"/>
    </row>
    <row r="785" spans="2:3">
      <c r="B785" s="152"/>
      <c r="C785" s="161"/>
    </row>
    <row r="786" spans="2:3">
      <c r="B786" s="152"/>
      <c r="C786" s="161"/>
    </row>
    <row r="787" spans="2:3">
      <c r="B787" s="152"/>
      <c r="C787" s="161"/>
    </row>
    <row r="788" spans="2:3">
      <c r="B788" s="152"/>
      <c r="C788" s="161"/>
    </row>
    <row r="789" spans="2:3">
      <c r="B789" s="152"/>
      <c r="C789" s="161"/>
    </row>
    <row r="790" spans="2:3">
      <c r="B790" s="152"/>
      <c r="C790" s="161"/>
    </row>
    <row r="791" spans="2:3">
      <c r="B791" s="152"/>
      <c r="C791" s="161"/>
    </row>
    <row r="792" spans="2:3">
      <c r="B792" s="152"/>
      <c r="C792" s="161"/>
    </row>
    <row r="793" spans="2:3">
      <c r="B793" s="152"/>
      <c r="C793" s="161"/>
    </row>
    <row r="794" spans="2:3">
      <c r="B794" s="152"/>
      <c r="C794" s="161"/>
    </row>
    <row r="795" spans="2:3">
      <c r="B795" s="152"/>
      <c r="C795" s="161"/>
    </row>
    <row r="796" spans="2:3">
      <c r="B796" s="152"/>
      <c r="C796" s="161"/>
    </row>
    <row r="797" spans="2:3">
      <c r="B797" s="152"/>
      <c r="C797" s="161"/>
    </row>
    <row r="798" spans="2:3">
      <c r="B798" s="152"/>
      <c r="C798" s="161"/>
    </row>
    <row r="799" spans="2:3">
      <c r="B799" s="152"/>
      <c r="C799" s="161"/>
    </row>
    <row r="800" spans="2:3">
      <c r="B800" s="152"/>
      <c r="C800" s="161"/>
    </row>
    <row r="801" spans="2:3">
      <c r="B801" s="152"/>
      <c r="C801" s="161"/>
    </row>
    <row r="802" spans="2:3">
      <c r="B802" s="152"/>
      <c r="C802" s="161"/>
    </row>
    <row r="803" spans="2:3">
      <c r="B803" s="152"/>
      <c r="C803" s="161"/>
    </row>
    <row r="804" spans="2:3">
      <c r="B804" s="152"/>
      <c r="C804" s="161"/>
    </row>
    <row r="805" spans="2:3">
      <c r="B805" s="152"/>
      <c r="C805" s="161"/>
    </row>
    <row r="806" spans="2:3">
      <c r="B806" s="152"/>
      <c r="C806" s="161"/>
    </row>
    <row r="807" spans="2:3">
      <c r="B807" s="152"/>
      <c r="C807" s="161"/>
    </row>
    <row r="808" spans="2:3">
      <c r="B808" s="152"/>
      <c r="C808" s="161"/>
    </row>
    <row r="809" spans="2:3">
      <c r="B809" s="152"/>
      <c r="C809" s="161"/>
    </row>
    <row r="810" spans="2:3">
      <c r="B810" s="152"/>
      <c r="C810" s="161"/>
    </row>
    <row r="811" spans="2:3">
      <c r="B811" s="152"/>
      <c r="C811" s="161"/>
    </row>
    <row r="812" spans="2:3">
      <c r="B812" s="152"/>
      <c r="C812" s="161"/>
    </row>
    <row r="813" spans="2:3">
      <c r="B813" s="152"/>
      <c r="C813" s="161"/>
    </row>
    <row r="814" spans="2:3">
      <c r="B814" s="152"/>
      <c r="C814" s="161"/>
    </row>
    <row r="815" spans="2:3">
      <c r="B815" s="152"/>
      <c r="C815" s="161"/>
    </row>
    <row r="816" spans="2:3">
      <c r="B816" s="152"/>
      <c r="C816" s="161"/>
    </row>
    <row r="817" spans="2:3">
      <c r="B817" s="152"/>
      <c r="C817" s="161"/>
    </row>
    <row r="818" spans="2:3">
      <c r="B818" s="152"/>
      <c r="C818" s="161"/>
    </row>
    <row r="819" spans="2:3">
      <c r="B819" s="152"/>
      <c r="C819" s="161"/>
    </row>
    <row r="820" spans="2:3">
      <c r="B820" s="152"/>
      <c r="C820" s="161"/>
    </row>
    <row r="821" spans="2:3">
      <c r="B821" s="152"/>
      <c r="C821" s="161"/>
    </row>
    <row r="822" spans="2:3">
      <c r="B822" s="152"/>
      <c r="C822" s="161"/>
    </row>
    <row r="823" spans="2:3">
      <c r="B823" s="152"/>
      <c r="C823" s="161"/>
    </row>
    <row r="824" spans="2:3">
      <c r="B824" s="152"/>
      <c r="C824" s="161"/>
    </row>
    <row r="825" spans="2:3">
      <c r="B825" s="152"/>
      <c r="C825" s="161"/>
    </row>
    <row r="826" spans="2:3">
      <c r="B826" s="152"/>
      <c r="C826" s="161"/>
    </row>
    <row r="827" spans="2:3">
      <c r="B827" s="152"/>
      <c r="C827" s="161"/>
    </row>
    <row r="828" spans="2:3">
      <c r="B828" s="152"/>
      <c r="C828" s="161"/>
    </row>
    <row r="829" spans="2:3">
      <c r="B829" s="152"/>
      <c r="C829" s="161"/>
    </row>
    <row r="830" spans="2:3">
      <c r="B830" s="152"/>
      <c r="C830" s="161"/>
    </row>
    <row r="831" spans="2:3">
      <c r="B831" s="152"/>
      <c r="C831" s="161"/>
    </row>
    <row r="832" spans="2:3">
      <c r="B832" s="152"/>
      <c r="C832" s="161"/>
    </row>
    <row r="833" spans="2:3">
      <c r="B833" s="152"/>
      <c r="C833" s="161"/>
    </row>
    <row r="834" spans="2:3">
      <c r="B834" s="152"/>
      <c r="C834" s="161"/>
    </row>
    <row r="835" spans="2:3">
      <c r="B835" s="152"/>
      <c r="C835" s="161"/>
    </row>
    <row r="836" spans="2:3">
      <c r="B836" s="152"/>
      <c r="C836" s="161"/>
    </row>
    <row r="837" spans="2:3">
      <c r="B837" s="152"/>
      <c r="C837" s="161"/>
    </row>
    <row r="838" spans="2:3">
      <c r="B838" s="152"/>
      <c r="C838" s="161"/>
    </row>
    <row r="839" spans="2:3">
      <c r="B839" s="152"/>
      <c r="C839" s="161"/>
    </row>
    <row r="840" spans="2:3">
      <c r="B840" s="152"/>
      <c r="C840" s="161"/>
    </row>
    <row r="841" spans="2:3">
      <c r="B841" s="152"/>
      <c r="C841" s="161"/>
    </row>
    <row r="842" spans="2:3">
      <c r="B842" s="152"/>
      <c r="C842" s="161"/>
    </row>
    <row r="843" spans="2:3">
      <c r="B843" s="152"/>
      <c r="C843" s="161"/>
    </row>
    <row r="844" spans="2:3">
      <c r="B844" s="152"/>
      <c r="C844" s="161"/>
    </row>
    <row r="845" spans="2:3">
      <c r="B845" s="152"/>
      <c r="C845" s="161"/>
    </row>
    <row r="846" spans="2:3">
      <c r="B846" s="152"/>
      <c r="C846" s="161"/>
    </row>
    <row r="847" spans="2:3">
      <c r="B847" s="152"/>
      <c r="C847" s="161"/>
    </row>
    <row r="848" spans="2:3">
      <c r="B848" s="152"/>
      <c r="C848" s="161"/>
    </row>
    <row r="849" spans="2:3">
      <c r="B849" s="152"/>
      <c r="C849" s="161"/>
    </row>
    <row r="850" spans="2:3">
      <c r="B850" s="152"/>
      <c r="C850" s="161"/>
    </row>
    <row r="851" spans="2:3">
      <c r="B851" s="152"/>
      <c r="C851" s="161"/>
    </row>
    <row r="852" spans="2:3">
      <c r="B852" s="152"/>
      <c r="C852" s="161"/>
    </row>
    <row r="853" spans="2:3">
      <c r="B853" s="152"/>
      <c r="C853" s="161"/>
    </row>
    <row r="854" spans="2:3">
      <c r="B854" s="152"/>
      <c r="C854" s="161"/>
    </row>
    <row r="855" spans="2:3">
      <c r="B855" s="152"/>
      <c r="C855" s="161"/>
    </row>
    <row r="856" spans="2:3">
      <c r="B856" s="152"/>
      <c r="C856" s="161"/>
    </row>
    <row r="857" spans="2:3">
      <c r="B857" s="152"/>
      <c r="C857" s="161"/>
    </row>
    <row r="858" spans="2:3">
      <c r="B858" s="152"/>
      <c r="C858" s="161"/>
    </row>
    <row r="859" spans="2:3">
      <c r="B859" s="152"/>
      <c r="C859" s="161"/>
    </row>
    <row r="860" spans="2:3">
      <c r="B860" s="152"/>
      <c r="C860" s="161"/>
    </row>
    <row r="861" spans="2:3">
      <c r="B861" s="152"/>
      <c r="C861" s="161"/>
    </row>
    <row r="862" spans="2:3">
      <c r="B862" s="152"/>
      <c r="C862" s="161"/>
    </row>
    <row r="863" spans="2:3">
      <c r="B863" s="152"/>
      <c r="C863" s="161"/>
    </row>
    <row r="864" spans="2:3">
      <c r="B864" s="152"/>
      <c r="C864" s="161"/>
    </row>
    <row r="865" spans="2:3">
      <c r="B865" s="152"/>
      <c r="C865" s="161"/>
    </row>
    <row r="866" spans="2:3">
      <c r="B866" s="152"/>
      <c r="C866" s="161"/>
    </row>
    <row r="867" spans="2:3">
      <c r="B867" s="152"/>
      <c r="C867" s="161"/>
    </row>
    <row r="868" spans="2:3">
      <c r="B868" s="152"/>
      <c r="C868" s="161"/>
    </row>
    <row r="869" spans="2:3">
      <c r="B869" s="152"/>
      <c r="C869" s="161"/>
    </row>
    <row r="870" spans="2:3">
      <c r="B870" s="152"/>
      <c r="C870" s="161"/>
    </row>
    <row r="871" spans="2:3">
      <c r="B871" s="152"/>
      <c r="C871" s="161"/>
    </row>
    <row r="872" spans="2:3">
      <c r="B872" s="152"/>
      <c r="C872" s="161"/>
    </row>
    <row r="873" spans="2:3">
      <c r="B873" s="152"/>
      <c r="C873" s="161"/>
    </row>
    <row r="874" spans="2:3">
      <c r="B874" s="152"/>
      <c r="C874" s="161"/>
    </row>
    <row r="875" spans="2:3">
      <c r="B875" s="152"/>
      <c r="C875" s="161"/>
    </row>
    <row r="876" spans="2:3">
      <c r="B876" s="152"/>
      <c r="C876" s="161"/>
    </row>
    <row r="877" spans="2:3">
      <c r="B877" s="152"/>
      <c r="C877" s="161"/>
    </row>
    <row r="878" spans="2:3">
      <c r="B878" s="152"/>
      <c r="C878" s="161"/>
    </row>
    <row r="879" spans="2:3">
      <c r="B879" s="152"/>
      <c r="C879" s="161"/>
    </row>
    <row r="880" spans="2:3">
      <c r="B880" s="152"/>
      <c r="C880" s="161"/>
    </row>
    <row r="881" spans="2:3">
      <c r="B881" s="152"/>
      <c r="C881" s="161"/>
    </row>
    <row r="882" spans="2:3">
      <c r="B882" s="152"/>
      <c r="C882" s="161"/>
    </row>
    <row r="883" spans="2:3">
      <c r="B883" s="152"/>
      <c r="C883" s="161"/>
    </row>
    <row r="884" spans="2:3">
      <c r="B884" s="152"/>
      <c r="C884" s="161"/>
    </row>
    <row r="885" spans="2:3">
      <c r="B885" s="152"/>
      <c r="C885" s="161"/>
    </row>
    <row r="886" spans="2:3">
      <c r="B886" s="152"/>
      <c r="C886" s="161"/>
    </row>
    <row r="887" spans="2:3">
      <c r="B887" s="152"/>
      <c r="C887" s="161"/>
    </row>
    <row r="888" spans="2:3">
      <c r="B888" s="152"/>
      <c r="C888" s="161"/>
    </row>
    <row r="889" spans="2:3">
      <c r="B889" s="152"/>
      <c r="C889" s="161"/>
    </row>
    <row r="890" spans="2:3">
      <c r="B890" s="152"/>
      <c r="C890" s="161"/>
    </row>
    <row r="891" spans="2:3">
      <c r="B891" s="152"/>
      <c r="C891" s="161"/>
    </row>
    <row r="892" spans="2:3">
      <c r="B892" s="152"/>
      <c r="C892" s="161"/>
    </row>
    <row r="893" spans="2:3">
      <c r="B893" s="152"/>
      <c r="C893" s="161"/>
    </row>
    <row r="894" spans="2:3">
      <c r="B894" s="152"/>
      <c r="C894" s="161"/>
    </row>
    <row r="895" spans="2:3">
      <c r="B895" s="152"/>
      <c r="C895" s="161"/>
    </row>
    <row r="896" spans="2:3">
      <c r="B896" s="152"/>
      <c r="C896" s="161"/>
    </row>
    <row r="897" spans="2:3">
      <c r="B897" s="152"/>
      <c r="C897" s="161"/>
    </row>
    <row r="898" spans="2:3">
      <c r="B898" s="152"/>
      <c r="C898" s="161"/>
    </row>
    <row r="899" spans="2:3">
      <c r="B899" s="152"/>
      <c r="C899" s="161"/>
    </row>
    <row r="900" spans="2:3">
      <c r="B900" s="152"/>
      <c r="C900" s="161"/>
    </row>
    <row r="901" spans="2:3">
      <c r="B901" s="152"/>
      <c r="C901" s="161"/>
    </row>
    <row r="902" spans="2:3">
      <c r="B902" s="152"/>
      <c r="C902" s="161"/>
    </row>
    <row r="903" spans="2:3">
      <c r="B903" s="152"/>
      <c r="C903" s="161"/>
    </row>
    <row r="904" spans="2:3">
      <c r="B904" s="152"/>
      <c r="C904" s="161"/>
    </row>
    <row r="905" spans="2:3">
      <c r="B905" s="152"/>
      <c r="C905" s="161"/>
    </row>
    <row r="906" spans="2:3">
      <c r="B906" s="152"/>
      <c r="C906" s="161"/>
    </row>
    <row r="907" spans="2:3">
      <c r="B907" s="152"/>
      <c r="C907" s="161"/>
    </row>
    <row r="908" spans="2:3">
      <c r="B908" s="152"/>
      <c r="C908" s="161"/>
    </row>
    <row r="909" spans="2:3">
      <c r="B909" s="152"/>
      <c r="C909" s="161"/>
    </row>
    <row r="910" spans="2:3">
      <c r="B910" s="152"/>
      <c r="C910" s="161"/>
    </row>
    <row r="911" spans="2:3">
      <c r="B911" s="152"/>
      <c r="C911" s="161"/>
    </row>
    <row r="912" spans="2:3">
      <c r="B912" s="152"/>
      <c r="C912" s="161"/>
    </row>
    <row r="913" spans="2:3">
      <c r="B913" s="152"/>
      <c r="C913" s="161"/>
    </row>
    <row r="914" spans="2:3">
      <c r="B914" s="152"/>
      <c r="C914" s="161"/>
    </row>
    <row r="915" spans="2:3">
      <c r="B915" s="152"/>
      <c r="C915" s="161"/>
    </row>
    <row r="916" spans="2:3">
      <c r="B916" s="152"/>
      <c r="C916" s="161"/>
    </row>
    <row r="917" spans="2:3">
      <c r="B917" s="152"/>
      <c r="C917" s="161"/>
    </row>
    <row r="918" spans="2:3">
      <c r="B918" s="152"/>
      <c r="C918" s="161"/>
    </row>
    <row r="919" spans="2:3">
      <c r="B919" s="152"/>
      <c r="C919" s="161"/>
    </row>
    <row r="920" spans="2:3">
      <c r="B920" s="152"/>
      <c r="C920" s="161"/>
    </row>
    <row r="921" spans="2:3">
      <c r="B921" s="152"/>
      <c r="C921" s="161"/>
    </row>
    <row r="922" spans="2:3">
      <c r="B922" s="152"/>
      <c r="C922" s="161"/>
    </row>
    <row r="923" spans="2:3">
      <c r="B923" s="152"/>
      <c r="C923" s="161"/>
    </row>
    <row r="924" spans="2:3">
      <c r="B924" s="152"/>
      <c r="C924" s="161"/>
    </row>
    <row r="925" spans="2:3">
      <c r="B925" s="152"/>
      <c r="C925" s="161"/>
    </row>
    <row r="926" spans="2:3">
      <c r="B926" s="152"/>
      <c r="C926" s="161"/>
    </row>
    <row r="927" spans="2:3">
      <c r="B927" s="152"/>
      <c r="C927" s="161"/>
    </row>
    <row r="928" spans="2:3">
      <c r="B928" s="152"/>
      <c r="C928" s="161"/>
    </row>
    <row r="929" spans="2:3">
      <c r="B929" s="152"/>
      <c r="C929" s="161"/>
    </row>
    <row r="930" spans="2:3">
      <c r="B930" s="152"/>
      <c r="C930" s="161"/>
    </row>
    <row r="931" spans="2:3">
      <c r="B931" s="152"/>
      <c r="C931" s="161"/>
    </row>
    <row r="932" spans="2:3">
      <c r="B932" s="152"/>
      <c r="C932" s="161"/>
    </row>
    <row r="933" spans="2:3">
      <c r="B933" s="152"/>
      <c r="C933" s="161"/>
    </row>
    <row r="934" spans="2:3">
      <c r="B934" s="152"/>
      <c r="C934" s="161"/>
    </row>
    <row r="935" spans="2:3">
      <c r="B935" s="152"/>
      <c r="C935" s="161"/>
    </row>
    <row r="936" spans="2:3">
      <c r="B936" s="152"/>
      <c r="C936" s="161"/>
    </row>
    <row r="937" spans="2:3">
      <c r="B937" s="152"/>
      <c r="C937" s="161"/>
    </row>
    <row r="938" spans="2:3">
      <c r="B938" s="152"/>
      <c r="C938" s="161"/>
    </row>
    <row r="939" spans="2:3">
      <c r="B939" s="152"/>
      <c r="C939" s="161"/>
    </row>
    <row r="940" spans="2:3">
      <c r="B940" s="152"/>
      <c r="C940" s="161"/>
    </row>
    <row r="941" spans="2:3">
      <c r="B941" s="152"/>
      <c r="C941" s="161"/>
    </row>
    <row r="942" spans="2:3">
      <c r="B942" s="152"/>
      <c r="C942" s="161"/>
    </row>
    <row r="943" spans="2:3">
      <c r="B943" s="152"/>
      <c r="C943" s="161"/>
    </row>
    <row r="944" spans="2:3">
      <c r="B944" s="152"/>
      <c r="C944" s="161"/>
    </row>
    <row r="945" spans="2:3">
      <c r="B945" s="152"/>
      <c r="C945" s="161"/>
    </row>
    <row r="946" spans="2:3">
      <c r="B946" s="152"/>
      <c r="C946" s="161"/>
    </row>
    <row r="947" spans="2:3">
      <c r="B947" s="152"/>
      <c r="C947" s="161"/>
    </row>
    <row r="948" spans="2:3">
      <c r="B948" s="152"/>
      <c r="C948" s="161"/>
    </row>
    <row r="949" spans="2:3">
      <c r="B949" s="152"/>
      <c r="C949" s="161"/>
    </row>
    <row r="950" spans="2:3">
      <c r="B950" s="152"/>
      <c r="C950" s="161"/>
    </row>
    <row r="951" spans="2:3">
      <c r="B951" s="152"/>
      <c r="C951" s="161"/>
    </row>
    <row r="952" spans="2:3">
      <c r="B952" s="152"/>
      <c r="C952" s="161"/>
    </row>
    <row r="953" spans="2:3">
      <c r="B953" s="152"/>
      <c r="C953" s="161"/>
    </row>
    <row r="954" spans="2:3">
      <c r="B954" s="152"/>
      <c r="C954" s="161"/>
    </row>
    <row r="955" spans="2:3">
      <c r="B955" s="152"/>
      <c r="C955" s="161"/>
    </row>
    <row r="956" spans="2:3">
      <c r="B956" s="152"/>
      <c r="C956" s="161"/>
    </row>
    <row r="957" spans="2:3">
      <c r="B957" s="152"/>
      <c r="C957" s="161"/>
    </row>
    <row r="958" spans="2:3">
      <c r="B958" s="152"/>
      <c r="C958" s="161"/>
    </row>
    <row r="959" spans="2:3">
      <c r="B959" s="152"/>
      <c r="C959" s="161"/>
    </row>
    <row r="960" spans="2:3">
      <c r="B960" s="152"/>
      <c r="C960" s="161"/>
    </row>
    <row r="961" spans="2:3">
      <c r="B961" s="152"/>
      <c r="C961" s="161"/>
    </row>
    <row r="962" spans="2:3">
      <c r="B962" s="152"/>
      <c r="C962" s="161"/>
    </row>
    <row r="963" spans="2:3">
      <c r="B963" s="152"/>
      <c r="C963" s="161"/>
    </row>
    <row r="964" spans="2:3">
      <c r="B964" s="152"/>
      <c r="C964" s="161"/>
    </row>
    <row r="965" spans="2:3">
      <c r="B965" s="152"/>
      <c r="C965" s="161"/>
    </row>
    <row r="966" spans="2:3">
      <c r="B966" s="152"/>
      <c r="C966" s="161"/>
    </row>
    <row r="967" spans="2:3">
      <c r="B967" s="152"/>
      <c r="C967" s="161"/>
    </row>
    <row r="968" spans="2:3">
      <c r="B968" s="152"/>
      <c r="C968" s="161"/>
    </row>
    <row r="969" spans="2:3">
      <c r="B969" s="152"/>
      <c r="C969" s="161"/>
    </row>
    <row r="970" spans="2:3">
      <c r="B970" s="152"/>
      <c r="C970" s="161"/>
    </row>
    <row r="971" spans="2:3">
      <c r="B971" s="152"/>
      <c r="C971" s="161"/>
    </row>
    <row r="972" spans="2:3">
      <c r="B972" s="152"/>
      <c r="C972" s="161"/>
    </row>
    <row r="973" spans="2:3">
      <c r="B973" s="152"/>
      <c r="C973" s="161"/>
    </row>
    <row r="974" spans="2:3">
      <c r="B974" s="152"/>
      <c r="C974" s="161"/>
    </row>
    <row r="975" spans="2:3">
      <c r="B975" s="152"/>
      <c r="C975" s="161"/>
    </row>
    <row r="976" spans="2:3">
      <c r="B976" s="152"/>
      <c r="C976" s="161"/>
    </row>
    <row r="977" spans="2:3">
      <c r="B977" s="152"/>
      <c r="C977" s="161"/>
    </row>
  </sheetData>
  <sheetProtection algorithmName="SHA-512" hashValue="0Wk6NBD8MBHr0rfFRuABd+XtH6WVKW8xgRrDvOnNOE/4o/xzsMaKsOQ9RLFkEM+lhmtdXxTM6RjHDR2/QM1p5A==" saltValue="ItZMFSdB+BkXGyLgwSVWsQ==" spinCount="100000" sheet="1" objects="1" scenarios="1"/>
  <hyperlinks>
    <hyperlink ref="F121" r:id="rId1" xr:uid="{DA271597-0EE0-FF48-9655-DA5E11209F6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6627-6A09-3C41-BEE7-7B4A11A58CE8}">
  <dimension ref="A3:U1020"/>
  <sheetViews>
    <sheetView topLeftCell="B32" zoomScale="80" zoomScaleNormal="80" workbookViewId="0">
      <pane xSplit="1" topLeftCell="E1" activePane="topRight" state="frozen"/>
      <selection activeCell="B1" sqref="B1"/>
      <selection pane="topRight" activeCell="I16" sqref="I16"/>
    </sheetView>
  </sheetViews>
  <sheetFormatPr baseColWidth="10" defaultRowHeight="16"/>
  <cols>
    <col min="1" max="1" width="5.83203125" style="83" hidden="1" customWidth="1"/>
    <col min="2" max="2" width="35.1640625" style="44" customWidth="1"/>
    <col min="3" max="3" width="77.1640625" style="44" customWidth="1"/>
    <col min="4" max="4" width="8.1640625" style="83" customWidth="1"/>
    <col min="5" max="5" width="68.33203125" style="44" customWidth="1"/>
    <col min="6" max="6" width="8.1640625" style="44" customWidth="1"/>
    <col min="7" max="7" width="8.1640625" style="83" customWidth="1"/>
    <col min="8" max="8" width="6.83203125" style="113" customWidth="1"/>
    <col min="9" max="9" width="50.83203125" style="113" customWidth="1"/>
    <col min="10" max="10" width="10.83203125" style="113"/>
    <col min="11" max="11" width="6.83203125" style="113" customWidth="1"/>
    <col min="12" max="12" width="10.83203125" style="113"/>
    <col min="13" max="13" width="6.83203125" style="113" customWidth="1"/>
    <col min="14" max="14" width="25.83203125" style="113" customWidth="1"/>
    <col min="15" max="15" width="10.83203125" style="113"/>
    <col min="16" max="16" width="6.83203125" style="113" customWidth="1"/>
    <col min="17" max="18" width="10.83203125" style="113"/>
    <col min="19" max="16384" width="10.83203125" style="38"/>
  </cols>
  <sheetData>
    <row r="3" spans="1:21" ht="20">
      <c r="C3" s="79" t="s">
        <v>1218</v>
      </c>
      <c r="E3" s="113"/>
      <c r="F3" s="113"/>
      <c r="G3" s="162"/>
    </row>
    <row r="4" spans="1:21" ht="140">
      <c r="B4" s="221" t="s">
        <v>1046</v>
      </c>
      <c r="C4" s="222" t="s">
        <v>1614</v>
      </c>
      <c r="D4" s="210" t="s">
        <v>1615</v>
      </c>
      <c r="E4" s="211" t="s">
        <v>1616</v>
      </c>
      <c r="F4" s="210" t="s">
        <v>1613</v>
      </c>
      <c r="H4" s="38"/>
      <c r="I4" s="38"/>
      <c r="J4" s="68"/>
      <c r="S4" s="113"/>
      <c r="T4" s="113"/>
      <c r="U4" s="113"/>
    </row>
    <row r="5" spans="1:21" ht="17">
      <c r="B5" s="163" t="s">
        <v>889</v>
      </c>
      <c r="C5" s="73">
        <v>3.0281250000000002</v>
      </c>
      <c r="D5" s="73">
        <v>2.9</v>
      </c>
      <c r="E5" s="73">
        <f>AVERAGE(R21:R30)</f>
        <v>3.8</v>
      </c>
      <c r="F5" s="73">
        <f>AVERAGE(S21:S30)</f>
        <v>2.9</v>
      </c>
      <c r="H5" s="38"/>
      <c r="I5" s="38"/>
      <c r="J5" s="68"/>
      <c r="S5" s="113"/>
      <c r="T5" s="113"/>
      <c r="U5" s="113"/>
    </row>
    <row r="6" spans="1:21" ht="17">
      <c r="A6" s="58"/>
      <c r="B6" s="163" t="s">
        <v>910</v>
      </c>
      <c r="C6" s="73">
        <v>2.8007812499999996</v>
      </c>
      <c r="D6" s="73">
        <v>2.4375</v>
      </c>
      <c r="E6" s="73">
        <f>AVERAGE(R35:R62)</f>
        <v>2.1666666666666665</v>
      </c>
      <c r="F6" s="73">
        <f>AVERAGE(S35:S62)</f>
        <v>2.4166666666666665</v>
      </c>
      <c r="H6" s="38"/>
      <c r="I6" s="38"/>
      <c r="J6" s="68"/>
      <c r="S6" s="113"/>
      <c r="T6" s="113"/>
      <c r="U6" s="113"/>
    </row>
    <row r="7" spans="1:21" ht="17">
      <c r="A7" s="58"/>
      <c r="B7" s="163" t="s">
        <v>46</v>
      </c>
      <c r="C7" s="73">
        <v>2.5615808823529416</v>
      </c>
      <c r="D7" s="73">
        <v>2.3382352941176472</v>
      </c>
      <c r="E7" s="73">
        <f>AVERAGE(R72:R111)</f>
        <v>2.5</v>
      </c>
      <c r="F7" s="73">
        <f>AVERAGE(S72:S111)</f>
        <v>2.2941176470588234</v>
      </c>
      <c r="H7" s="38"/>
      <c r="I7" s="38"/>
      <c r="J7" s="68"/>
      <c r="S7" s="113"/>
      <c r="T7" s="113"/>
      <c r="U7" s="113"/>
    </row>
    <row r="8" spans="1:21" ht="17">
      <c r="A8" s="58"/>
      <c r="B8" s="163" t="s">
        <v>1015</v>
      </c>
      <c r="C8" s="73">
        <v>2.5625</v>
      </c>
      <c r="D8" s="73">
        <v>2.375</v>
      </c>
      <c r="E8" s="73">
        <f>AVERAGE(R116:R129)</f>
        <v>2.25</v>
      </c>
      <c r="F8" s="73">
        <f>AVERAGE(S116:S129)</f>
        <v>2.375</v>
      </c>
      <c r="H8" s="38"/>
      <c r="I8" s="38"/>
      <c r="J8" s="68"/>
      <c r="S8" s="113"/>
      <c r="T8" s="113"/>
      <c r="U8" s="113"/>
    </row>
    <row r="9" spans="1:21" ht="17">
      <c r="A9" s="58"/>
      <c r="B9" s="163" t="s">
        <v>57</v>
      </c>
      <c r="C9" s="73">
        <v>2.2920673076923075</v>
      </c>
      <c r="D9" s="73">
        <v>2.2307692307692308</v>
      </c>
      <c r="E9" s="73">
        <f>AVERAGE(R134:R158)</f>
        <v>2.6923076923076925</v>
      </c>
      <c r="F9" s="73">
        <f>AVERAGE(S134:S158)</f>
        <v>2.2307692307692308</v>
      </c>
      <c r="H9" s="38"/>
      <c r="I9" s="38"/>
      <c r="J9" s="68"/>
      <c r="S9" s="113"/>
      <c r="T9" s="113"/>
      <c r="U9" s="113"/>
    </row>
    <row r="10" spans="1:21" ht="17">
      <c r="A10" s="58"/>
      <c r="B10" s="163" t="s">
        <v>56</v>
      </c>
      <c r="C10" s="73">
        <v>2.93359375</v>
      </c>
      <c r="D10" s="73">
        <v>3</v>
      </c>
      <c r="E10" s="73">
        <f>AVERAGE(R163:R175)</f>
        <v>3.5</v>
      </c>
      <c r="F10" s="73">
        <f>AVERAGE(S163:S175)</f>
        <v>3</v>
      </c>
      <c r="H10" s="38"/>
      <c r="I10" s="38"/>
      <c r="J10" s="68"/>
      <c r="S10" s="113"/>
      <c r="T10" s="113"/>
      <c r="U10" s="113"/>
    </row>
    <row r="11" spans="1:21" ht="17">
      <c r="A11" s="58"/>
      <c r="B11" s="163" t="s">
        <v>278</v>
      </c>
      <c r="C11" s="73">
        <v>2.3671875</v>
      </c>
      <c r="D11" s="73">
        <v>2</v>
      </c>
      <c r="E11" s="73">
        <f>AVERAGE(R180:R186)</f>
        <v>2.5</v>
      </c>
      <c r="F11" s="73">
        <f>AVERAGE(S180:S186)</f>
        <v>2.25</v>
      </c>
      <c r="H11" s="38"/>
      <c r="I11" s="38"/>
      <c r="J11" s="68"/>
      <c r="S11" s="113"/>
      <c r="T11" s="113"/>
      <c r="U11" s="113"/>
    </row>
    <row r="12" spans="1:21">
      <c r="A12" s="58"/>
      <c r="B12" s="77" t="s">
        <v>882</v>
      </c>
      <c r="C12" s="128">
        <v>2.6519678217821778</v>
      </c>
      <c r="D12" s="128">
        <v>2.4455445544554455</v>
      </c>
      <c r="E12" s="128">
        <f>AVERAGE(R21:R186)</f>
        <v>2.6336633663366338</v>
      </c>
      <c r="F12" s="128">
        <f>AVERAGE(S21:S186)</f>
        <v>2.4356435643564356</v>
      </c>
      <c r="H12" s="38"/>
      <c r="I12" s="38"/>
      <c r="J12" s="68"/>
      <c r="S12" s="113"/>
      <c r="T12" s="113"/>
      <c r="U12" s="113"/>
    </row>
    <row r="13" spans="1:21">
      <c r="A13" s="58"/>
      <c r="B13" s="38"/>
      <c r="C13" s="38"/>
      <c r="D13" s="58"/>
      <c r="E13" s="38"/>
      <c r="F13" s="38"/>
      <c r="G13" s="58"/>
    </row>
    <row r="14" spans="1:21">
      <c r="A14" s="58"/>
      <c r="B14" s="38"/>
      <c r="C14" s="38"/>
      <c r="D14" s="58"/>
      <c r="E14" s="38"/>
      <c r="F14" s="38"/>
      <c r="G14" s="58"/>
    </row>
    <row r="15" spans="1:21">
      <c r="A15" s="58"/>
      <c r="B15" s="38"/>
      <c r="C15" s="38"/>
      <c r="E15" s="38"/>
      <c r="F15" s="38"/>
      <c r="G15" s="58"/>
    </row>
    <row r="16" spans="1:21" ht="80">
      <c r="A16" s="58"/>
      <c r="B16" s="37" t="s">
        <v>873</v>
      </c>
      <c r="C16" s="114" t="s">
        <v>1220</v>
      </c>
      <c r="E16" s="79" t="s">
        <v>1233</v>
      </c>
      <c r="F16" s="38"/>
      <c r="G16" s="58"/>
      <c r="N16" s="79" t="s">
        <v>1234</v>
      </c>
    </row>
    <row r="17" spans="1:19" ht="17">
      <c r="A17" s="58"/>
      <c r="B17" s="39" t="s">
        <v>31</v>
      </c>
      <c r="C17" s="65" t="s">
        <v>883</v>
      </c>
      <c r="E17" s="38"/>
      <c r="F17" s="38"/>
      <c r="G17" s="58"/>
    </row>
    <row r="18" spans="1:19">
      <c r="A18" s="58"/>
      <c r="E18" s="113"/>
      <c r="F18" s="113"/>
      <c r="G18" s="162"/>
    </row>
    <row r="19" spans="1:19" ht="17">
      <c r="B19" s="15"/>
      <c r="C19" s="38"/>
      <c r="D19" s="81" t="s">
        <v>1209</v>
      </c>
      <c r="E19" s="113"/>
      <c r="F19" s="113"/>
      <c r="G19" s="81" t="s">
        <v>1209</v>
      </c>
      <c r="H19" s="81" t="s">
        <v>1612</v>
      </c>
      <c r="S19" s="81" t="s">
        <v>1612</v>
      </c>
    </row>
    <row r="20" spans="1:19" ht="120">
      <c r="A20" s="83" t="s">
        <v>880</v>
      </c>
      <c r="B20" s="164" t="s">
        <v>889</v>
      </c>
      <c r="C20" s="130" t="s">
        <v>141</v>
      </c>
      <c r="D20" s="86" t="s">
        <v>1210</v>
      </c>
      <c r="E20" s="86" t="s">
        <v>1211</v>
      </c>
      <c r="F20" s="116" t="s">
        <v>247</v>
      </c>
      <c r="G20" s="88" t="s">
        <v>281</v>
      </c>
      <c r="H20" s="213" t="s">
        <v>142</v>
      </c>
      <c r="I20" s="213" t="s">
        <v>1611</v>
      </c>
      <c r="J20" s="213" t="s">
        <v>247</v>
      </c>
      <c r="K20" s="214" t="s">
        <v>281</v>
      </c>
      <c r="L20" s="214" t="s">
        <v>875</v>
      </c>
      <c r="M20" s="213" t="s">
        <v>735</v>
      </c>
      <c r="N20" s="213" t="s">
        <v>1228</v>
      </c>
      <c r="O20" s="213" t="s">
        <v>247</v>
      </c>
      <c r="P20" s="214" t="s">
        <v>1208</v>
      </c>
      <c r="Q20" s="214" t="s">
        <v>1235</v>
      </c>
      <c r="R20" s="215" t="s">
        <v>1610</v>
      </c>
      <c r="S20" s="85" t="s">
        <v>1207</v>
      </c>
    </row>
    <row r="21" spans="1:19" ht="51">
      <c r="A21" s="83">
        <v>494</v>
      </c>
      <c r="B21" s="165" t="s">
        <v>890</v>
      </c>
      <c r="C21" s="165" t="s">
        <v>891</v>
      </c>
      <c r="D21" s="133">
        <v>4</v>
      </c>
      <c r="E21" s="166" t="s">
        <v>1462</v>
      </c>
      <c r="F21" s="167" t="str">
        <f t="shared" ref="F21:F30" si="0">HYPERLINK("https://drive.google.com/drive/folders/0B93qD7tUPEF5Yl82WmtwTV9mcHc","Technology Docs ")</f>
        <v xml:space="preserve">Technology Docs </v>
      </c>
      <c r="G21" s="135">
        <v>3</v>
      </c>
      <c r="H21" s="217"/>
      <c r="I21" s="218"/>
      <c r="J21" s="218"/>
      <c r="K21" s="219"/>
      <c r="L21" s="220"/>
      <c r="M21" s="217"/>
      <c r="N21" s="218"/>
      <c r="O21" s="218"/>
      <c r="P21" s="219"/>
      <c r="Q21" s="220"/>
      <c r="R21" s="216">
        <f t="shared" ref="R21:R30" si="1">IF(M21&lt;&gt;"",M21,IF(H21&lt;&gt;"",H21,IF(D21&lt;&gt;"",D21,"")))</f>
        <v>4</v>
      </c>
      <c r="S21" s="168">
        <f t="shared" ref="S21:S30" si="2">IF(P21&lt;&gt;"",P21,IF(K21&lt;&gt;"",K21,IF(G21&lt;&gt;"",G21,"")))</f>
        <v>3</v>
      </c>
    </row>
    <row r="22" spans="1:19" ht="34">
      <c r="A22" s="83">
        <v>495</v>
      </c>
      <c r="B22" s="169" t="s">
        <v>892</v>
      </c>
      <c r="C22" s="169" t="s">
        <v>893</v>
      </c>
      <c r="D22" s="135">
        <v>4</v>
      </c>
      <c r="E22" s="170" t="s">
        <v>1463</v>
      </c>
      <c r="F22" s="167" t="str">
        <f t="shared" si="0"/>
        <v xml:space="preserve">Technology Docs </v>
      </c>
      <c r="G22" s="135">
        <v>3</v>
      </c>
      <c r="H22" s="217"/>
      <c r="I22" s="218"/>
      <c r="J22" s="218"/>
      <c r="K22" s="219"/>
      <c r="L22" s="220"/>
      <c r="M22" s="217"/>
      <c r="N22" s="218"/>
      <c r="O22" s="218"/>
      <c r="P22" s="219"/>
      <c r="Q22" s="220"/>
      <c r="R22" s="216">
        <f t="shared" si="1"/>
        <v>4</v>
      </c>
      <c r="S22" s="105">
        <f t="shared" si="2"/>
        <v>3</v>
      </c>
    </row>
    <row r="23" spans="1:19" ht="34">
      <c r="A23" s="83">
        <v>496</v>
      </c>
      <c r="B23" s="169" t="s">
        <v>894</v>
      </c>
      <c r="C23" s="169" t="s">
        <v>895</v>
      </c>
      <c r="D23" s="135">
        <v>4</v>
      </c>
      <c r="E23" s="170" t="s">
        <v>1464</v>
      </c>
      <c r="F23" s="167" t="str">
        <f t="shared" si="0"/>
        <v xml:space="preserve">Technology Docs </v>
      </c>
      <c r="G23" s="135">
        <v>3</v>
      </c>
      <c r="H23" s="217"/>
      <c r="I23" s="218"/>
      <c r="J23" s="218"/>
      <c r="K23" s="219"/>
      <c r="L23" s="220"/>
      <c r="M23" s="217"/>
      <c r="N23" s="218"/>
      <c r="O23" s="218"/>
      <c r="P23" s="219"/>
      <c r="Q23" s="220"/>
      <c r="R23" s="216">
        <f t="shared" si="1"/>
        <v>4</v>
      </c>
      <c r="S23" s="105">
        <f t="shared" si="2"/>
        <v>3</v>
      </c>
    </row>
    <row r="24" spans="1:19" ht="34">
      <c r="A24" s="83">
        <v>497</v>
      </c>
      <c r="B24" s="169" t="s">
        <v>896</v>
      </c>
      <c r="C24" s="169" t="s">
        <v>897</v>
      </c>
      <c r="D24" s="135">
        <v>4</v>
      </c>
      <c r="E24" s="170" t="s">
        <v>1465</v>
      </c>
      <c r="F24" s="167" t="str">
        <f t="shared" si="0"/>
        <v xml:space="preserve">Technology Docs </v>
      </c>
      <c r="G24" s="135">
        <v>3</v>
      </c>
      <c r="H24" s="217"/>
      <c r="I24" s="218"/>
      <c r="J24" s="218"/>
      <c r="K24" s="219"/>
      <c r="L24" s="220"/>
      <c r="M24" s="217"/>
      <c r="N24" s="218"/>
      <c r="O24" s="218"/>
      <c r="P24" s="219"/>
      <c r="Q24" s="220"/>
      <c r="R24" s="216">
        <f t="shared" si="1"/>
        <v>4</v>
      </c>
      <c r="S24" s="105">
        <f t="shared" si="2"/>
        <v>3</v>
      </c>
    </row>
    <row r="25" spans="1:19" ht="51">
      <c r="A25" s="83">
        <v>498</v>
      </c>
      <c r="B25" s="169" t="s">
        <v>898</v>
      </c>
      <c r="C25" s="169" t="s">
        <v>899</v>
      </c>
      <c r="D25" s="135">
        <v>3</v>
      </c>
      <c r="E25" s="170" t="s">
        <v>1466</v>
      </c>
      <c r="F25" s="167" t="str">
        <f t="shared" si="0"/>
        <v xml:space="preserve">Technology Docs </v>
      </c>
      <c r="G25" s="135">
        <v>2</v>
      </c>
      <c r="H25" s="217"/>
      <c r="I25" s="218"/>
      <c r="J25" s="218"/>
      <c r="K25" s="219"/>
      <c r="L25" s="220"/>
      <c r="M25" s="217"/>
      <c r="N25" s="218"/>
      <c r="O25" s="218"/>
      <c r="P25" s="219"/>
      <c r="Q25" s="220"/>
      <c r="R25" s="216">
        <f t="shared" si="1"/>
        <v>3</v>
      </c>
      <c r="S25" s="105">
        <f t="shared" si="2"/>
        <v>2</v>
      </c>
    </row>
    <row r="26" spans="1:19" ht="51">
      <c r="A26" s="83">
        <v>499</v>
      </c>
      <c r="B26" s="169" t="s">
        <v>900</v>
      </c>
      <c r="C26" s="169" t="s">
        <v>901</v>
      </c>
      <c r="D26" s="135">
        <v>3</v>
      </c>
      <c r="E26" s="170" t="s">
        <v>1467</v>
      </c>
      <c r="F26" s="167" t="str">
        <f t="shared" si="0"/>
        <v xml:space="preserve">Technology Docs </v>
      </c>
      <c r="G26" s="135">
        <v>3</v>
      </c>
      <c r="H26" s="217"/>
      <c r="I26" s="218"/>
      <c r="J26" s="218"/>
      <c r="K26" s="219"/>
      <c r="L26" s="220"/>
      <c r="M26" s="217"/>
      <c r="N26" s="218"/>
      <c r="O26" s="218"/>
      <c r="P26" s="219"/>
      <c r="Q26" s="220"/>
      <c r="R26" s="216">
        <f t="shared" si="1"/>
        <v>3</v>
      </c>
      <c r="S26" s="105">
        <f t="shared" si="2"/>
        <v>3</v>
      </c>
    </row>
    <row r="27" spans="1:19" ht="51">
      <c r="A27" s="83">
        <v>500</v>
      </c>
      <c r="B27" s="169" t="s">
        <v>902</v>
      </c>
      <c r="C27" s="169" t="s">
        <v>903</v>
      </c>
      <c r="D27" s="135">
        <v>5</v>
      </c>
      <c r="E27" s="170" t="s">
        <v>1468</v>
      </c>
      <c r="F27" s="167" t="str">
        <f t="shared" si="0"/>
        <v xml:space="preserve">Technology Docs </v>
      </c>
      <c r="G27" s="135">
        <v>3</v>
      </c>
      <c r="H27" s="217"/>
      <c r="I27" s="218"/>
      <c r="J27" s="218"/>
      <c r="K27" s="219"/>
      <c r="L27" s="220"/>
      <c r="M27" s="217"/>
      <c r="N27" s="218"/>
      <c r="O27" s="218"/>
      <c r="P27" s="219"/>
      <c r="Q27" s="220"/>
      <c r="R27" s="216">
        <f t="shared" si="1"/>
        <v>5</v>
      </c>
      <c r="S27" s="105">
        <f t="shared" si="2"/>
        <v>3</v>
      </c>
    </row>
    <row r="28" spans="1:19" ht="34">
      <c r="A28" s="83">
        <v>501</v>
      </c>
      <c r="B28" s="169" t="s">
        <v>904</v>
      </c>
      <c r="C28" s="169" t="s">
        <v>905</v>
      </c>
      <c r="D28" s="135">
        <v>4</v>
      </c>
      <c r="E28" s="170" t="s">
        <v>1469</v>
      </c>
      <c r="F28" s="167" t="str">
        <f t="shared" si="0"/>
        <v xml:space="preserve">Technology Docs </v>
      </c>
      <c r="G28" s="135">
        <v>3</v>
      </c>
      <c r="H28" s="217"/>
      <c r="I28" s="218"/>
      <c r="J28" s="218"/>
      <c r="K28" s="219"/>
      <c r="L28" s="220"/>
      <c r="M28" s="217"/>
      <c r="N28" s="218"/>
      <c r="O28" s="218"/>
      <c r="P28" s="219"/>
      <c r="Q28" s="220"/>
      <c r="R28" s="216">
        <f t="shared" si="1"/>
        <v>4</v>
      </c>
      <c r="S28" s="105">
        <f t="shared" si="2"/>
        <v>3</v>
      </c>
    </row>
    <row r="29" spans="1:19" ht="51">
      <c r="A29" s="83">
        <v>502</v>
      </c>
      <c r="B29" s="169" t="s">
        <v>906</v>
      </c>
      <c r="C29" s="169" t="s">
        <v>907</v>
      </c>
      <c r="D29" s="135">
        <v>3</v>
      </c>
      <c r="E29" s="170" t="s">
        <v>1470</v>
      </c>
      <c r="F29" s="167" t="str">
        <f t="shared" si="0"/>
        <v xml:space="preserve">Technology Docs </v>
      </c>
      <c r="G29" s="135">
        <v>3</v>
      </c>
      <c r="H29" s="217"/>
      <c r="I29" s="218"/>
      <c r="J29" s="218"/>
      <c r="K29" s="219"/>
      <c r="L29" s="220"/>
      <c r="M29" s="217"/>
      <c r="N29" s="218"/>
      <c r="O29" s="218"/>
      <c r="P29" s="219"/>
      <c r="Q29" s="220"/>
      <c r="R29" s="216">
        <f t="shared" si="1"/>
        <v>3</v>
      </c>
      <c r="S29" s="105">
        <f t="shared" si="2"/>
        <v>3</v>
      </c>
    </row>
    <row r="30" spans="1:19" ht="136">
      <c r="A30" s="83">
        <v>503</v>
      </c>
      <c r="B30" s="169" t="s">
        <v>908</v>
      </c>
      <c r="C30" s="169" t="s">
        <v>909</v>
      </c>
      <c r="D30" s="135">
        <v>4</v>
      </c>
      <c r="E30" s="170" t="s">
        <v>1471</v>
      </c>
      <c r="F30" s="167" t="str">
        <f t="shared" si="0"/>
        <v xml:space="preserve">Technology Docs </v>
      </c>
      <c r="G30" s="135">
        <v>3</v>
      </c>
      <c r="H30" s="217"/>
      <c r="I30" s="218"/>
      <c r="J30" s="218"/>
      <c r="K30" s="219"/>
      <c r="L30" s="220"/>
      <c r="M30" s="217"/>
      <c r="N30" s="218"/>
      <c r="O30" s="218"/>
      <c r="P30" s="219"/>
      <c r="Q30" s="220"/>
      <c r="R30" s="216">
        <f t="shared" si="1"/>
        <v>4</v>
      </c>
      <c r="S30" s="105">
        <f t="shared" si="2"/>
        <v>3</v>
      </c>
    </row>
    <row r="31" spans="1:19" s="15" customFormat="1">
      <c r="D31" s="171"/>
      <c r="F31" s="113"/>
      <c r="G31" s="113"/>
      <c r="H31" s="53"/>
      <c r="I31" s="53"/>
      <c r="J31" s="53"/>
      <c r="K31" s="53"/>
      <c r="L31" s="53"/>
      <c r="M31" s="53"/>
      <c r="N31" s="53"/>
      <c r="O31" s="53"/>
      <c r="P31" s="53"/>
      <c r="Q31" s="53"/>
      <c r="R31" s="113"/>
      <c r="S31" s="113"/>
    </row>
    <row r="32" spans="1:19" s="15" customFormat="1">
      <c r="D32" s="171"/>
      <c r="F32" s="113"/>
      <c r="G32" s="113"/>
      <c r="H32" s="53"/>
      <c r="I32" s="53"/>
      <c r="J32" s="53"/>
      <c r="K32" s="53"/>
      <c r="L32" s="53"/>
      <c r="M32" s="53"/>
      <c r="N32" s="53"/>
      <c r="O32" s="53"/>
      <c r="P32" s="53"/>
      <c r="Q32" s="53"/>
      <c r="R32" s="113"/>
      <c r="S32" s="113"/>
    </row>
    <row r="33" spans="1:19" s="15" customFormat="1">
      <c r="D33" s="171"/>
      <c r="F33" s="113"/>
      <c r="G33" s="113"/>
      <c r="H33" s="53"/>
      <c r="I33" s="53"/>
      <c r="J33" s="53"/>
      <c r="K33" s="53"/>
      <c r="L33" s="53"/>
      <c r="M33" s="53"/>
      <c r="N33" s="53"/>
      <c r="O33" s="53"/>
      <c r="P33" s="53"/>
      <c r="Q33" s="53"/>
      <c r="R33" s="113"/>
      <c r="S33" s="113"/>
    </row>
    <row r="34" spans="1:19" ht="20">
      <c r="B34" s="164" t="s">
        <v>910</v>
      </c>
      <c r="C34" s="15"/>
      <c r="D34" s="171"/>
      <c r="E34" s="15"/>
      <c r="F34" s="113"/>
      <c r="G34" s="113"/>
      <c r="H34" s="53"/>
      <c r="I34" s="53"/>
      <c r="J34" s="53"/>
      <c r="K34" s="53"/>
      <c r="L34" s="53"/>
      <c r="M34" s="53"/>
      <c r="N34" s="53"/>
      <c r="O34" s="53"/>
      <c r="P34" s="53"/>
      <c r="Q34" s="53"/>
      <c r="S34" s="113"/>
    </row>
    <row r="35" spans="1:19" ht="85">
      <c r="A35" s="83">
        <v>504</v>
      </c>
      <c r="B35" s="169" t="s">
        <v>911</v>
      </c>
      <c r="C35" s="169" t="s">
        <v>912</v>
      </c>
      <c r="D35" s="135">
        <v>2</v>
      </c>
      <c r="E35" s="170" t="s">
        <v>1472</v>
      </c>
      <c r="F35" s="172" t="str">
        <f t="shared" ref="F35:F38" si="3">HYPERLINK("https://drive.google.com/drive/folders/0B93qD7tUPEF5WWhCSXpuN08xR1k?usp=sharing","Documents for Supplier Managment ")</f>
        <v xml:space="preserve">Documents for Supplier Managment </v>
      </c>
      <c r="G35" s="135">
        <v>3</v>
      </c>
      <c r="H35" s="217"/>
      <c r="I35" s="218"/>
      <c r="J35" s="218"/>
      <c r="K35" s="219"/>
      <c r="L35" s="220"/>
      <c r="M35" s="217"/>
      <c r="N35" s="218"/>
      <c r="O35" s="218"/>
      <c r="P35" s="219"/>
      <c r="Q35" s="220"/>
      <c r="R35" s="216">
        <f>IF(M35&lt;&gt;"",M35,IF(H35&lt;&gt;"",H35,IF(D35&lt;&gt;"",D35,"")))</f>
        <v>2</v>
      </c>
      <c r="S35" s="105">
        <f>IF(P35&lt;&gt;"",P35,IF(K35&lt;&gt;"",K35,IF(G35&lt;&gt;"",G35,"")))</f>
        <v>3</v>
      </c>
    </row>
    <row r="36" spans="1:19" ht="85">
      <c r="A36" s="83">
        <v>505</v>
      </c>
      <c r="B36" s="169" t="s">
        <v>310</v>
      </c>
      <c r="C36" s="169" t="s">
        <v>498</v>
      </c>
      <c r="D36" s="135">
        <v>3</v>
      </c>
      <c r="E36" s="170" t="s">
        <v>1473</v>
      </c>
      <c r="F36" s="172" t="str">
        <f t="shared" si="3"/>
        <v xml:space="preserve">Documents for Supplier Managment </v>
      </c>
      <c r="G36" s="135">
        <v>3</v>
      </c>
      <c r="H36" s="217"/>
      <c r="I36" s="218"/>
      <c r="J36" s="218"/>
      <c r="K36" s="219"/>
      <c r="L36" s="220"/>
      <c r="M36" s="217"/>
      <c r="N36" s="218"/>
      <c r="O36" s="218"/>
      <c r="P36" s="219"/>
      <c r="Q36" s="220"/>
      <c r="R36" s="216">
        <f>IF(M36&lt;&gt;"",M36,IF(H36&lt;&gt;"",H36,IF(D36&lt;&gt;"",D36,"")))</f>
        <v>3</v>
      </c>
      <c r="S36" s="105">
        <f>IF(P36&lt;&gt;"",P36,IF(K36&lt;&gt;"",K36,IF(G36&lt;&gt;"",G36,"")))</f>
        <v>3</v>
      </c>
    </row>
    <row r="37" spans="1:19" ht="85">
      <c r="A37" s="83">
        <v>506</v>
      </c>
      <c r="B37" s="169" t="s">
        <v>311</v>
      </c>
      <c r="C37" s="169" t="s">
        <v>500</v>
      </c>
      <c r="D37" s="135">
        <v>3</v>
      </c>
      <c r="E37" s="170" t="s">
        <v>1474</v>
      </c>
      <c r="F37" s="172" t="str">
        <f t="shared" si="3"/>
        <v xml:space="preserve">Documents for Supplier Managment </v>
      </c>
      <c r="G37" s="135">
        <v>3</v>
      </c>
      <c r="H37" s="217"/>
      <c r="I37" s="218"/>
      <c r="J37" s="218"/>
      <c r="K37" s="219"/>
      <c r="L37" s="220"/>
      <c r="M37" s="217"/>
      <c r="N37" s="218"/>
      <c r="O37" s="218"/>
      <c r="P37" s="219"/>
      <c r="Q37" s="220"/>
      <c r="R37" s="216">
        <f>IF(M37&lt;&gt;"",M37,IF(H37&lt;&gt;"",H37,IF(D37&lt;&gt;"",D37,"")))</f>
        <v>3</v>
      </c>
      <c r="S37" s="105">
        <f>IF(P37&lt;&gt;"",P37,IF(K37&lt;&gt;"",K37,IF(G37&lt;&gt;"",G37,"")))</f>
        <v>3</v>
      </c>
    </row>
    <row r="38" spans="1:19" ht="85">
      <c r="A38" s="83">
        <v>507</v>
      </c>
      <c r="B38" s="169" t="s">
        <v>913</v>
      </c>
      <c r="C38" s="169" t="s">
        <v>914</v>
      </c>
      <c r="D38" s="135">
        <v>3</v>
      </c>
      <c r="E38" s="170" t="s">
        <v>1475</v>
      </c>
      <c r="F38" s="172" t="str">
        <f t="shared" si="3"/>
        <v xml:space="preserve">Documents for Supplier Managment </v>
      </c>
      <c r="G38" s="135">
        <v>3</v>
      </c>
      <c r="H38" s="217"/>
      <c r="I38" s="218"/>
      <c r="J38" s="218"/>
      <c r="K38" s="219"/>
      <c r="L38" s="220"/>
      <c r="M38" s="217"/>
      <c r="N38" s="218"/>
      <c r="O38" s="218"/>
      <c r="P38" s="219"/>
      <c r="Q38" s="220"/>
      <c r="R38" s="216">
        <f>IF(M38&lt;&gt;"",M38,IF(H38&lt;&gt;"",H38,IF(D38&lt;&gt;"",D38,"")))</f>
        <v>3</v>
      </c>
      <c r="S38" s="105">
        <f>IF(P38&lt;&gt;"",P38,IF(K38&lt;&gt;"",K38,IF(G38&lt;&gt;"",G38,"")))</f>
        <v>3</v>
      </c>
    </row>
    <row r="39" spans="1:19" s="15" customFormat="1">
      <c r="D39" s="171"/>
      <c r="F39" s="113"/>
      <c r="G39" s="113"/>
      <c r="H39" s="53"/>
      <c r="I39" s="53"/>
      <c r="J39" s="53"/>
      <c r="K39" s="53"/>
      <c r="L39" s="53"/>
      <c r="M39" s="53"/>
      <c r="N39" s="53"/>
      <c r="O39" s="53"/>
      <c r="P39" s="53"/>
      <c r="Q39" s="53"/>
      <c r="R39" s="113"/>
      <c r="S39" s="113"/>
    </row>
    <row r="40" spans="1:19" ht="85">
      <c r="A40" s="83">
        <v>508</v>
      </c>
      <c r="B40" s="169" t="s">
        <v>915</v>
      </c>
      <c r="C40" s="169" t="s">
        <v>916</v>
      </c>
      <c r="D40" s="135">
        <v>2</v>
      </c>
      <c r="E40" s="170" t="s">
        <v>1476</v>
      </c>
      <c r="F40" s="172" t="str">
        <f t="shared" ref="F40:F44" si="4">HYPERLINK("https://drive.google.com/drive/folders/0B93qD7tUPEF5WWhCSXpuN08xR1k?usp=sharing","Documents for Supplier Managment ")</f>
        <v xml:space="preserve">Documents for Supplier Managment </v>
      </c>
      <c r="G40" s="135">
        <v>3</v>
      </c>
      <c r="H40" s="217"/>
      <c r="I40" s="218"/>
      <c r="J40" s="218"/>
      <c r="K40" s="219"/>
      <c r="L40" s="220"/>
      <c r="M40" s="217"/>
      <c r="N40" s="218"/>
      <c r="O40" s="218"/>
      <c r="P40" s="219"/>
      <c r="Q40" s="220"/>
      <c r="R40" s="216">
        <f>IF(M40&lt;&gt;"",M40,IF(H40&lt;&gt;"",H40,IF(D40&lt;&gt;"",D40,"")))</f>
        <v>2</v>
      </c>
      <c r="S40" s="105">
        <f>IF(P40&lt;&gt;"",P40,IF(K40&lt;&gt;"",K40,IF(G40&lt;&gt;"",G40,"")))</f>
        <v>3</v>
      </c>
    </row>
    <row r="41" spans="1:19" ht="85">
      <c r="A41" s="83">
        <v>509</v>
      </c>
      <c r="B41" s="169" t="s">
        <v>917</v>
      </c>
      <c r="C41" s="169" t="s">
        <v>918</v>
      </c>
      <c r="D41" s="135">
        <v>2</v>
      </c>
      <c r="E41" s="170" t="s">
        <v>1477</v>
      </c>
      <c r="F41" s="172" t="str">
        <f t="shared" si="4"/>
        <v xml:space="preserve">Documents for Supplier Managment </v>
      </c>
      <c r="G41" s="135">
        <v>2</v>
      </c>
      <c r="H41" s="217"/>
      <c r="I41" s="218"/>
      <c r="J41" s="218"/>
      <c r="K41" s="219"/>
      <c r="L41" s="220"/>
      <c r="M41" s="217"/>
      <c r="N41" s="218"/>
      <c r="O41" s="218"/>
      <c r="P41" s="219"/>
      <c r="Q41" s="220"/>
      <c r="R41" s="216">
        <f>IF(M41&lt;&gt;"",M41,IF(H41&lt;&gt;"",H41,IF(D41&lt;&gt;"",D41,"")))</f>
        <v>2</v>
      </c>
      <c r="S41" s="105">
        <f>IF(P41&lt;&gt;"",P41,IF(K41&lt;&gt;"",K41,IF(G41&lt;&gt;"",G41,"")))</f>
        <v>2</v>
      </c>
    </row>
    <row r="42" spans="1:19" ht="85">
      <c r="A42" s="83">
        <v>510</v>
      </c>
      <c r="B42" s="169" t="s">
        <v>919</v>
      </c>
      <c r="C42" s="169" t="s">
        <v>920</v>
      </c>
      <c r="D42" s="135">
        <v>1</v>
      </c>
      <c r="E42" s="170" t="s">
        <v>1478</v>
      </c>
      <c r="F42" s="172" t="str">
        <f t="shared" si="4"/>
        <v xml:space="preserve">Documents for Supplier Managment </v>
      </c>
      <c r="G42" s="135">
        <v>1</v>
      </c>
      <c r="H42" s="217"/>
      <c r="I42" s="218"/>
      <c r="J42" s="218"/>
      <c r="K42" s="219"/>
      <c r="L42" s="220"/>
      <c r="M42" s="217"/>
      <c r="N42" s="218"/>
      <c r="O42" s="218"/>
      <c r="P42" s="219"/>
      <c r="Q42" s="220"/>
      <c r="R42" s="216">
        <f>IF(M42&lt;&gt;"",M42,IF(H42&lt;&gt;"",H42,IF(D42&lt;&gt;"",D42,"")))</f>
        <v>1</v>
      </c>
      <c r="S42" s="105">
        <f>IF(P42&lt;&gt;"",P42,IF(K42&lt;&gt;"",K42,IF(G42&lt;&gt;"",G42,"")))</f>
        <v>1</v>
      </c>
    </row>
    <row r="43" spans="1:19" ht="85">
      <c r="A43" s="83">
        <v>511</v>
      </c>
      <c r="B43" s="169" t="s">
        <v>921</v>
      </c>
      <c r="C43" s="169" t="s">
        <v>922</v>
      </c>
      <c r="D43" s="135">
        <v>1</v>
      </c>
      <c r="E43" s="170" t="s">
        <v>1479</v>
      </c>
      <c r="F43" s="172" t="str">
        <f t="shared" si="4"/>
        <v xml:space="preserve">Documents for Supplier Managment </v>
      </c>
      <c r="G43" s="135">
        <v>1</v>
      </c>
      <c r="H43" s="217"/>
      <c r="I43" s="218"/>
      <c r="J43" s="218"/>
      <c r="K43" s="219"/>
      <c r="L43" s="220"/>
      <c r="M43" s="217"/>
      <c r="N43" s="218"/>
      <c r="O43" s="218"/>
      <c r="P43" s="219"/>
      <c r="Q43" s="220"/>
      <c r="R43" s="216">
        <f>IF(M43&lt;&gt;"",M43,IF(H43&lt;&gt;"",H43,IF(D43&lt;&gt;"",D43,"")))</f>
        <v>1</v>
      </c>
      <c r="S43" s="105">
        <f>IF(P43&lt;&gt;"",P43,IF(K43&lt;&gt;"",K43,IF(G43&lt;&gt;"",G43,"")))</f>
        <v>1</v>
      </c>
    </row>
    <row r="44" spans="1:19" ht="85">
      <c r="A44" s="83">
        <v>512</v>
      </c>
      <c r="B44" s="169" t="s">
        <v>923</v>
      </c>
      <c r="C44" s="169" t="s">
        <v>924</v>
      </c>
      <c r="D44" s="135">
        <v>1</v>
      </c>
      <c r="E44" s="170" t="s">
        <v>1480</v>
      </c>
      <c r="F44" s="172" t="str">
        <f t="shared" si="4"/>
        <v xml:space="preserve">Documents for Supplier Managment </v>
      </c>
      <c r="G44" s="135">
        <v>2</v>
      </c>
      <c r="H44" s="217"/>
      <c r="I44" s="218"/>
      <c r="J44" s="218"/>
      <c r="K44" s="219"/>
      <c r="L44" s="220"/>
      <c r="M44" s="217"/>
      <c r="N44" s="218"/>
      <c r="O44" s="218"/>
      <c r="P44" s="219"/>
      <c r="Q44" s="220"/>
      <c r="R44" s="216">
        <f>IF(M44&lt;&gt;"",M44,IF(H44&lt;&gt;"",H44,IF(D44&lt;&gt;"",D44,"")))</f>
        <v>1</v>
      </c>
      <c r="S44" s="105">
        <f>IF(P44&lt;&gt;"",P44,IF(K44&lt;&gt;"",K44,IF(G44&lt;&gt;"",G44,"")))</f>
        <v>2</v>
      </c>
    </row>
    <row r="45" spans="1:19" s="15" customFormat="1">
      <c r="D45" s="171"/>
      <c r="F45" s="113"/>
      <c r="G45" s="113"/>
      <c r="H45" s="53"/>
      <c r="I45" s="53"/>
      <c r="J45" s="53"/>
      <c r="K45" s="53"/>
      <c r="L45" s="53"/>
      <c r="M45" s="53"/>
      <c r="N45" s="53"/>
      <c r="O45" s="53"/>
      <c r="P45" s="53"/>
      <c r="Q45" s="53"/>
      <c r="R45" s="113"/>
      <c r="S45" s="113"/>
    </row>
    <row r="46" spans="1:19" ht="85">
      <c r="A46" s="83">
        <v>513</v>
      </c>
      <c r="B46" s="169" t="s">
        <v>925</v>
      </c>
      <c r="C46" s="169" t="s">
        <v>926</v>
      </c>
      <c r="D46" s="135">
        <v>3</v>
      </c>
      <c r="E46" s="170" t="s">
        <v>1481</v>
      </c>
      <c r="F46" s="172" t="str">
        <f t="shared" ref="F46:F49" si="5">HYPERLINK("https://drive.google.com/drive/folders/0B93qD7tUPEF5WWhCSXpuN08xR1k?usp=sharing","Documents for Supplier Managment ")</f>
        <v xml:space="preserve">Documents for Supplier Managment </v>
      </c>
      <c r="G46" s="135">
        <v>3</v>
      </c>
      <c r="H46" s="217"/>
      <c r="I46" s="218"/>
      <c r="J46" s="218"/>
      <c r="K46" s="219"/>
      <c r="L46" s="220"/>
      <c r="M46" s="217"/>
      <c r="N46" s="218"/>
      <c r="O46" s="218"/>
      <c r="P46" s="219"/>
      <c r="Q46" s="220"/>
      <c r="R46" s="216">
        <f>IF(M46&lt;&gt;"",M46,IF(H46&lt;&gt;"",H46,IF(D46&lt;&gt;"",D46,"")))</f>
        <v>3</v>
      </c>
      <c r="S46" s="105">
        <f>IF(P46&lt;&gt;"",P46,IF(K46&lt;&gt;"",K46,IF(G46&lt;&gt;"",G46,"")))</f>
        <v>3</v>
      </c>
    </row>
    <row r="47" spans="1:19" ht="85">
      <c r="A47" s="83">
        <v>514</v>
      </c>
      <c r="B47" s="169" t="s">
        <v>927</v>
      </c>
      <c r="C47" s="169" t="s">
        <v>928</v>
      </c>
      <c r="D47" s="135">
        <v>3</v>
      </c>
      <c r="E47" s="170" t="s">
        <v>1482</v>
      </c>
      <c r="F47" s="172" t="str">
        <f t="shared" si="5"/>
        <v xml:space="preserve">Documents for Supplier Managment </v>
      </c>
      <c r="G47" s="135">
        <v>4</v>
      </c>
      <c r="H47" s="217"/>
      <c r="I47" s="218"/>
      <c r="J47" s="218"/>
      <c r="K47" s="219"/>
      <c r="L47" s="220"/>
      <c r="M47" s="217"/>
      <c r="N47" s="218"/>
      <c r="O47" s="218"/>
      <c r="P47" s="219"/>
      <c r="Q47" s="220"/>
      <c r="R47" s="216">
        <f>IF(M47&lt;&gt;"",M47,IF(H47&lt;&gt;"",H47,IF(D47&lt;&gt;"",D47,"")))</f>
        <v>3</v>
      </c>
      <c r="S47" s="105">
        <f>IF(P47&lt;&gt;"",P47,IF(K47&lt;&gt;"",K47,IF(G47&lt;&gt;"",G47,"")))</f>
        <v>4</v>
      </c>
    </row>
    <row r="48" spans="1:19" ht="85">
      <c r="A48" s="83">
        <v>515</v>
      </c>
      <c r="B48" s="169" t="s">
        <v>929</v>
      </c>
      <c r="C48" s="169" t="s">
        <v>930</v>
      </c>
      <c r="D48" s="135">
        <v>1</v>
      </c>
      <c r="E48" s="170" t="s">
        <v>1483</v>
      </c>
      <c r="F48" s="172" t="str">
        <f t="shared" si="5"/>
        <v xml:space="preserve">Documents for Supplier Managment </v>
      </c>
      <c r="G48" s="135">
        <v>2</v>
      </c>
      <c r="H48" s="217"/>
      <c r="I48" s="218"/>
      <c r="J48" s="218"/>
      <c r="K48" s="219"/>
      <c r="L48" s="220"/>
      <c r="M48" s="217"/>
      <c r="N48" s="218"/>
      <c r="O48" s="218"/>
      <c r="P48" s="219"/>
      <c r="Q48" s="220"/>
      <c r="R48" s="216">
        <f>IF(M48&lt;&gt;"",M48,IF(H48&lt;&gt;"",H48,IF(D48&lt;&gt;"",D48,"")))</f>
        <v>1</v>
      </c>
      <c r="S48" s="105">
        <f>IF(P48&lt;&gt;"",P48,IF(K48&lt;&gt;"",K48,IF(G48&lt;&gt;"",G48,"")))</f>
        <v>2</v>
      </c>
    </row>
    <row r="49" spans="1:19" ht="85">
      <c r="A49" s="83">
        <v>516</v>
      </c>
      <c r="B49" s="169" t="s">
        <v>931</v>
      </c>
      <c r="C49" s="169" t="s">
        <v>932</v>
      </c>
      <c r="D49" s="135">
        <v>1</v>
      </c>
      <c r="E49" s="170" t="s">
        <v>1484</v>
      </c>
      <c r="F49" s="172" t="str">
        <f t="shared" si="5"/>
        <v xml:space="preserve">Documents for Supplier Managment </v>
      </c>
      <c r="G49" s="135">
        <v>2</v>
      </c>
      <c r="H49" s="217"/>
      <c r="I49" s="218"/>
      <c r="J49" s="218"/>
      <c r="K49" s="219"/>
      <c r="L49" s="220"/>
      <c r="M49" s="217"/>
      <c r="N49" s="218"/>
      <c r="O49" s="218"/>
      <c r="P49" s="219"/>
      <c r="Q49" s="220"/>
      <c r="R49" s="216">
        <f>IF(M49&lt;&gt;"",M49,IF(H49&lt;&gt;"",H49,IF(D49&lt;&gt;"",D49,"")))</f>
        <v>1</v>
      </c>
      <c r="S49" s="105">
        <f>IF(P49&lt;&gt;"",P49,IF(K49&lt;&gt;"",K49,IF(G49&lt;&gt;"",G49,"")))</f>
        <v>2</v>
      </c>
    </row>
    <row r="50" spans="1:19" s="15" customFormat="1">
      <c r="D50" s="171"/>
      <c r="F50" s="113"/>
      <c r="G50" s="113"/>
      <c r="H50" s="53"/>
      <c r="I50" s="53"/>
      <c r="J50" s="53"/>
      <c r="K50" s="53"/>
      <c r="L50" s="53"/>
      <c r="M50" s="53"/>
      <c r="N50" s="53"/>
      <c r="O50" s="53"/>
      <c r="P50" s="53"/>
      <c r="Q50" s="53"/>
      <c r="R50" s="113"/>
      <c r="S50" s="113"/>
    </row>
    <row r="51" spans="1:19" ht="85">
      <c r="A51" s="83">
        <v>517</v>
      </c>
      <c r="B51" s="169" t="s">
        <v>933</v>
      </c>
      <c r="C51" s="169" t="s">
        <v>934</v>
      </c>
      <c r="D51" s="135">
        <v>3</v>
      </c>
      <c r="E51" s="170" t="s">
        <v>1485</v>
      </c>
      <c r="F51" s="172" t="str">
        <f t="shared" ref="F51:F58" si="6">HYPERLINK("https://drive.google.com/drive/folders/0B93qD7tUPEF5WWhCSXpuN08xR1k?usp=sharing","Documents for Supplier Managment ")</f>
        <v xml:space="preserve">Documents for Supplier Managment </v>
      </c>
      <c r="G51" s="135">
        <v>3</v>
      </c>
      <c r="H51" s="217"/>
      <c r="I51" s="218"/>
      <c r="J51" s="218"/>
      <c r="K51" s="219"/>
      <c r="L51" s="220"/>
      <c r="M51" s="217"/>
      <c r="N51" s="218"/>
      <c r="O51" s="218"/>
      <c r="P51" s="219"/>
      <c r="Q51" s="220"/>
      <c r="R51" s="216">
        <f t="shared" ref="R51:R58" si="7">IF(M51&lt;&gt;"",M51,IF(H51&lt;&gt;"",H51,IF(D51&lt;&gt;"",D51,"")))</f>
        <v>3</v>
      </c>
      <c r="S51" s="105">
        <f t="shared" ref="S51:S58" si="8">IF(P51&lt;&gt;"",P51,IF(K51&lt;&gt;"",K51,IF(G51&lt;&gt;"",G51,"")))</f>
        <v>3</v>
      </c>
    </row>
    <row r="52" spans="1:19" ht="102">
      <c r="A52" s="83">
        <v>518</v>
      </c>
      <c r="B52" s="169" t="s">
        <v>935</v>
      </c>
      <c r="C52" s="169" t="s">
        <v>936</v>
      </c>
      <c r="D52" s="135">
        <v>3</v>
      </c>
      <c r="E52" s="170" t="s">
        <v>1486</v>
      </c>
      <c r="F52" s="172" t="str">
        <f t="shared" si="6"/>
        <v xml:space="preserve">Documents for Supplier Managment </v>
      </c>
      <c r="G52" s="135">
        <v>3</v>
      </c>
      <c r="H52" s="217"/>
      <c r="I52" s="218"/>
      <c r="J52" s="218"/>
      <c r="K52" s="219"/>
      <c r="L52" s="220"/>
      <c r="M52" s="217"/>
      <c r="N52" s="218"/>
      <c r="O52" s="218"/>
      <c r="P52" s="219"/>
      <c r="Q52" s="220"/>
      <c r="R52" s="216">
        <f t="shared" si="7"/>
        <v>3</v>
      </c>
      <c r="S52" s="105">
        <f t="shared" si="8"/>
        <v>3</v>
      </c>
    </row>
    <row r="53" spans="1:19" ht="85">
      <c r="A53" s="83">
        <v>519</v>
      </c>
      <c r="B53" s="169" t="s">
        <v>937</v>
      </c>
      <c r="C53" s="169" t="s">
        <v>938</v>
      </c>
      <c r="D53" s="135">
        <v>1</v>
      </c>
      <c r="E53" s="170" t="s">
        <v>1487</v>
      </c>
      <c r="F53" s="172" t="str">
        <f t="shared" si="6"/>
        <v xml:space="preserve">Documents for Supplier Managment </v>
      </c>
      <c r="G53" s="135">
        <v>2</v>
      </c>
      <c r="H53" s="217"/>
      <c r="I53" s="218"/>
      <c r="J53" s="218"/>
      <c r="K53" s="219"/>
      <c r="L53" s="220"/>
      <c r="M53" s="217"/>
      <c r="N53" s="218"/>
      <c r="O53" s="218"/>
      <c r="P53" s="219"/>
      <c r="Q53" s="220"/>
      <c r="R53" s="216">
        <f t="shared" si="7"/>
        <v>1</v>
      </c>
      <c r="S53" s="105">
        <f t="shared" si="8"/>
        <v>2</v>
      </c>
    </row>
    <row r="54" spans="1:19" ht="85">
      <c r="A54" s="83">
        <v>520</v>
      </c>
      <c r="B54" s="169" t="s">
        <v>939</v>
      </c>
      <c r="C54" s="169" t="s">
        <v>940</v>
      </c>
      <c r="D54" s="135">
        <v>2</v>
      </c>
      <c r="E54" s="170" t="s">
        <v>1488</v>
      </c>
      <c r="F54" s="172" t="str">
        <f t="shared" si="6"/>
        <v xml:space="preserve">Documents for Supplier Managment </v>
      </c>
      <c r="G54" s="135">
        <v>3</v>
      </c>
      <c r="H54" s="217"/>
      <c r="I54" s="218"/>
      <c r="J54" s="218"/>
      <c r="K54" s="219"/>
      <c r="L54" s="220"/>
      <c r="M54" s="217"/>
      <c r="N54" s="218"/>
      <c r="O54" s="218"/>
      <c r="P54" s="219"/>
      <c r="Q54" s="220"/>
      <c r="R54" s="216">
        <f t="shared" si="7"/>
        <v>2</v>
      </c>
      <c r="S54" s="105">
        <f t="shared" si="8"/>
        <v>3</v>
      </c>
    </row>
    <row r="55" spans="1:19" ht="85">
      <c r="A55" s="83">
        <v>521</v>
      </c>
      <c r="B55" s="169" t="s">
        <v>941</v>
      </c>
      <c r="C55" s="169" t="s">
        <v>942</v>
      </c>
      <c r="D55" s="135">
        <v>3</v>
      </c>
      <c r="E55" s="170" t="s">
        <v>1489</v>
      </c>
      <c r="F55" s="172" t="str">
        <f t="shared" si="6"/>
        <v xml:space="preserve">Documents for Supplier Managment </v>
      </c>
      <c r="G55" s="135">
        <v>4</v>
      </c>
      <c r="H55" s="217"/>
      <c r="I55" s="218"/>
      <c r="J55" s="218"/>
      <c r="K55" s="219"/>
      <c r="L55" s="220"/>
      <c r="M55" s="217"/>
      <c r="N55" s="218"/>
      <c r="O55" s="218"/>
      <c r="P55" s="219"/>
      <c r="Q55" s="220"/>
      <c r="R55" s="216">
        <f t="shared" si="7"/>
        <v>3</v>
      </c>
      <c r="S55" s="105">
        <f t="shared" si="8"/>
        <v>4</v>
      </c>
    </row>
    <row r="56" spans="1:19" ht="85">
      <c r="A56" s="83">
        <v>522</v>
      </c>
      <c r="B56" s="169" t="s">
        <v>943</v>
      </c>
      <c r="C56" s="169" t="s">
        <v>944</v>
      </c>
      <c r="D56" s="135">
        <v>5</v>
      </c>
      <c r="E56" s="170" t="s">
        <v>1490</v>
      </c>
      <c r="F56" s="172" t="str">
        <f t="shared" si="6"/>
        <v xml:space="preserve">Documents for Supplier Managment </v>
      </c>
      <c r="G56" s="135">
        <v>3</v>
      </c>
      <c r="H56" s="217"/>
      <c r="I56" s="218"/>
      <c r="J56" s="218"/>
      <c r="K56" s="219"/>
      <c r="L56" s="220"/>
      <c r="M56" s="217"/>
      <c r="N56" s="218"/>
      <c r="O56" s="218"/>
      <c r="P56" s="219"/>
      <c r="Q56" s="220"/>
      <c r="R56" s="216">
        <f t="shared" si="7"/>
        <v>5</v>
      </c>
      <c r="S56" s="105">
        <f t="shared" si="8"/>
        <v>3</v>
      </c>
    </row>
    <row r="57" spans="1:19" ht="85">
      <c r="A57" s="83">
        <v>523</v>
      </c>
      <c r="B57" s="169" t="s">
        <v>945</v>
      </c>
      <c r="C57" s="169" t="s">
        <v>946</v>
      </c>
      <c r="D57" s="135">
        <v>4</v>
      </c>
      <c r="E57" s="170" t="s">
        <v>1491</v>
      </c>
      <c r="F57" s="172" t="str">
        <f t="shared" si="6"/>
        <v xml:space="preserve">Documents for Supplier Managment </v>
      </c>
      <c r="G57" s="135">
        <v>3</v>
      </c>
      <c r="H57" s="217"/>
      <c r="I57" s="218"/>
      <c r="J57" s="218"/>
      <c r="K57" s="219"/>
      <c r="L57" s="220"/>
      <c r="M57" s="217"/>
      <c r="N57" s="218"/>
      <c r="O57" s="218"/>
      <c r="P57" s="219"/>
      <c r="Q57" s="220"/>
      <c r="R57" s="216">
        <f t="shared" si="7"/>
        <v>4</v>
      </c>
      <c r="S57" s="105">
        <f t="shared" si="8"/>
        <v>3</v>
      </c>
    </row>
    <row r="58" spans="1:19" ht="85">
      <c r="A58" s="83">
        <v>524</v>
      </c>
      <c r="B58" s="169" t="s">
        <v>947</v>
      </c>
      <c r="C58" s="169" t="s">
        <v>948</v>
      </c>
      <c r="D58" s="135">
        <v>3</v>
      </c>
      <c r="E58" s="170" t="s">
        <v>1492</v>
      </c>
      <c r="F58" s="172" t="str">
        <f t="shared" si="6"/>
        <v xml:space="preserve">Documents for Supplier Managment </v>
      </c>
      <c r="G58" s="135">
        <v>3</v>
      </c>
      <c r="H58" s="217"/>
      <c r="I58" s="218"/>
      <c r="J58" s="218"/>
      <c r="K58" s="219"/>
      <c r="L58" s="220"/>
      <c r="M58" s="217"/>
      <c r="N58" s="218"/>
      <c r="O58" s="218"/>
      <c r="P58" s="219"/>
      <c r="Q58" s="220"/>
      <c r="R58" s="216">
        <f t="shared" si="7"/>
        <v>3</v>
      </c>
      <c r="S58" s="105">
        <f t="shared" si="8"/>
        <v>3</v>
      </c>
    </row>
    <row r="59" spans="1:19" s="15" customFormat="1">
      <c r="D59" s="171"/>
      <c r="F59" s="113"/>
      <c r="G59" s="113"/>
      <c r="H59" s="53"/>
      <c r="I59" s="53"/>
      <c r="J59" s="53"/>
      <c r="K59" s="53"/>
      <c r="L59" s="53"/>
      <c r="M59" s="53"/>
      <c r="N59" s="53"/>
      <c r="O59" s="53"/>
      <c r="P59" s="53"/>
      <c r="Q59" s="53"/>
      <c r="R59" s="113"/>
      <c r="S59" s="113"/>
    </row>
    <row r="60" spans="1:19" ht="85">
      <c r="A60" s="83">
        <v>525</v>
      </c>
      <c r="B60" s="169" t="s">
        <v>949</v>
      </c>
      <c r="C60" s="169" t="s">
        <v>950</v>
      </c>
      <c r="D60" s="135">
        <v>2</v>
      </c>
      <c r="E60" s="170" t="s">
        <v>1493</v>
      </c>
      <c r="F60" s="172" t="str">
        <f t="shared" ref="F60:F62" si="9">HYPERLINK("https://drive.google.com/drive/folders/0B93qD7tUPEF5WWhCSXpuN08xR1k?usp=sharing","Documents for Supplier Managment ")</f>
        <v xml:space="preserve">Documents for Supplier Managment </v>
      </c>
      <c r="G60" s="135">
        <v>2</v>
      </c>
      <c r="H60" s="217"/>
      <c r="I60" s="218"/>
      <c r="J60" s="218"/>
      <c r="K60" s="219"/>
      <c r="L60" s="220"/>
      <c r="M60" s="217"/>
      <c r="N60" s="218"/>
      <c r="O60" s="218"/>
      <c r="P60" s="219"/>
      <c r="Q60" s="220"/>
      <c r="R60" s="216">
        <f>IF(M60&lt;&gt;"",M60,IF(H60&lt;&gt;"",H60,IF(D60&lt;&gt;"",D60,"")))</f>
        <v>2</v>
      </c>
      <c r="S60" s="105">
        <f>IF(P60&lt;&gt;"",P60,IF(K60&lt;&gt;"",K60,IF(G60&lt;&gt;"",G60,"")))</f>
        <v>2</v>
      </c>
    </row>
    <row r="61" spans="1:19" ht="85">
      <c r="A61" s="83">
        <v>526</v>
      </c>
      <c r="B61" s="169" t="s">
        <v>340</v>
      </c>
      <c r="C61" s="169" t="s">
        <v>551</v>
      </c>
      <c r="D61" s="135">
        <v>0</v>
      </c>
      <c r="E61" s="170" t="s">
        <v>1494</v>
      </c>
      <c r="F61" s="172" t="str">
        <f t="shared" si="9"/>
        <v xml:space="preserve">Documents for Supplier Managment </v>
      </c>
      <c r="G61" s="135">
        <v>0</v>
      </c>
      <c r="H61" s="217"/>
      <c r="I61" s="218"/>
      <c r="J61" s="218"/>
      <c r="K61" s="219"/>
      <c r="L61" s="220"/>
      <c r="M61" s="217"/>
      <c r="N61" s="218"/>
      <c r="O61" s="218"/>
      <c r="P61" s="219"/>
      <c r="Q61" s="220"/>
      <c r="R61" s="216">
        <f>IF(M61&lt;&gt;"",M61,IF(H61&lt;&gt;"",H61,IF(D61&lt;&gt;"",D61,"")))</f>
        <v>0</v>
      </c>
      <c r="S61" s="105">
        <f>IF(P61&lt;&gt;"",P61,IF(K61&lt;&gt;"",K61,IF(G61&lt;&gt;"",G61,"")))</f>
        <v>0</v>
      </c>
    </row>
    <row r="62" spans="1:19" ht="85">
      <c r="A62" s="83">
        <v>527</v>
      </c>
      <c r="B62" s="169" t="s">
        <v>951</v>
      </c>
      <c r="C62" s="169" t="s">
        <v>952</v>
      </c>
      <c r="D62" s="135">
        <v>0</v>
      </c>
      <c r="E62" s="170" t="s">
        <v>1494</v>
      </c>
      <c r="F62" s="172" t="str">
        <f t="shared" si="9"/>
        <v xml:space="preserve">Documents for Supplier Managment </v>
      </c>
      <c r="G62" s="135">
        <v>0</v>
      </c>
      <c r="H62" s="217"/>
      <c r="I62" s="218"/>
      <c r="J62" s="218"/>
      <c r="K62" s="219"/>
      <c r="L62" s="220"/>
      <c r="M62" s="217"/>
      <c r="N62" s="218"/>
      <c r="O62" s="218"/>
      <c r="P62" s="219"/>
      <c r="Q62" s="220"/>
      <c r="R62" s="216">
        <f>IF(M62&lt;&gt;"",M62,IF(H62&lt;&gt;"",H62,IF(D62&lt;&gt;"",D62,"")))</f>
        <v>0</v>
      </c>
      <c r="S62" s="105">
        <f>IF(P62&lt;&gt;"",P62,IF(K62&lt;&gt;"",K62,IF(G62&lt;&gt;"",G62,"")))</f>
        <v>0</v>
      </c>
    </row>
    <row r="63" spans="1:19">
      <c r="C63" s="15"/>
      <c r="D63" s="171"/>
      <c r="E63" s="15"/>
      <c r="F63" s="113"/>
      <c r="G63" s="113"/>
      <c r="H63" s="53"/>
      <c r="I63" s="53"/>
      <c r="J63" s="53"/>
      <c r="K63" s="53"/>
      <c r="L63" s="53"/>
      <c r="M63" s="53"/>
      <c r="N63" s="53"/>
      <c r="O63" s="53"/>
      <c r="P63" s="53"/>
      <c r="Q63" s="53"/>
      <c r="S63" s="113"/>
    </row>
    <row r="64" spans="1:19">
      <c r="C64" s="15"/>
      <c r="D64" s="171"/>
      <c r="E64" s="15"/>
      <c r="F64" s="113"/>
      <c r="G64" s="113"/>
      <c r="H64" s="53"/>
      <c r="I64" s="53"/>
      <c r="J64" s="53"/>
      <c r="K64" s="53"/>
      <c r="L64" s="53"/>
      <c r="M64" s="53"/>
      <c r="N64" s="53"/>
      <c r="O64" s="53"/>
      <c r="P64" s="53"/>
      <c r="Q64" s="53"/>
      <c r="S64" s="113"/>
    </row>
    <row r="65" spans="1:19">
      <c r="C65" s="15"/>
      <c r="D65" s="171"/>
      <c r="E65" s="15"/>
      <c r="F65" s="113"/>
      <c r="G65" s="113"/>
      <c r="H65" s="53"/>
      <c r="I65" s="53"/>
      <c r="J65" s="53"/>
      <c r="K65" s="53"/>
      <c r="L65" s="53"/>
      <c r="M65" s="53"/>
      <c r="N65" s="53"/>
      <c r="O65" s="53"/>
      <c r="P65" s="53"/>
      <c r="Q65" s="53"/>
      <c r="S65" s="113"/>
    </row>
    <row r="66" spans="1:19" ht="20">
      <c r="B66" s="164" t="s">
        <v>46</v>
      </c>
      <c r="C66" s="15"/>
      <c r="D66" s="171"/>
      <c r="E66" s="15"/>
      <c r="F66" s="113"/>
      <c r="G66" s="113"/>
      <c r="H66" s="53"/>
      <c r="I66" s="53"/>
      <c r="J66" s="53"/>
      <c r="K66" s="53"/>
      <c r="L66" s="53"/>
      <c r="M66" s="53"/>
      <c r="N66" s="53"/>
      <c r="O66" s="53"/>
      <c r="P66" s="53"/>
      <c r="Q66" s="53"/>
      <c r="S66" s="113"/>
    </row>
    <row r="67" spans="1:19">
      <c r="B67" s="173" t="s">
        <v>953</v>
      </c>
      <c r="F67" s="113"/>
      <c r="G67" s="113"/>
      <c r="H67" s="53"/>
      <c r="I67" s="53"/>
      <c r="J67" s="53"/>
      <c r="K67" s="53"/>
      <c r="L67" s="53"/>
      <c r="M67" s="53"/>
      <c r="N67" s="53"/>
      <c r="O67" s="53"/>
      <c r="P67" s="53"/>
      <c r="Q67" s="53"/>
      <c r="S67" s="113"/>
    </row>
    <row r="68" spans="1:19">
      <c r="B68" s="174" t="s">
        <v>954</v>
      </c>
      <c r="F68" s="113"/>
      <c r="G68" s="113"/>
      <c r="H68" s="53"/>
      <c r="I68" s="53"/>
      <c r="J68" s="53"/>
      <c r="K68" s="53"/>
      <c r="L68" s="53"/>
      <c r="M68" s="53"/>
      <c r="N68" s="53"/>
      <c r="O68" s="53"/>
      <c r="P68" s="53"/>
      <c r="Q68" s="53"/>
      <c r="S68" s="113"/>
    </row>
    <row r="69" spans="1:19">
      <c r="B69" s="175" t="s">
        <v>955</v>
      </c>
      <c r="F69" s="113"/>
      <c r="G69" s="113"/>
      <c r="H69" s="53"/>
      <c r="I69" s="53"/>
      <c r="J69" s="53"/>
      <c r="K69" s="53"/>
      <c r="L69" s="53"/>
      <c r="M69" s="53"/>
      <c r="N69" s="53"/>
      <c r="O69" s="53"/>
      <c r="P69" s="53"/>
      <c r="Q69" s="53"/>
      <c r="S69" s="113"/>
    </row>
    <row r="70" spans="1:19">
      <c r="B70" s="176" t="s">
        <v>956</v>
      </c>
      <c r="F70" s="113"/>
      <c r="G70" s="113"/>
      <c r="H70" s="53"/>
      <c r="I70" s="53"/>
      <c r="J70" s="53"/>
      <c r="K70" s="53"/>
      <c r="L70" s="53"/>
      <c r="M70" s="53"/>
      <c r="N70" s="53"/>
      <c r="O70" s="53"/>
      <c r="P70" s="53"/>
      <c r="Q70" s="53"/>
      <c r="S70" s="113"/>
    </row>
    <row r="71" spans="1:19" s="15" customFormat="1">
      <c r="D71" s="171"/>
      <c r="F71" s="113"/>
      <c r="G71" s="113"/>
      <c r="H71" s="53"/>
      <c r="I71" s="53"/>
      <c r="J71" s="53"/>
      <c r="K71" s="53"/>
      <c r="L71" s="53"/>
      <c r="M71" s="53"/>
      <c r="N71" s="53"/>
      <c r="O71" s="53"/>
      <c r="P71" s="53"/>
      <c r="Q71" s="53"/>
      <c r="R71" s="113"/>
      <c r="S71" s="113"/>
    </row>
    <row r="72" spans="1:19" ht="85">
      <c r="A72" s="83">
        <v>528</v>
      </c>
      <c r="B72" s="177" t="s">
        <v>957</v>
      </c>
      <c r="C72" s="178" t="s">
        <v>958</v>
      </c>
      <c r="D72" s="150">
        <v>3</v>
      </c>
      <c r="E72" s="179" t="s">
        <v>1495</v>
      </c>
      <c r="F72" s="172" t="str">
        <f t="shared" ref="F72:F74" si="10">HYPERLINK("https://drive.google.com/drive/folders/0B93qD7tUPEF5WWhCSXpuN08xR1k?usp=sharing","Documents for Supplier Managment ")</f>
        <v xml:space="preserve">Documents for Supplier Managment </v>
      </c>
      <c r="G72" s="135">
        <v>3</v>
      </c>
      <c r="H72" s="217"/>
      <c r="I72" s="218"/>
      <c r="J72" s="218"/>
      <c r="K72" s="219"/>
      <c r="L72" s="220"/>
      <c r="M72" s="217"/>
      <c r="N72" s="218"/>
      <c r="O72" s="218"/>
      <c r="P72" s="219"/>
      <c r="Q72" s="220"/>
      <c r="R72" s="216">
        <f>IF(M72&lt;&gt;"",M72,IF(H72&lt;&gt;"",H72,IF(D72&lt;&gt;"",D72,"")))</f>
        <v>3</v>
      </c>
      <c r="S72" s="105">
        <f>IF(P72&lt;&gt;"",P72,IF(K72&lt;&gt;"",K72,IF(G72&lt;&gt;"",G72,"")))</f>
        <v>3</v>
      </c>
    </row>
    <row r="73" spans="1:19" ht="85">
      <c r="A73" s="83">
        <v>529</v>
      </c>
      <c r="B73" s="177" t="s">
        <v>959</v>
      </c>
      <c r="C73" s="178" t="s">
        <v>960</v>
      </c>
      <c r="D73" s="150">
        <v>3</v>
      </c>
      <c r="E73" s="179" t="s">
        <v>1496</v>
      </c>
      <c r="F73" s="172" t="str">
        <f t="shared" si="10"/>
        <v xml:space="preserve">Documents for Supplier Managment </v>
      </c>
      <c r="G73" s="135">
        <v>3</v>
      </c>
      <c r="H73" s="217"/>
      <c r="I73" s="218"/>
      <c r="J73" s="218"/>
      <c r="K73" s="219"/>
      <c r="L73" s="220"/>
      <c r="M73" s="217"/>
      <c r="N73" s="218"/>
      <c r="O73" s="218"/>
      <c r="P73" s="219"/>
      <c r="Q73" s="220"/>
      <c r="R73" s="216">
        <f>IF(M73&lt;&gt;"",M73,IF(H73&lt;&gt;"",H73,IF(D73&lt;&gt;"",D73,"")))</f>
        <v>3</v>
      </c>
      <c r="S73" s="105">
        <f>IF(P73&lt;&gt;"",P73,IF(K73&lt;&gt;"",K73,IF(G73&lt;&gt;"",G73,"")))</f>
        <v>3</v>
      </c>
    </row>
    <row r="74" spans="1:19" ht="85">
      <c r="A74" s="83">
        <v>530</v>
      </c>
      <c r="B74" s="177" t="s">
        <v>961</v>
      </c>
      <c r="C74" s="178" t="s">
        <v>962</v>
      </c>
      <c r="D74" s="150">
        <v>3</v>
      </c>
      <c r="E74" s="179" t="s">
        <v>1497</v>
      </c>
      <c r="F74" s="172" t="str">
        <f t="shared" si="10"/>
        <v xml:space="preserve">Documents for Supplier Managment </v>
      </c>
      <c r="G74" s="135">
        <v>3</v>
      </c>
      <c r="H74" s="217"/>
      <c r="I74" s="218"/>
      <c r="J74" s="218"/>
      <c r="K74" s="219"/>
      <c r="L74" s="220"/>
      <c r="M74" s="217"/>
      <c r="N74" s="218"/>
      <c r="O74" s="218"/>
      <c r="P74" s="219"/>
      <c r="Q74" s="220"/>
      <c r="R74" s="216">
        <f>IF(M74&lt;&gt;"",M74,IF(H74&lt;&gt;"",H74,IF(D74&lt;&gt;"",D74,"")))</f>
        <v>3</v>
      </c>
      <c r="S74" s="105">
        <f>IF(P74&lt;&gt;"",P74,IF(K74&lt;&gt;"",K74,IF(G74&lt;&gt;"",G74,"")))</f>
        <v>3</v>
      </c>
    </row>
    <row r="75" spans="1:19" ht="102">
      <c r="A75" s="83">
        <v>531</v>
      </c>
      <c r="B75" s="177" t="s">
        <v>963</v>
      </c>
      <c r="C75" s="178" t="s">
        <v>964</v>
      </c>
      <c r="D75" s="150">
        <v>3</v>
      </c>
      <c r="E75" s="179" t="s">
        <v>1498</v>
      </c>
      <c r="F75" s="167" t="str">
        <f t="shared" ref="F75:F76" si="11">HYPERLINK("https://drive.google.com/drive/folders/0B93qD7tUPEF5Yl82WmtwTV9mcHc","Technology Docs ")</f>
        <v xml:space="preserve">Technology Docs </v>
      </c>
      <c r="G75" s="135">
        <v>3</v>
      </c>
      <c r="H75" s="217"/>
      <c r="I75" s="218"/>
      <c r="J75" s="218"/>
      <c r="K75" s="219"/>
      <c r="L75" s="220"/>
      <c r="M75" s="217"/>
      <c r="N75" s="218"/>
      <c r="O75" s="218"/>
      <c r="P75" s="219"/>
      <c r="Q75" s="220"/>
      <c r="R75" s="216">
        <f>IF(M75&lt;&gt;"",M75,IF(H75&lt;&gt;"",H75,IF(D75&lt;&gt;"",D75,"")))</f>
        <v>3</v>
      </c>
      <c r="S75" s="105">
        <f>IF(P75&lt;&gt;"",P75,IF(K75&lt;&gt;"",K75,IF(G75&lt;&gt;"",G75,"")))</f>
        <v>3</v>
      </c>
    </row>
    <row r="76" spans="1:19" ht="119">
      <c r="A76" s="83">
        <v>532</v>
      </c>
      <c r="B76" s="177" t="s">
        <v>965</v>
      </c>
      <c r="C76" s="178" t="s">
        <v>966</v>
      </c>
      <c r="D76" s="150">
        <v>3</v>
      </c>
      <c r="E76" s="179" t="s">
        <v>1499</v>
      </c>
      <c r="F76" s="167" t="str">
        <f t="shared" si="11"/>
        <v xml:space="preserve">Technology Docs </v>
      </c>
      <c r="G76" s="135">
        <v>3</v>
      </c>
      <c r="H76" s="217"/>
      <c r="I76" s="218"/>
      <c r="J76" s="218"/>
      <c r="K76" s="219"/>
      <c r="L76" s="220"/>
      <c r="M76" s="217"/>
      <c r="N76" s="218"/>
      <c r="O76" s="218"/>
      <c r="P76" s="219"/>
      <c r="Q76" s="220"/>
      <c r="R76" s="216">
        <f>IF(M76&lt;&gt;"",M76,IF(H76&lt;&gt;"",H76,IF(D76&lt;&gt;"",D76,"")))</f>
        <v>3</v>
      </c>
      <c r="S76" s="105">
        <f>IF(P76&lt;&gt;"",P76,IF(K76&lt;&gt;"",K76,IF(G76&lt;&gt;"",G76,"")))</f>
        <v>3</v>
      </c>
    </row>
    <row r="77" spans="1:19" s="15" customFormat="1">
      <c r="D77" s="171"/>
      <c r="F77" s="113"/>
      <c r="G77" s="113"/>
      <c r="H77" s="53"/>
      <c r="I77" s="53"/>
      <c r="J77" s="53"/>
      <c r="K77" s="53"/>
      <c r="L77" s="53"/>
      <c r="M77" s="53"/>
      <c r="N77" s="53"/>
      <c r="O77" s="53"/>
      <c r="P77" s="53"/>
      <c r="Q77" s="53"/>
      <c r="R77" s="113"/>
      <c r="S77" s="113"/>
    </row>
    <row r="78" spans="1:19" ht="85">
      <c r="A78" s="83">
        <v>533</v>
      </c>
      <c r="B78" s="180" t="s">
        <v>967</v>
      </c>
      <c r="C78" s="178" t="s">
        <v>968</v>
      </c>
      <c r="D78" s="150">
        <v>4</v>
      </c>
      <c r="E78" s="179" t="s">
        <v>1500</v>
      </c>
      <c r="F78" s="172" t="str">
        <f t="shared" ref="F78:F80" si="12">HYPERLINK("https://drive.google.com/drive/folders/0B93qD7tUPEF5WWhCSXpuN08xR1k?usp=sharing","Documents for Supplier Managment ")</f>
        <v xml:space="preserve">Documents for Supplier Managment </v>
      </c>
      <c r="G78" s="135">
        <v>3</v>
      </c>
      <c r="H78" s="217"/>
      <c r="I78" s="218"/>
      <c r="J78" s="218"/>
      <c r="K78" s="219"/>
      <c r="L78" s="220"/>
      <c r="M78" s="217"/>
      <c r="N78" s="218"/>
      <c r="O78" s="218"/>
      <c r="P78" s="219"/>
      <c r="Q78" s="220"/>
      <c r="R78" s="216">
        <f>IF(M78&lt;&gt;"",M78,IF(H78&lt;&gt;"",H78,IF(D78&lt;&gt;"",D78,"")))</f>
        <v>4</v>
      </c>
      <c r="S78" s="105">
        <f>IF(P78&lt;&gt;"",P78,IF(K78&lt;&gt;"",K78,IF(G78&lt;&gt;"",G78,"")))</f>
        <v>3</v>
      </c>
    </row>
    <row r="79" spans="1:19" ht="85">
      <c r="A79" s="83">
        <v>534</v>
      </c>
      <c r="B79" s="180" t="s">
        <v>969</v>
      </c>
      <c r="C79" s="178" t="s">
        <v>970</v>
      </c>
      <c r="D79" s="150">
        <v>4</v>
      </c>
      <c r="E79" s="179" t="s">
        <v>1501</v>
      </c>
      <c r="F79" s="172" t="str">
        <f t="shared" si="12"/>
        <v xml:space="preserve">Documents for Supplier Managment </v>
      </c>
      <c r="G79" s="135">
        <v>3</v>
      </c>
      <c r="H79" s="217"/>
      <c r="I79" s="218"/>
      <c r="J79" s="218"/>
      <c r="K79" s="219"/>
      <c r="L79" s="220"/>
      <c r="M79" s="217"/>
      <c r="N79" s="218"/>
      <c r="O79" s="218"/>
      <c r="P79" s="219"/>
      <c r="Q79" s="220"/>
      <c r="R79" s="216">
        <f>IF(M79&lt;&gt;"",M79,IF(H79&lt;&gt;"",H79,IF(D79&lt;&gt;"",D79,"")))</f>
        <v>4</v>
      </c>
      <c r="S79" s="105">
        <f>IF(P79&lt;&gt;"",P79,IF(K79&lt;&gt;"",K79,IF(G79&lt;&gt;"",G79,"")))</f>
        <v>3</v>
      </c>
    </row>
    <row r="80" spans="1:19" ht="85">
      <c r="A80" s="83">
        <v>535</v>
      </c>
      <c r="B80" s="180" t="s">
        <v>971</v>
      </c>
      <c r="C80" s="178" t="s">
        <v>972</v>
      </c>
      <c r="D80" s="150">
        <v>3</v>
      </c>
      <c r="E80" s="179" t="s">
        <v>1502</v>
      </c>
      <c r="F80" s="172" t="str">
        <f t="shared" si="12"/>
        <v xml:space="preserve">Documents for Supplier Managment </v>
      </c>
      <c r="G80" s="135">
        <v>3</v>
      </c>
      <c r="H80" s="217"/>
      <c r="I80" s="218"/>
      <c r="J80" s="218"/>
      <c r="K80" s="219"/>
      <c r="L80" s="220"/>
      <c r="M80" s="217"/>
      <c r="N80" s="218"/>
      <c r="O80" s="218"/>
      <c r="P80" s="219"/>
      <c r="Q80" s="220"/>
      <c r="R80" s="216">
        <f>IF(M80&lt;&gt;"",M80,IF(H80&lt;&gt;"",H80,IF(D80&lt;&gt;"",D80,"")))</f>
        <v>3</v>
      </c>
      <c r="S80" s="105">
        <f>IF(P80&lt;&gt;"",P80,IF(K80&lt;&gt;"",K80,IF(G80&lt;&gt;"",G80,"")))</f>
        <v>3</v>
      </c>
    </row>
    <row r="81" spans="1:19" ht="51">
      <c r="A81" s="83">
        <v>536</v>
      </c>
      <c r="B81" s="180" t="s">
        <v>398</v>
      </c>
      <c r="C81" s="178" t="s">
        <v>674</v>
      </c>
      <c r="D81" s="150">
        <v>3</v>
      </c>
      <c r="E81" s="179" t="s">
        <v>1503</v>
      </c>
      <c r="F81" s="167" t="str">
        <f>HYPERLINK("https://drive.google.com/drive/folders/0B93qD7tUPEF5Yl82WmtwTV9mcHc","Technology Docs ")</f>
        <v xml:space="preserve">Technology Docs </v>
      </c>
      <c r="G81" s="135">
        <v>3</v>
      </c>
      <c r="H81" s="217"/>
      <c r="I81" s="218"/>
      <c r="J81" s="218"/>
      <c r="K81" s="219"/>
      <c r="L81" s="220"/>
      <c r="M81" s="217"/>
      <c r="N81" s="218"/>
      <c r="O81" s="218"/>
      <c r="P81" s="219"/>
      <c r="Q81" s="220"/>
      <c r="R81" s="216">
        <f>IF(M81&lt;&gt;"",M81,IF(H81&lt;&gt;"",H81,IF(D81&lt;&gt;"",D81,"")))</f>
        <v>3</v>
      </c>
      <c r="S81" s="105">
        <f>IF(P81&lt;&gt;"",P81,IF(K81&lt;&gt;"",K81,IF(G81&lt;&gt;"",G81,"")))</f>
        <v>3</v>
      </c>
    </row>
    <row r="82" spans="1:19" ht="85">
      <c r="A82" s="83">
        <v>537</v>
      </c>
      <c r="B82" s="180" t="s">
        <v>973</v>
      </c>
      <c r="C82" s="178" t="s">
        <v>974</v>
      </c>
      <c r="D82" s="150">
        <v>3</v>
      </c>
      <c r="E82" s="179" t="s">
        <v>1504</v>
      </c>
      <c r="F82" s="172" t="str">
        <f>HYPERLINK("https://drive.google.com/drive/folders/0B93qD7tUPEF5WWhCSXpuN08xR1k?usp=sharing","Documents for Supplier Managment ")</f>
        <v xml:space="preserve">Documents for Supplier Managment </v>
      </c>
      <c r="G82" s="135">
        <v>3</v>
      </c>
      <c r="H82" s="217"/>
      <c r="I82" s="218"/>
      <c r="J82" s="218"/>
      <c r="K82" s="219"/>
      <c r="L82" s="220"/>
      <c r="M82" s="217"/>
      <c r="N82" s="218"/>
      <c r="O82" s="218"/>
      <c r="P82" s="219"/>
      <c r="Q82" s="220"/>
      <c r="R82" s="216">
        <f>IF(M82&lt;&gt;"",M82,IF(H82&lt;&gt;"",H82,IF(D82&lt;&gt;"",D82,"")))</f>
        <v>3</v>
      </c>
      <c r="S82" s="105">
        <f>IF(P82&lt;&gt;"",P82,IF(K82&lt;&gt;"",K82,IF(G82&lt;&gt;"",G82,"")))</f>
        <v>3</v>
      </c>
    </row>
    <row r="83" spans="1:19" s="15" customFormat="1">
      <c r="D83" s="171"/>
      <c r="F83" s="113"/>
      <c r="G83" s="113"/>
      <c r="H83" s="53"/>
      <c r="I83" s="53"/>
      <c r="J83" s="53"/>
      <c r="K83" s="53"/>
      <c r="L83" s="53"/>
      <c r="M83" s="53"/>
      <c r="N83" s="53"/>
      <c r="O83" s="53"/>
      <c r="P83" s="53"/>
      <c r="Q83" s="53"/>
      <c r="R83" s="113"/>
      <c r="S83" s="113"/>
    </row>
    <row r="84" spans="1:19" ht="34">
      <c r="A84" s="83">
        <v>538</v>
      </c>
      <c r="B84" s="181" t="s">
        <v>975</v>
      </c>
      <c r="C84" s="178" t="s">
        <v>976</v>
      </c>
      <c r="D84" s="150">
        <v>5</v>
      </c>
      <c r="E84" s="179" t="s">
        <v>1505</v>
      </c>
      <c r="F84" s="167" t="str">
        <f t="shared" ref="F84:F85" si="13">HYPERLINK("https://drive.google.com/drive/folders/0B93qD7tUPEF5Yl82WmtwTV9mcHc","Technology Docs ")</f>
        <v xml:space="preserve">Technology Docs </v>
      </c>
      <c r="G84" s="135">
        <v>1</v>
      </c>
      <c r="H84" s="217"/>
      <c r="I84" s="218"/>
      <c r="J84" s="218"/>
      <c r="K84" s="219"/>
      <c r="L84" s="220"/>
      <c r="M84" s="217"/>
      <c r="N84" s="218"/>
      <c r="O84" s="218"/>
      <c r="P84" s="219"/>
      <c r="Q84" s="220"/>
      <c r="R84" s="216">
        <f>IF(M84&lt;&gt;"",M84,IF(H84&lt;&gt;"",H84,IF(D84&lt;&gt;"",D84,"")))</f>
        <v>5</v>
      </c>
      <c r="S84" s="105">
        <f>IF(P84&lt;&gt;"",P84,IF(K84&lt;&gt;"",K84,IF(G84&lt;&gt;"",G84,"")))</f>
        <v>1</v>
      </c>
    </row>
    <row r="85" spans="1:19" ht="51">
      <c r="A85" s="83">
        <v>539</v>
      </c>
      <c r="B85" s="181" t="s">
        <v>977</v>
      </c>
      <c r="C85" s="178" t="s">
        <v>978</v>
      </c>
      <c r="D85" s="150">
        <v>1</v>
      </c>
      <c r="E85" s="179" t="s">
        <v>1506</v>
      </c>
      <c r="F85" s="167" t="str">
        <f t="shared" si="13"/>
        <v xml:space="preserve">Technology Docs </v>
      </c>
      <c r="G85" s="135">
        <v>1</v>
      </c>
      <c r="H85" s="217"/>
      <c r="I85" s="218"/>
      <c r="J85" s="218"/>
      <c r="K85" s="219"/>
      <c r="L85" s="220"/>
      <c r="M85" s="217"/>
      <c r="N85" s="218"/>
      <c r="O85" s="218"/>
      <c r="P85" s="219"/>
      <c r="Q85" s="220"/>
      <c r="R85" s="216">
        <f>IF(M85&lt;&gt;"",M85,IF(H85&lt;&gt;"",H85,IF(D85&lt;&gt;"",D85,"")))</f>
        <v>1</v>
      </c>
      <c r="S85" s="105">
        <f>IF(P85&lt;&gt;"",P85,IF(K85&lt;&gt;"",K85,IF(G85&lt;&gt;"",G85,"")))</f>
        <v>1</v>
      </c>
    </row>
    <row r="86" spans="1:19" ht="85">
      <c r="A86" s="83">
        <v>540</v>
      </c>
      <c r="B86" s="181" t="s">
        <v>979</v>
      </c>
      <c r="C86" s="178" t="s">
        <v>980</v>
      </c>
      <c r="D86" s="150">
        <v>1</v>
      </c>
      <c r="E86" s="179" t="s">
        <v>1507</v>
      </c>
      <c r="F86" s="172" t="str">
        <f>HYPERLINK("https://drive.google.com/drive/folders/0B93qD7tUPEF5WWhCSXpuN08xR1k?usp=sharing","Documents for Supplier Managment ")</f>
        <v xml:space="preserve">Documents for Supplier Managment </v>
      </c>
      <c r="G86" s="135">
        <v>1</v>
      </c>
      <c r="H86" s="217"/>
      <c r="I86" s="218"/>
      <c r="J86" s="218"/>
      <c r="K86" s="219"/>
      <c r="L86" s="220"/>
      <c r="M86" s="217"/>
      <c r="N86" s="218"/>
      <c r="O86" s="218"/>
      <c r="P86" s="219"/>
      <c r="Q86" s="220"/>
      <c r="R86" s="216">
        <f>IF(M86&lt;&gt;"",M86,IF(H86&lt;&gt;"",H86,IF(D86&lt;&gt;"",D86,"")))</f>
        <v>1</v>
      </c>
      <c r="S86" s="105">
        <f>IF(P86&lt;&gt;"",P86,IF(K86&lt;&gt;"",K86,IF(G86&lt;&gt;"",G86,"")))</f>
        <v>1</v>
      </c>
    </row>
    <row r="87" spans="1:19" ht="102">
      <c r="A87" s="83">
        <v>541</v>
      </c>
      <c r="B87" s="181" t="s">
        <v>981</v>
      </c>
      <c r="C87" s="178" t="s">
        <v>982</v>
      </c>
      <c r="D87" s="150">
        <v>4</v>
      </c>
      <c r="E87" s="179" t="s">
        <v>1508</v>
      </c>
      <c r="F87" s="167" t="str">
        <f>HYPERLINK("https://drive.google.com/drive/folders/0B93qD7tUPEF5Yl82WmtwTV9mcHc","Technology Docs ")</f>
        <v xml:space="preserve">Technology Docs </v>
      </c>
      <c r="G87" s="135">
        <v>4</v>
      </c>
      <c r="H87" s="217"/>
      <c r="I87" s="218"/>
      <c r="J87" s="218"/>
      <c r="K87" s="219"/>
      <c r="L87" s="220"/>
      <c r="M87" s="217"/>
      <c r="N87" s="218"/>
      <c r="O87" s="218"/>
      <c r="P87" s="219"/>
      <c r="Q87" s="220"/>
      <c r="R87" s="216">
        <f>IF(M87&lt;&gt;"",M87,IF(H87&lt;&gt;"",H87,IF(D87&lt;&gt;"",D87,"")))</f>
        <v>4</v>
      </c>
      <c r="S87" s="105">
        <f>IF(P87&lt;&gt;"",P87,IF(K87&lt;&gt;"",K87,IF(G87&lt;&gt;"",G87,"")))</f>
        <v>4</v>
      </c>
    </row>
    <row r="88" spans="1:19" s="15" customFormat="1">
      <c r="D88" s="171"/>
      <c r="F88" s="113"/>
      <c r="G88" s="113"/>
      <c r="H88" s="53"/>
      <c r="I88" s="53"/>
      <c r="J88" s="53"/>
      <c r="K88" s="53"/>
      <c r="L88" s="53"/>
      <c r="M88" s="53"/>
      <c r="N88" s="53"/>
      <c r="O88" s="53"/>
      <c r="P88" s="53"/>
      <c r="Q88" s="53"/>
      <c r="R88" s="113"/>
      <c r="S88" s="113"/>
    </row>
    <row r="89" spans="1:19" ht="34">
      <c r="A89" s="83">
        <v>542</v>
      </c>
      <c r="B89" s="180" t="s">
        <v>983</v>
      </c>
      <c r="C89" s="178" t="s">
        <v>984</v>
      </c>
      <c r="D89" s="150">
        <v>3</v>
      </c>
      <c r="E89" s="179" t="s">
        <v>1509</v>
      </c>
      <c r="F89" s="167" t="str">
        <f>HYPERLINK("https://drive.google.com/drive/folders/0B93qD7tUPEF5Yl82WmtwTV9mcHc","Technology Docs ")</f>
        <v xml:space="preserve">Technology Docs </v>
      </c>
      <c r="G89" s="135">
        <v>3</v>
      </c>
      <c r="H89" s="217"/>
      <c r="I89" s="218"/>
      <c r="J89" s="218"/>
      <c r="K89" s="219"/>
      <c r="L89" s="220"/>
      <c r="M89" s="217"/>
      <c r="N89" s="218"/>
      <c r="O89" s="218"/>
      <c r="P89" s="219"/>
      <c r="Q89" s="220"/>
      <c r="R89" s="216">
        <f>IF(M89&lt;&gt;"",M89,IF(H89&lt;&gt;"",H89,IF(D89&lt;&gt;"",D89,"")))</f>
        <v>3</v>
      </c>
      <c r="S89" s="105">
        <f>IF(P89&lt;&gt;"",P89,IF(K89&lt;&gt;"",K89,IF(G89&lt;&gt;"",G89,"")))</f>
        <v>3</v>
      </c>
    </row>
    <row r="90" spans="1:19" ht="85">
      <c r="A90" s="83">
        <v>543</v>
      </c>
      <c r="B90" s="180" t="s">
        <v>985</v>
      </c>
      <c r="C90" s="178" t="s">
        <v>986</v>
      </c>
      <c r="D90" s="150">
        <v>3</v>
      </c>
      <c r="E90" s="179" t="s">
        <v>1510</v>
      </c>
      <c r="F90" s="172" t="str">
        <f>HYPERLINK("https://drive.google.com/drive/folders/0B93qD7tUPEF5WWhCSXpuN08xR1k?usp=sharing","Documents for Supplier Managment ")</f>
        <v xml:space="preserve">Documents for Supplier Managment </v>
      </c>
      <c r="G90" s="135">
        <v>3</v>
      </c>
      <c r="H90" s="217"/>
      <c r="I90" s="218"/>
      <c r="J90" s="218"/>
      <c r="K90" s="219"/>
      <c r="L90" s="220"/>
      <c r="M90" s="217"/>
      <c r="N90" s="218"/>
      <c r="O90" s="218"/>
      <c r="P90" s="219"/>
      <c r="Q90" s="220"/>
      <c r="R90" s="216">
        <f>IF(M90&lt;&gt;"",M90,IF(H90&lt;&gt;"",H90,IF(D90&lt;&gt;"",D90,"")))</f>
        <v>3</v>
      </c>
      <c r="S90" s="105">
        <f>IF(P90&lt;&gt;"",P90,IF(K90&lt;&gt;"",K90,IF(G90&lt;&gt;"",G90,"")))</f>
        <v>3</v>
      </c>
    </row>
    <row r="91" spans="1:19" ht="51">
      <c r="A91" s="83">
        <v>544</v>
      </c>
      <c r="B91" s="180" t="s">
        <v>987</v>
      </c>
      <c r="C91" s="178" t="s">
        <v>988</v>
      </c>
      <c r="D91" s="150">
        <v>2</v>
      </c>
      <c r="E91" s="179" t="s">
        <v>1511</v>
      </c>
      <c r="F91" s="167" t="str">
        <f t="shared" ref="F91:F92" si="14">HYPERLINK("https://drive.google.com/drive/folders/0B93qD7tUPEF5Yl82WmtwTV9mcHc","Technology Docs ")</f>
        <v xml:space="preserve">Technology Docs </v>
      </c>
      <c r="G91" s="135">
        <v>3</v>
      </c>
      <c r="H91" s="217"/>
      <c r="I91" s="218"/>
      <c r="J91" s="218"/>
      <c r="K91" s="219"/>
      <c r="L91" s="220"/>
      <c r="M91" s="217"/>
      <c r="N91" s="218"/>
      <c r="O91" s="218"/>
      <c r="P91" s="219"/>
      <c r="Q91" s="220"/>
      <c r="R91" s="216">
        <f>IF(M91&lt;&gt;"",M91,IF(H91&lt;&gt;"",H91,IF(D91&lt;&gt;"",D91,"")))</f>
        <v>2</v>
      </c>
      <c r="S91" s="105">
        <f>IF(P91&lt;&gt;"",P91,IF(K91&lt;&gt;"",K91,IF(G91&lt;&gt;"",G91,"")))</f>
        <v>3</v>
      </c>
    </row>
    <row r="92" spans="1:19" ht="34">
      <c r="A92" s="83">
        <v>545</v>
      </c>
      <c r="B92" s="177" t="s">
        <v>989</v>
      </c>
      <c r="C92" s="178" t="s">
        <v>990</v>
      </c>
      <c r="D92" s="150">
        <v>1</v>
      </c>
      <c r="E92" s="179" t="s">
        <v>1512</v>
      </c>
      <c r="F92" s="167" t="str">
        <f t="shared" si="14"/>
        <v xml:space="preserve">Technology Docs </v>
      </c>
      <c r="G92" s="135">
        <v>1</v>
      </c>
      <c r="H92" s="217"/>
      <c r="I92" s="218"/>
      <c r="J92" s="218"/>
      <c r="K92" s="219"/>
      <c r="L92" s="220"/>
      <c r="M92" s="217"/>
      <c r="N92" s="218"/>
      <c r="O92" s="218"/>
      <c r="P92" s="219"/>
      <c r="Q92" s="220"/>
      <c r="R92" s="216">
        <f>IF(M92&lt;&gt;"",M92,IF(H92&lt;&gt;"",H92,IF(D92&lt;&gt;"",D92,"")))</f>
        <v>1</v>
      </c>
      <c r="S92" s="105">
        <f>IF(P92&lt;&gt;"",P92,IF(K92&lt;&gt;"",K92,IF(G92&lt;&gt;"",G92,"")))</f>
        <v>1</v>
      </c>
    </row>
    <row r="93" spans="1:19" s="15" customFormat="1">
      <c r="D93" s="171"/>
      <c r="F93" s="113"/>
      <c r="G93" s="113"/>
      <c r="H93" s="53"/>
      <c r="I93" s="53"/>
      <c r="J93" s="53"/>
      <c r="K93" s="53"/>
      <c r="L93" s="53"/>
      <c r="M93" s="53"/>
      <c r="N93" s="53"/>
      <c r="O93" s="53"/>
      <c r="P93" s="53"/>
      <c r="Q93" s="53"/>
      <c r="R93" s="113"/>
      <c r="S93" s="113"/>
    </row>
    <row r="94" spans="1:19" ht="85">
      <c r="A94" s="83">
        <v>546</v>
      </c>
      <c r="B94" s="182" t="s">
        <v>438</v>
      </c>
      <c r="C94" s="178" t="s">
        <v>991</v>
      </c>
      <c r="D94" s="150">
        <v>3</v>
      </c>
      <c r="E94" s="179" t="s">
        <v>1513</v>
      </c>
      <c r="F94" s="172" t="str">
        <f t="shared" ref="F94:F98" si="15">HYPERLINK("https://drive.google.com/drive/folders/0B93qD7tUPEF5WWhCSXpuN08xR1k?usp=sharing","Documents for Supplier Managment ")</f>
        <v xml:space="preserve">Documents for Supplier Managment </v>
      </c>
      <c r="G94" s="135">
        <v>3</v>
      </c>
      <c r="H94" s="217"/>
      <c r="I94" s="218"/>
      <c r="J94" s="218"/>
      <c r="K94" s="219"/>
      <c r="L94" s="220"/>
      <c r="M94" s="217"/>
      <c r="N94" s="218"/>
      <c r="O94" s="218"/>
      <c r="P94" s="219"/>
      <c r="Q94" s="220"/>
      <c r="R94" s="216">
        <f>IF(M94&lt;&gt;"",M94,IF(H94&lt;&gt;"",H94,IF(D94&lt;&gt;"",D94,"")))</f>
        <v>3</v>
      </c>
      <c r="S94" s="105">
        <f>IF(P94&lt;&gt;"",P94,IF(K94&lt;&gt;"",K94,IF(G94&lt;&gt;"",G94,"")))</f>
        <v>3</v>
      </c>
    </row>
    <row r="95" spans="1:19" ht="85">
      <c r="A95" s="83">
        <v>547</v>
      </c>
      <c r="B95" s="182" t="s">
        <v>992</v>
      </c>
      <c r="C95" s="178" t="s">
        <v>993</v>
      </c>
      <c r="D95" s="150">
        <v>3</v>
      </c>
      <c r="E95" s="179" t="s">
        <v>1514</v>
      </c>
      <c r="F95" s="172" t="str">
        <f t="shared" si="15"/>
        <v xml:space="preserve">Documents for Supplier Managment </v>
      </c>
      <c r="G95" s="135">
        <v>3</v>
      </c>
      <c r="H95" s="217"/>
      <c r="I95" s="218"/>
      <c r="J95" s="218"/>
      <c r="K95" s="219"/>
      <c r="L95" s="220"/>
      <c r="M95" s="217"/>
      <c r="N95" s="218"/>
      <c r="O95" s="218"/>
      <c r="P95" s="219"/>
      <c r="Q95" s="220"/>
      <c r="R95" s="216">
        <f>IF(M95&lt;&gt;"",M95,IF(H95&lt;&gt;"",H95,IF(D95&lt;&gt;"",D95,"")))</f>
        <v>3</v>
      </c>
      <c r="S95" s="105">
        <f>IF(P95&lt;&gt;"",P95,IF(K95&lt;&gt;"",K95,IF(G95&lt;&gt;"",G95,"")))</f>
        <v>3</v>
      </c>
    </row>
    <row r="96" spans="1:19" ht="85">
      <c r="A96" s="83">
        <v>548</v>
      </c>
      <c r="B96" s="182" t="s">
        <v>994</v>
      </c>
      <c r="C96" s="178" t="s">
        <v>995</v>
      </c>
      <c r="D96" s="150">
        <v>2</v>
      </c>
      <c r="E96" s="179" t="s">
        <v>1515</v>
      </c>
      <c r="F96" s="172" t="str">
        <f t="shared" si="15"/>
        <v xml:space="preserve">Documents for Supplier Managment </v>
      </c>
      <c r="G96" s="135">
        <v>2</v>
      </c>
      <c r="H96" s="217"/>
      <c r="I96" s="218"/>
      <c r="J96" s="218"/>
      <c r="K96" s="219"/>
      <c r="L96" s="220"/>
      <c r="M96" s="217"/>
      <c r="N96" s="218"/>
      <c r="O96" s="218"/>
      <c r="P96" s="219"/>
      <c r="Q96" s="220"/>
      <c r="R96" s="216">
        <f>IF(M96&lt;&gt;"",M96,IF(H96&lt;&gt;"",H96,IF(D96&lt;&gt;"",D96,"")))</f>
        <v>2</v>
      </c>
      <c r="S96" s="105">
        <f>IF(P96&lt;&gt;"",P96,IF(K96&lt;&gt;"",K96,IF(G96&lt;&gt;"",G96,"")))</f>
        <v>2</v>
      </c>
    </row>
    <row r="97" spans="1:19" ht="85">
      <c r="A97" s="83">
        <v>549</v>
      </c>
      <c r="B97" s="182" t="s">
        <v>996</v>
      </c>
      <c r="C97" s="178" t="s">
        <v>997</v>
      </c>
      <c r="D97" s="150">
        <v>2</v>
      </c>
      <c r="E97" s="179" t="s">
        <v>1516</v>
      </c>
      <c r="F97" s="172" t="str">
        <f t="shared" si="15"/>
        <v xml:space="preserve">Documents for Supplier Managment </v>
      </c>
      <c r="G97" s="135">
        <v>2</v>
      </c>
      <c r="H97" s="217"/>
      <c r="I97" s="218"/>
      <c r="J97" s="218"/>
      <c r="K97" s="219"/>
      <c r="L97" s="220"/>
      <c r="M97" s="217"/>
      <c r="N97" s="218"/>
      <c r="O97" s="218"/>
      <c r="P97" s="219"/>
      <c r="Q97" s="220"/>
      <c r="R97" s="216">
        <f>IF(M97&lt;&gt;"",M97,IF(H97&lt;&gt;"",H97,IF(D97&lt;&gt;"",D97,"")))</f>
        <v>2</v>
      </c>
      <c r="S97" s="105">
        <f>IF(P97&lt;&gt;"",P97,IF(K97&lt;&gt;"",K97,IF(G97&lt;&gt;"",G97,"")))</f>
        <v>2</v>
      </c>
    </row>
    <row r="98" spans="1:19" ht="85">
      <c r="A98" s="83">
        <v>550</v>
      </c>
      <c r="B98" s="182" t="s">
        <v>401</v>
      </c>
      <c r="C98" s="178" t="s">
        <v>680</v>
      </c>
      <c r="D98" s="150">
        <v>0</v>
      </c>
      <c r="E98" s="179" t="s">
        <v>1517</v>
      </c>
      <c r="F98" s="172" t="str">
        <f t="shared" si="15"/>
        <v xml:space="preserve">Documents for Supplier Managment </v>
      </c>
      <c r="G98" s="135">
        <v>1</v>
      </c>
      <c r="H98" s="217"/>
      <c r="I98" s="218"/>
      <c r="J98" s="218"/>
      <c r="K98" s="219"/>
      <c r="L98" s="220"/>
      <c r="M98" s="217"/>
      <c r="N98" s="218"/>
      <c r="O98" s="218"/>
      <c r="P98" s="219"/>
      <c r="Q98" s="220"/>
      <c r="R98" s="216">
        <f>IF(M98&lt;&gt;"",M98,IF(H98&lt;&gt;"",H98,IF(D98&lt;&gt;"",D98,"")))</f>
        <v>0</v>
      </c>
      <c r="S98" s="105">
        <f>IF(P98&lt;&gt;"",P98,IF(K98&lt;&gt;"",K98,IF(G98&lt;&gt;"",G98,"")))</f>
        <v>1</v>
      </c>
    </row>
    <row r="99" spans="1:19" s="15" customFormat="1">
      <c r="D99" s="171"/>
      <c r="F99" s="113"/>
      <c r="G99" s="113"/>
      <c r="H99" s="53"/>
      <c r="I99" s="53"/>
      <c r="J99" s="53"/>
      <c r="K99" s="53"/>
      <c r="L99" s="53"/>
      <c r="M99" s="53"/>
      <c r="N99" s="53"/>
      <c r="O99" s="53"/>
      <c r="P99" s="53"/>
      <c r="Q99" s="53"/>
      <c r="R99" s="113"/>
      <c r="S99" s="113"/>
    </row>
    <row r="100" spans="1:19" ht="85">
      <c r="A100" s="83">
        <v>551</v>
      </c>
      <c r="B100" s="181" t="s">
        <v>998</v>
      </c>
      <c r="C100" s="178" t="s">
        <v>999</v>
      </c>
      <c r="D100" s="150">
        <v>1</v>
      </c>
      <c r="E100" s="179" t="s">
        <v>1518</v>
      </c>
      <c r="F100" s="172" t="str">
        <f t="shared" ref="F100:F104" si="16">HYPERLINK("https://drive.google.com/drive/folders/0B93qD7tUPEF5WWhCSXpuN08xR1k?usp=sharing","Documents for Supplier Managment ")</f>
        <v xml:space="preserve">Documents for Supplier Managment </v>
      </c>
      <c r="G100" s="135">
        <v>1</v>
      </c>
      <c r="H100" s="217"/>
      <c r="I100" s="218"/>
      <c r="J100" s="218"/>
      <c r="K100" s="219"/>
      <c r="L100" s="220"/>
      <c r="M100" s="217"/>
      <c r="N100" s="218"/>
      <c r="O100" s="218"/>
      <c r="P100" s="219"/>
      <c r="Q100" s="220"/>
      <c r="R100" s="216">
        <f>IF(M100&lt;&gt;"",M100,IF(H100&lt;&gt;"",H100,IF(D100&lt;&gt;"",D100,"")))</f>
        <v>1</v>
      </c>
      <c r="S100" s="105">
        <f>IF(P100&lt;&gt;"",P100,IF(K100&lt;&gt;"",K100,IF(G100&lt;&gt;"",G100,"")))</f>
        <v>1</v>
      </c>
    </row>
    <row r="101" spans="1:19" ht="85">
      <c r="A101" s="83">
        <v>552</v>
      </c>
      <c r="B101" s="181" t="s">
        <v>1000</v>
      </c>
      <c r="C101" s="178" t="s">
        <v>1001</v>
      </c>
      <c r="D101" s="150">
        <v>2</v>
      </c>
      <c r="E101" s="179" t="s">
        <v>1519</v>
      </c>
      <c r="F101" s="172" t="str">
        <f t="shared" si="16"/>
        <v xml:space="preserve">Documents for Supplier Managment </v>
      </c>
      <c r="G101" s="135">
        <v>2</v>
      </c>
      <c r="H101" s="217"/>
      <c r="I101" s="218"/>
      <c r="J101" s="218"/>
      <c r="K101" s="219"/>
      <c r="L101" s="220"/>
      <c r="M101" s="217"/>
      <c r="N101" s="218"/>
      <c r="O101" s="218"/>
      <c r="P101" s="219"/>
      <c r="Q101" s="220"/>
      <c r="R101" s="216">
        <f>IF(M101&lt;&gt;"",M101,IF(H101&lt;&gt;"",H101,IF(D101&lt;&gt;"",D101,"")))</f>
        <v>2</v>
      </c>
      <c r="S101" s="105">
        <f>IF(P101&lt;&gt;"",P101,IF(K101&lt;&gt;"",K101,IF(G101&lt;&gt;"",G101,"")))</f>
        <v>2</v>
      </c>
    </row>
    <row r="102" spans="1:19" ht="85">
      <c r="A102" s="83">
        <v>553</v>
      </c>
      <c r="B102" s="181" t="s">
        <v>1002</v>
      </c>
      <c r="C102" s="178" t="s">
        <v>1003</v>
      </c>
      <c r="D102" s="150">
        <v>2</v>
      </c>
      <c r="E102" s="179" t="s">
        <v>1520</v>
      </c>
      <c r="F102" s="172" t="str">
        <f t="shared" si="16"/>
        <v xml:space="preserve">Documents for Supplier Managment </v>
      </c>
      <c r="G102" s="135">
        <v>2</v>
      </c>
      <c r="H102" s="217"/>
      <c r="I102" s="218"/>
      <c r="J102" s="218"/>
      <c r="K102" s="219"/>
      <c r="L102" s="220"/>
      <c r="M102" s="217"/>
      <c r="N102" s="218"/>
      <c r="O102" s="218"/>
      <c r="P102" s="219"/>
      <c r="Q102" s="220"/>
      <c r="R102" s="216">
        <f>IF(M102&lt;&gt;"",M102,IF(H102&lt;&gt;"",H102,IF(D102&lt;&gt;"",D102,"")))</f>
        <v>2</v>
      </c>
      <c r="S102" s="105">
        <f>IF(P102&lt;&gt;"",P102,IF(K102&lt;&gt;"",K102,IF(G102&lt;&gt;"",G102,"")))</f>
        <v>2</v>
      </c>
    </row>
    <row r="103" spans="1:19" ht="85">
      <c r="A103" s="83">
        <v>554</v>
      </c>
      <c r="B103" s="181" t="s">
        <v>1004</v>
      </c>
      <c r="C103" s="178" t="s">
        <v>1005</v>
      </c>
      <c r="D103" s="150">
        <v>1</v>
      </c>
      <c r="E103" s="179" t="s">
        <v>1521</v>
      </c>
      <c r="F103" s="172" t="str">
        <f t="shared" si="16"/>
        <v xml:space="preserve">Documents for Supplier Managment </v>
      </c>
      <c r="G103" s="135">
        <v>1</v>
      </c>
      <c r="H103" s="217"/>
      <c r="I103" s="218"/>
      <c r="J103" s="218"/>
      <c r="K103" s="219"/>
      <c r="L103" s="220"/>
      <c r="M103" s="217"/>
      <c r="N103" s="218"/>
      <c r="O103" s="218"/>
      <c r="P103" s="219"/>
      <c r="Q103" s="220"/>
      <c r="R103" s="216">
        <f>IF(M103&lt;&gt;"",M103,IF(H103&lt;&gt;"",H103,IF(D103&lt;&gt;"",D103,"")))</f>
        <v>1</v>
      </c>
      <c r="S103" s="105">
        <f>IF(P103&lt;&gt;"",P103,IF(K103&lt;&gt;"",K103,IF(G103&lt;&gt;"",G103,"")))</f>
        <v>1</v>
      </c>
    </row>
    <row r="104" spans="1:19" ht="85">
      <c r="A104" s="83">
        <v>555</v>
      </c>
      <c r="B104" s="181" t="s">
        <v>1006</v>
      </c>
      <c r="C104" s="178" t="s">
        <v>1007</v>
      </c>
      <c r="D104" s="150">
        <v>1</v>
      </c>
      <c r="E104" s="179" t="s">
        <v>1522</v>
      </c>
      <c r="F104" s="172" t="str">
        <f t="shared" si="16"/>
        <v xml:space="preserve">Documents for Supplier Managment </v>
      </c>
      <c r="G104" s="135">
        <v>1</v>
      </c>
      <c r="H104" s="217"/>
      <c r="I104" s="218"/>
      <c r="J104" s="218"/>
      <c r="K104" s="219"/>
      <c r="L104" s="220"/>
      <c r="M104" s="217"/>
      <c r="N104" s="218"/>
      <c r="O104" s="218"/>
      <c r="P104" s="219"/>
      <c r="Q104" s="220"/>
      <c r="R104" s="216">
        <f>IF(M104&lt;&gt;"",M104,IF(H104&lt;&gt;"",H104,IF(D104&lt;&gt;"",D104,"")))</f>
        <v>1</v>
      </c>
      <c r="S104" s="105">
        <f>IF(P104&lt;&gt;"",P104,IF(K104&lt;&gt;"",K104,IF(G104&lt;&gt;"",G104,"")))</f>
        <v>1</v>
      </c>
    </row>
    <row r="105" spans="1:19" s="15" customFormat="1">
      <c r="D105" s="171"/>
      <c r="F105" s="113"/>
      <c r="G105" s="113"/>
      <c r="H105" s="53"/>
      <c r="I105" s="53"/>
      <c r="J105" s="53"/>
      <c r="K105" s="53"/>
      <c r="L105" s="53"/>
      <c r="M105" s="53"/>
      <c r="N105" s="53"/>
      <c r="O105" s="53"/>
      <c r="P105" s="53"/>
      <c r="Q105" s="53"/>
      <c r="R105" s="113"/>
      <c r="S105" s="113"/>
    </row>
    <row r="106" spans="1:19" ht="34">
      <c r="A106" s="83">
        <v>556</v>
      </c>
      <c r="B106" s="180" t="s">
        <v>85</v>
      </c>
      <c r="C106" s="178" t="s">
        <v>1008</v>
      </c>
      <c r="D106" s="150">
        <v>3</v>
      </c>
      <c r="E106" s="179" t="s">
        <v>1523</v>
      </c>
      <c r="F106" s="167" t="str">
        <f t="shared" ref="F106:F107" si="17">HYPERLINK("https://drive.google.com/drive/folders/0B93qD7tUPEF5Yl82WmtwTV9mcHc","Technology Docs ")</f>
        <v xml:space="preserve">Technology Docs </v>
      </c>
      <c r="G106" s="135">
        <v>3</v>
      </c>
      <c r="H106" s="217"/>
      <c r="I106" s="218"/>
      <c r="J106" s="218"/>
      <c r="K106" s="219"/>
      <c r="L106" s="220"/>
      <c r="M106" s="217"/>
      <c r="N106" s="218"/>
      <c r="O106" s="218"/>
      <c r="P106" s="219"/>
      <c r="Q106" s="220"/>
      <c r="R106" s="216">
        <f t="shared" ref="R106:R111" si="18">IF(M106&lt;&gt;"",M106,IF(H106&lt;&gt;"",H106,IF(D106&lt;&gt;"",D106,"")))</f>
        <v>3</v>
      </c>
      <c r="S106" s="105">
        <f t="shared" ref="S106:S111" si="19">IF(P106&lt;&gt;"",P106,IF(K106&lt;&gt;"",K106,IF(G106&lt;&gt;"",G106,"")))</f>
        <v>3</v>
      </c>
    </row>
    <row r="107" spans="1:19" ht="68">
      <c r="A107" s="83">
        <v>557</v>
      </c>
      <c r="B107" s="180" t="s">
        <v>326</v>
      </c>
      <c r="C107" s="178" t="s">
        <v>518</v>
      </c>
      <c r="D107" s="150">
        <v>4</v>
      </c>
      <c r="E107" s="179" t="s">
        <v>1524</v>
      </c>
      <c r="F107" s="167" t="str">
        <f t="shared" si="17"/>
        <v xml:space="preserve">Technology Docs </v>
      </c>
      <c r="G107" s="135">
        <v>3</v>
      </c>
      <c r="H107" s="217"/>
      <c r="I107" s="218"/>
      <c r="J107" s="218"/>
      <c r="K107" s="219"/>
      <c r="L107" s="220"/>
      <c r="M107" s="217"/>
      <c r="N107" s="218"/>
      <c r="O107" s="218"/>
      <c r="P107" s="219"/>
      <c r="Q107" s="220"/>
      <c r="R107" s="216">
        <f t="shared" si="18"/>
        <v>4</v>
      </c>
      <c r="S107" s="105">
        <f t="shared" si="19"/>
        <v>3</v>
      </c>
    </row>
    <row r="108" spans="1:19" ht="85">
      <c r="A108" s="83">
        <v>558</v>
      </c>
      <c r="B108" s="180" t="s">
        <v>392</v>
      </c>
      <c r="C108" s="178" t="s">
        <v>660</v>
      </c>
      <c r="D108" s="150">
        <v>3</v>
      </c>
      <c r="E108" s="179" t="s">
        <v>1525</v>
      </c>
      <c r="F108" s="172" t="str">
        <f t="shared" ref="F108:F111" si="20">HYPERLINK("https://drive.google.com/drive/folders/0B93qD7tUPEF5WWhCSXpuN08xR1k?usp=sharing","Documents for Supplier Managment ")</f>
        <v xml:space="preserve">Documents for Supplier Managment </v>
      </c>
      <c r="G108" s="135">
        <v>2</v>
      </c>
      <c r="H108" s="217"/>
      <c r="I108" s="218"/>
      <c r="J108" s="218"/>
      <c r="K108" s="219"/>
      <c r="L108" s="220"/>
      <c r="M108" s="217"/>
      <c r="N108" s="218"/>
      <c r="O108" s="218"/>
      <c r="P108" s="219"/>
      <c r="Q108" s="220"/>
      <c r="R108" s="216">
        <f t="shared" si="18"/>
        <v>3</v>
      </c>
      <c r="S108" s="105">
        <f t="shared" si="19"/>
        <v>2</v>
      </c>
    </row>
    <row r="109" spans="1:19" ht="85">
      <c r="A109" s="83">
        <v>559</v>
      </c>
      <c r="B109" s="180" t="s">
        <v>1009</v>
      </c>
      <c r="C109" s="178" t="s">
        <v>1010</v>
      </c>
      <c r="D109" s="150">
        <v>2</v>
      </c>
      <c r="E109" s="179" t="s">
        <v>1526</v>
      </c>
      <c r="F109" s="172" t="str">
        <f t="shared" si="20"/>
        <v xml:space="preserve">Documents for Supplier Managment </v>
      </c>
      <c r="G109" s="135">
        <v>2</v>
      </c>
      <c r="H109" s="217"/>
      <c r="I109" s="218"/>
      <c r="J109" s="218"/>
      <c r="K109" s="219"/>
      <c r="L109" s="220"/>
      <c r="M109" s="217"/>
      <c r="N109" s="218"/>
      <c r="O109" s="218"/>
      <c r="P109" s="219"/>
      <c r="Q109" s="220"/>
      <c r="R109" s="216">
        <f t="shared" si="18"/>
        <v>2</v>
      </c>
      <c r="S109" s="105">
        <f t="shared" si="19"/>
        <v>2</v>
      </c>
    </row>
    <row r="110" spans="1:19" ht="85">
      <c r="A110" s="83">
        <v>560</v>
      </c>
      <c r="B110" s="180" t="s">
        <v>1011</v>
      </c>
      <c r="C110" s="178" t="s">
        <v>1012</v>
      </c>
      <c r="D110" s="150">
        <v>1</v>
      </c>
      <c r="E110" s="179" t="s">
        <v>1527</v>
      </c>
      <c r="F110" s="172" t="str">
        <f t="shared" si="20"/>
        <v xml:space="preserve">Documents for Supplier Managment </v>
      </c>
      <c r="G110" s="135">
        <v>1</v>
      </c>
      <c r="H110" s="217"/>
      <c r="I110" s="218"/>
      <c r="J110" s="218"/>
      <c r="K110" s="219"/>
      <c r="L110" s="220"/>
      <c r="M110" s="217"/>
      <c r="N110" s="218"/>
      <c r="O110" s="218"/>
      <c r="P110" s="219"/>
      <c r="Q110" s="220"/>
      <c r="R110" s="216">
        <f t="shared" si="18"/>
        <v>1</v>
      </c>
      <c r="S110" s="105">
        <f t="shared" si="19"/>
        <v>1</v>
      </c>
    </row>
    <row r="111" spans="1:19" ht="85">
      <c r="A111" s="83">
        <v>561</v>
      </c>
      <c r="B111" s="182" t="s">
        <v>1013</v>
      </c>
      <c r="C111" s="178" t="s">
        <v>1014</v>
      </c>
      <c r="D111" s="150">
        <v>3</v>
      </c>
      <c r="E111" s="179" t="s">
        <v>1528</v>
      </c>
      <c r="F111" s="172" t="str">
        <f t="shared" si="20"/>
        <v xml:space="preserve">Documents for Supplier Managment </v>
      </c>
      <c r="G111" s="135">
        <v>2</v>
      </c>
      <c r="H111" s="217"/>
      <c r="I111" s="218"/>
      <c r="J111" s="218"/>
      <c r="K111" s="219"/>
      <c r="L111" s="220"/>
      <c r="M111" s="217"/>
      <c r="N111" s="218"/>
      <c r="O111" s="218"/>
      <c r="P111" s="219"/>
      <c r="Q111" s="220"/>
      <c r="R111" s="216">
        <f t="shared" si="18"/>
        <v>3</v>
      </c>
      <c r="S111" s="105">
        <f t="shared" si="19"/>
        <v>2</v>
      </c>
    </row>
    <row r="112" spans="1:19">
      <c r="C112" s="15"/>
      <c r="D112" s="171"/>
      <c r="E112" s="15"/>
      <c r="F112" s="113"/>
      <c r="G112" s="113"/>
      <c r="H112" s="53"/>
      <c r="I112" s="53"/>
      <c r="J112" s="53"/>
      <c r="K112" s="53"/>
      <c r="L112" s="53"/>
      <c r="M112" s="53"/>
      <c r="N112" s="53"/>
      <c r="O112" s="53"/>
      <c r="P112" s="53"/>
      <c r="Q112" s="53"/>
      <c r="S112" s="113"/>
    </row>
    <row r="113" spans="1:19">
      <c r="C113" s="15"/>
      <c r="D113" s="171"/>
      <c r="E113" s="15"/>
      <c r="F113" s="113"/>
      <c r="G113" s="113"/>
      <c r="H113" s="53"/>
      <c r="I113" s="53"/>
      <c r="J113" s="53"/>
      <c r="K113" s="53"/>
      <c r="L113" s="53"/>
      <c r="M113" s="53"/>
      <c r="N113" s="53"/>
      <c r="O113" s="53"/>
      <c r="P113" s="53"/>
      <c r="Q113" s="53"/>
      <c r="S113" s="113"/>
    </row>
    <row r="114" spans="1:19">
      <c r="C114" s="15"/>
      <c r="D114" s="171"/>
      <c r="E114" s="15"/>
      <c r="F114" s="113"/>
      <c r="G114" s="113"/>
      <c r="H114" s="53"/>
      <c r="I114" s="53"/>
      <c r="J114" s="53"/>
      <c r="K114" s="53"/>
      <c r="L114" s="53"/>
      <c r="M114" s="53"/>
      <c r="N114" s="53"/>
      <c r="O114" s="53"/>
      <c r="P114" s="53"/>
      <c r="Q114" s="53"/>
      <c r="S114" s="113"/>
    </row>
    <row r="115" spans="1:19" ht="20">
      <c r="B115" s="164" t="s">
        <v>1015</v>
      </c>
      <c r="C115" s="15"/>
      <c r="D115" s="171"/>
      <c r="E115" s="15"/>
      <c r="F115" s="113"/>
      <c r="G115" s="113"/>
      <c r="H115" s="53"/>
      <c r="I115" s="53"/>
      <c r="J115" s="53"/>
      <c r="K115" s="53"/>
      <c r="L115" s="53"/>
      <c r="M115" s="53"/>
      <c r="N115" s="53"/>
      <c r="O115" s="53"/>
      <c r="P115" s="53"/>
      <c r="Q115" s="53"/>
      <c r="S115" s="113"/>
    </row>
    <row r="116" spans="1:19" ht="85">
      <c r="A116" s="83">
        <v>562</v>
      </c>
      <c r="B116" s="169" t="s">
        <v>1016</v>
      </c>
      <c r="C116" s="169" t="s">
        <v>1017</v>
      </c>
      <c r="D116" s="135">
        <v>3</v>
      </c>
      <c r="E116" s="170" t="s">
        <v>1529</v>
      </c>
      <c r="F116" s="172" t="str">
        <f>HYPERLINK("https://drive.google.com/drive/folders/0B93qD7tUPEF5WWhCSXpuN08xR1k?usp=sharing","Documents for Supplier Managment ")</f>
        <v xml:space="preserve">Documents for Supplier Managment </v>
      </c>
      <c r="G116" s="135">
        <v>3</v>
      </c>
      <c r="H116" s="217"/>
      <c r="I116" s="218"/>
      <c r="J116" s="218"/>
      <c r="K116" s="219"/>
      <c r="L116" s="220"/>
      <c r="M116" s="217"/>
      <c r="N116" s="218"/>
      <c r="O116" s="218"/>
      <c r="P116" s="219"/>
      <c r="Q116" s="220"/>
      <c r="R116" s="216">
        <f>IF(M116&lt;&gt;"",M116,IF(H116&lt;&gt;"",H116,IF(D116&lt;&gt;"",D116,"")))</f>
        <v>3</v>
      </c>
      <c r="S116" s="105">
        <f>IF(P116&lt;&gt;"",P116,IF(K116&lt;&gt;"",K116,IF(G116&lt;&gt;"",G116,"")))</f>
        <v>3</v>
      </c>
    </row>
    <row r="117" spans="1:19" s="15" customFormat="1">
      <c r="D117" s="171"/>
      <c r="F117" s="113"/>
      <c r="G117" s="113"/>
      <c r="H117" s="53"/>
      <c r="I117" s="53"/>
      <c r="J117" s="53"/>
      <c r="K117" s="53"/>
      <c r="L117" s="53"/>
      <c r="M117" s="53"/>
      <c r="N117" s="53"/>
      <c r="O117" s="53"/>
      <c r="P117" s="53"/>
      <c r="Q117" s="53"/>
      <c r="R117" s="113"/>
      <c r="S117" s="113"/>
    </row>
    <row r="118" spans="1:19" ht="85">
      <c r="A118" s="83">
        <v>563</v>
      </c>
      <c r="B118" s="169" t="s">
        <v>1018</v>
      </c>
      <c r="C118" s="169" t="s">
        <v>1019</v>
      </c>
      <c r="D118" s="135">
        <v>2</v>
      </c>
      <c r="E118" s="170" t="s">
        <v>1530</v>
      </c>
      <c r="F118" s="172" t="str">
        <f>HYPERLINK("https://drive.google.com/drive/folders/0B93qD7tUPEF5WWhCSXpuN08xR1k?usp=sharing","Documents for Supplier Managment ")</f>
        <v xml:space="preserve">Documents for Supplier Managment </v>
      </c>
      <c r="G118" s="135">
        <v>2</v>
      </c>
      <c r="H118" s="217"/>
      <c r="I118" s="218"/>
      <c r="J118" s="218"/>
      <c r="K118" s="219"/>
      <c r="L118" s="220"/>
      <c r="M118" s="217"/>
      <c r="N118" s="218"/>
      <c r="O118" s="218"/>
      <c r="P118" s="219"/>
      <c r="Q118" s="220"/>
      <c r="R118" s="216">
        <f>IF(M118&lt;&gt;"",M118,IF(H118&lt;&gt;"",H118,IF(D118&lt;&gt;"",D118,"")))</f>
        <v>2</v>
      </c>
      <c r="S118" s="105">
        <f>IF(P118&lt;&gt;"",P118,IF(K118&lt;&gt;"",K118,IF(G118&lt;&gt;"",G118,"")))</f>
        <v>2</v>
      </c>
    </row>
    <row r="119" spans="1:19" s="15" customFormat="1">
      <c r="D119" s="171"/>
      <c r="F119" s="113"/>
      <c r="G119" s="113"/>
      <c r="H119" s="53"/>
      <c r="I119" s="53"/>
      <c r="J119" s="53"/>
      <c r="K119" s="53"/>
      <c r="L119" s="53"/>
      <c r="M119" s="53"/>
      <c r="N119" s="53"/>
      <c r="O119" s="53"/>
      <c r="P119" s="53"/>
      <c r="Q119" s="53"/>
      <c r="R119" s="113"/>
      <c r="S119" s="113"/>
    </row>
    <row r="120" spans="1:19" ht="34">
      <c r="A120" s="83">
        <v>564</v>
      </c>
      <c r="B120" s="169" t="s">
        <v>138</v>
      </c>
      <c r="C120" s="169" t="s">
        <v>1020</v>
      </c>
      <c r="D120" s="135">
        <v>2</v>
      </c>
      <c r="E120" s="170" t="s">
        <v>1531</v>
      </c>
      <c r="F120" s="167" t="str">
        <f>HYPERLINK("https://drive.google.com/drive/folders/0B93qD7tUPEF5Yl82WmtwTV9mcHc","Technology Docs ")</f>
        <v xml:space="preserve">Technology Docs </v>
      </c>
      <c r="G120" s="135">
        <v>2</v>
      </c>
      <c r="H120" s="217"/>
      <c r="I120" s="218"/>
      <c r="J120" s="218"/>
      <c r="K120" s="219"/>
      <c r="L120" s="220"/>
      <c r="M120" s="217"/>
      <c r="N120" s="218"/>
      <c r="O120" s="218"/>
      <c r="P120" s="219"/>
      <c r="Q120" s="220"/>
      <c r="R120" s="216">
        <f>IF(M120&lt;&gt;"",M120,IF(H120&lt;&gt;"",H120,IF(D120&lt;&gt;"",D120,"")))</f>
        <v>2</v>
      </c>
      <c r="S120" s="105">
        <f>IF(P120&lt;&gt;"",P120,IF(K120&lt;&gt;"",K120,IF(G120&lt;&gt;"",G120,"")))</f>
        <v>2</v>
      </c>
    </row>
    <row r="121" spans="1:19" s="15" customFormat="1">
      <c r="D121" s="171"/>
      <c r="F121" s="113"/>
      <c r="G121" s="113"/>
      <c r="H121" s="53"/>
      <c r="I121" s="53"/>
      <c r="J121" s="53"/>
      <c r="K121" s="53"/>
      <c r="L121" s="53"/>
      <c r="M121" s="53"/>
      <c r="N121" s="53"/>
      <c r="O121" s="53"/>
      <c r="P121" s="53"/>
      <c r="Q121" s="53"/>
      <c r="R121" s="113"/>
      <c r="S121" s="113"/>
    </row>
    <row r="122" spans="1:19" ht="85">
      <c r="A122" s="83">
        <v>565</v>
      </c>
      <c r="B122" s="169" t="s">
        <v>1021</v>
      </c>
      <c r="C122" s="169" t="s">
        <v>1022</v>
      </c>
      <c r="D122" s="135">
        <v>0</v>
      </c>
      <c r="E122" s="170" t="s">
        <v>1532</v>
      </c>
      <c r="F122" s="172" t="str">
        <f t="shared" ref="F122:F123" si="21">HYPERLINK("https://drive.google.com/drive/folders/0B93qD7tUPEF5WWhCSXpuN08xR1k?usp=sharing","Documents for Supplier Managment ")</f>
        <v xml:space="preserve">Documents for Supplier Managment </v>
      </c>
      <c r="G122" s="135">
        <v>0</v>
      </c>
      <c r="H122" s="217"/>
      <c r="I122" s="218"/>
      <c r="J122" s="218"/>
      <c r="K122" s="219"/>
      <c r="L122" s="220"/>
      <c r="M122" s="217"/>
      <c r="N122" s="218"/>
      <c r="O122" s="218"/>
      <c r="P122" s="219"/>
      <c r="Q122" s="220"/>
      <c r="R122" s="216">
        <f>IF(M122&lt;&gt;"",M122,IF(H122&lt;&gt;"",H122,IF(D122&lt;&gt;"",D122,"")))</f>
        <v>0</v>
      </c>
      <c r="S122" s="105">
        <f>IF(P122&lt;&gt;"",P122,IF(K122&lt;&gt;"",K122,IF(G122&lt;&gt;"",G122,"")))</f>
        <v>0</v>
      </c>
    </row>
    <row r="123" spans="1:19" ht="85">
      <c r="A123" s="83">
        <v>566</v>
      </c>
      <c r="B123" s="169" t="s">
        <v>1023</v>
      </c>
      <c r="C123" s="169" t="s">
        <v>1024</v>
      </c>
      <c r="D123" s="135">
        <v>4</v>
      </c>
      <c r="E123" s="170" t="s">
        <v>1533</v>
      </c>
      <c r="F123" s="172" t="str">
        <f t="shared" si="21"/>
        <v xml:space="preserve">Documents for Supplier Managment </v>
      </c>
      <c r="G123" s="135">
        <v>4</v>
      </c>
      <c r="H123" s="217"/>
      <c r="I123" s="218"/>
      <c r="J123" s="218"/>
      <c r="K123" s="219"/>
      <c r="L123" s="220"/>
      <c r="M123" s="217"/>
      <c r="N123" s="218"/>
      <c r="O123" s="218"/>
      <c r="P123" s="219"/>
      <c r="Q123" s="220"/>
      <c r="R123" s="216">
        <f>IF(M123&lt;&gt;"",M123,IF(H123&lt;&gt;"",H123,IF(D123&lt;&gt;"",D123,"")))</f>
        <v>4</v>
      </c>
      <c r="S123" s="105">
        <f>IF(P123&lt;&gt;"",P123,IF(K123&lt;&gt;"",K123,IF(G123&lt;&gt;"",G123,"")))</f>
        <v>4</v>
      </c>
    </row>
    <row r="124" spans="1:19" s="15" customFormat="1">
      <c r="D124" s="171"/>
      <c r="F124" s="113"/>
      <c r="G124" s="113"/>
      <c r="H124" s="53"/>
      <c r="I124" s="53"/>
      <c r="J124" s="53"/>
      <c r="K124" s="53"/>
      <c r="L124" s="53"/>
      <c r="M124" s="53"/>
      <c r="N124" s="53"/>
      <c r="O124" s="53"/>
      <c r="P124" s="53"/>
      <c r="Q124" s="53"/>
      <c r="R124" s="113"/>
      <c r="S124" s="113"/>
    </row>
    <row r="125" spans="1:19" ht="68">
      <c r="A125" s="83">
        <v>567</v>
      </c>
      <c r="B125" s="169" t="s">
        <v>1025</v>
      </c>
      <c r="C125" s="169" t="s">
        <v>1026</v>
      </c>
      <c r="D125" s="135">
        <v>3</v>
      </c>
      <c r="E125" s="170" t="s">
        <v>1534</v>
      </c>
      <c r="F125" s="167" t="str">
        <f>HYPERLINK("https://drive.google.com/drive/folders/0B93qD7tUPEF5Yl82WmtwTV9mcHc","Technology Docs ")</f>
        <v xml:space="preserve">Technology Docs </v>
      </c>
      <c r="G125" s="135">
        <v>4</v>
      </c>
      <c r="H125" s="217"/>
      <c r="I125" s="218"/>
      <c r="J125" s="218"/>
      <c r="K125" s="219"/>
      <c r="L125" s="220"/>
      <c r="M125" s="217"/>
      <c r="N125" s="218"/>
      <c r="O125" s="218"/>
      <c r="P125" s="219"/>
      <c r="Q125" s="220"/>
      <c r="R125" s="216">
        <f>IF(M125&lt;&gt;"",M125,IF(H125&lt;&gt;"",H125,IF(D125&lt;&gt;"",D125,"")))</f>
        <v>3</v>
      </c>
      <c r="S125" s="105">
        <f>IF(P125&lt;&gt;"",P125,IF(K125&lt;&gt;"",K125,IF(G125&lt;&gt;"",G125,"")))</f>
        <v>4</v>
      </c>
    </row>
    <row r="126" spans="1:19" s="15" customFormat="1">
      <c r="D126" s="171"/>
      <c r="F126" s="113"/>
      <c r="G126" s="113"/>
      <c r="H126" s="53"/>
      <c r="I126" s="53"/>
      <c r="J126" s="53"/>
      <c r="K126" s="53"/>
      <c r="L126" s="53"/>
      <c r="M126" s="53"/>
      <c r="N126" s="53"/>
      <c r="O126" s="53"/>
      <c r="P126" s="53"/>
      <c r="Q126" s="53"/>
      <c r="R126" s="113"/>
      <c r="S126" s="113"/>
    </row>
    <row r="127" spans="1:19" ht="85">
      <c r="A127" s="83">
        <v>568</v>
      </c>
      <c r="B127" s="169" t="s">
        <v>1027</v>
      </c>
      <c r="C127" s="169" t="s">
        <v>1028</v>
      </c>
      <c r="D127" s="135">
        <v>0</v>
      </c>
      <c r="E127" s="170" t="s">
        <v>1535</v>
      </c>
      <c r="F127" s="172" t="str">
        <f>HYPERLINK("https://drive.google.com/drive/folders/0B93qD7tUPEF5WWhCSXpuN08xR1k?usp=sharing","Documents for Supplier Managment ")</f>
        <v xml:space="preserve">Documents for Supplier Managment </v>
      </c>
      <c r="G127" s="135">
        <v>0</v>
      </c>
      <c r="H127" s="217"/>
      <c r="I127" s="218"/>
      <c r="J127" s="218"/>
      <c r="K127" s="219"/>
      <c r="L127" s="220"/>
      <c r="M127" s="217"/>
      <c r="N127" s="218"/>
      <c r="O127" s="218"/>
      <c r="P127" s="219"/>
      <c r="Q127" s="220"/>
      <c r="R127" s="216">
        <f>IF(M127&lt;&gt;"",M127,IF(H127&lt;&gt;"",H127,IF(D127&lt;&gt;"",D127,"")))</f>
        <v>0</v>
      </c>
      <c r="S127" s="105">
        <f>IF(P127&lt;&gt;"",P127,IF(K127&lt;&gt;"",K127,IF(G127&lt;&gt;"",G127,"")))</f>
        <v>0</v>
      </c>
    </row>
    <row r="128" spans="1:19" s="15" customFormat="1">
      <c r="D128" s="171"/>
      <c r="F128" s="113"/>
      <c r="G128" s="113"/>
      <c r="H128" s="53"/>
      <c r="I128" s="53"/>
      <c r="J128" s="53"/>
      <c r="K128" s="53"/>
      <c r="L128" s="53"/>
      <c r="M128" s="53"/>
      <c r="N128" s="53"/>
      <c r="O128" s="53"/>
      <c r="P128" s="53"/>
      <c r="Q128" s="53"/>
      <c r="R128" s="113"/>
      <c r="S128" s="113"/>
    </row>
    <row r="129" spans="1:19" ht="51">
      <c r="A129" s="83">
        <v>569</v>
      </c>
      <c r="B129" s="169" t="s">
        <v>1029</v>
      </c>
      <c r="C129" s="169" t="s">
        <v>1030</v>
      </c>
      <c r="D129" s="135">
        <v>4</v>
      </c>
      <c r="E129" s="170" t="s">
        <v>1536</v>
      </c>
      <c r="F129" s="172" t="str">
        <f>HYPERLINK("https://drive.google.com/drive/folders/0B93qD7tUPEF5elFLZ0JVWW5yY28","Documents for P2P ")</f>
        <v xml:space="preserve">Documents for P2P </v>
      </c>
      <c r="G129" s="135">
        <v>4</v>
      </c>
      <c r="H129" s="217"/>
      <c r="I129" s="218"/>
      <c r="J129" s="218"/>
      <c r="K129" s="219"/>
      <c r="L129" s="220"/>
      <c r="M129" s="217"/>
      <c r="N129" s="218"/>
      <c r="O129" s="218"/>
      <c r="P129" s="219"/>
      <c r="Q129" s="220"/>
      <c r="R129" s="216">
        <f>IF(M129&lt;&gt;"",M129,IF(H129&lt;&gt;"",H129,IF(D129&lt;&gt;"",D129,"")))</f>
        <v>4</v>
      </c>
      <c r="S129" s="105">
        <f>IF(P129&lt;&gt;"",P129,IF(K129&lt;&gt;"",K129,IF(G129&lt;&gt;"",G129,"")))</f>
        <v>4</v>
      </c>
    </row>
    <row r="130" spans="1:19" s="15" customFormat="1">
      <c r="D130" s="171"/>
      <c r="F130" s="113"/>
      <c r="G130" s="113"/>
      <c r="H130" s="53"/>
      <c r="I130" s="53"/>
      <c r="J130" s="53"/>
      <c r="K130" s="53"/>
      <c r="L130" s="53"/>
      <c r="M130" s="53"/>
      <c r="N130" s="53"/>
      <c r="O130" s="53"/>
      <c r="P130" s="53"/>
      <c r="Q130" s="53"/>
      <c r="R130" s="113"/>
      <c r="S130" s="113"/>
    </row>
    <row r="131" spans="1:19" s="15" customFormat="1">
      <c r="D131" s="171"/>
      <c r="F131" s="113"/>
      <c r="G131" s="113"/>
      <c r="H131" s="53"/>
      <c r="I131" s="53"/>
      <c r="J131" s="53"/>
      <c r="K131" s="53"/>
      <c r="L131" s="53"/>
      <c r="M131" s="53"/>
      <c r="N131" s="53"/>
      <c r="O131" s="53"/>
      <c r="P131" s="53"/>
      <c r="Q131" s="53"/>
      <c r="R131" s="113"/>
      <c r="S131" s="113"/>
    </row>
    <row r="132" spans="1:19" s="15" customFormat="1">
      <c r="D132" s="171"/>
      <c r="F132" s="113"/>
      <c r="G132" s="113"/>
      <c r="H132" s="53"/>
      <c r="I132" s="53"/>
      <c r="J132" s="53"/>
      <c r="K132" s="53"/>
      <c r="L132" s="53"/>
      <c r="M132" s="53"/>
      <c r="N132" s="53"/>
      <c r="O132" s="53"/>
      <c r="P132" s="53"/>
      <c r="Q132" s="53"/>
      <c r="R132" s="113"/>
      <c r="S132" s="113"/>
    </row>
    <row r="133" spans="1:19" ht="20">
      <c r="B133" s="164" t="s">
        <v>57</v>
      </c>
      <c r="C133" s="15"/>
      <c r="D133" s="171"/>
      <c r="E133" s="15"/>
      <c r="F133" s="113"/>
      <c r="G133" s="113"/>
      <c r="H133" s="53"/>
      <c r="I133" s="53"/>
      <c r="J133" s="53"/>
      <c r="K133" s="53"/>
      <c r="L133" s="53"/>
      <c r="M133" s="53"/>
      <c r="N133" s="53"/>
      <c r="O133" s="53"/>
      <c r="P133" s="53"/>
      <c r="Q133" s="53"/>
      <c r="S133" s="113"/>
    </row>
    <row r="134" spans="1:19" ht="51">
      <c r="A134" s="83">
        <v>570</v>
      </c>
      <c r="B134" s="169" t="s">
        <v>405</v>
      </c>
      <c r="C134" s="169" t="s">
        <v>688</v>
      </c>
      <c r="D134" s="135">
        <v>4</v>
      </c>
      <c r="E134" s="170" t="s">
        <v>1359</v>
      </c>
      <c r="F134" s="167" t="str">
        <f>HYPERLINK("https://drive.google.com/drive/folders/0B93qD7tUPEF5Yl82WmtwTV9mcHc","Technology Docs ")</f>
        <v xml:space="preserve">Technology Docs </v>
      </c>
      <c r="G134" s="135">
        <v>4</v>
      </c>
      <c r="H134" s="217"/>
      <c r="I134" s="218"/>
      <c r="J134" s="218"/>
      <c r="K134" s="219"/>
      <c r="L134" s="220"/>
      <c r="M134" s="217"/>
      <c r="N134" s="218"/>
      <c r="O134" s="218"/>
      <c r="P134" s="219"/>
      <c r="Q134" s="220"/>
      <c r="R134" s="216">
        <f>IF(M134&lt;&gt;"",M134,IF(H134&lt;&gt;"",H134,IF(D134&lt;&gt;"",D134,"")))</f>
        <v>4</v>
      </c>
      <c r="S134" s="105">
        <f>IF(P134&lt;&gt;"",P134,IF(K134&lt;&gt;"",K134,IF(G134&lt;&gt;"",G134,"")))</f>
        <v>4</v>
      </c>
    </row>
    <row r="135" spans="1:19" s="15" customFormat="1">
      <c r="D135" s="171"/>
      <c r="F135" s="113"/>
      <c r="G135" s="113"/>
      <c r="H135" s="53"/>
      <c r="I135" s="53"/>
      <c r="J135" s="53"/>
      <c r="K135" s="53"/>
      <c r="L135" s="53"/>
      <c r="M135" s="53"/>
      <c r="N135" s="53"/>
      <c r="O135" s="53"/>
      <c r="P135" s="53"/>
      <c r="Q135" s="53"/>
      <c r="R135" s="113"/>
      <c r="S135" s="113"/>
    </row>
    <row r="136" spans="1:19" ht="204">
      <c r="A136" s="83">
        <v>571</v>
      </c>
      <c r="B136" s="169" t="s">
        <v>406</v>
      </c>
      <c r="C136" s="169" t="s">
        <v>690</v>
      </c>
      <c r="D136" s="135">
        <v>4</v>
      </c>
      <c r="E136" s="170" t="s">
        <v>1360</v>
      </c>
      <c r="F136" s="167" t="str">
        <f>HYPERLINK("https://drive.google.com/drive/folders/0B93qD7tUPEF5Yl82WmtwTV9mcHc","Technology Docs ")</f>
        <v xml:space="preserve">Technology Docs </v>
      </c>
      <c r="G136" s="135">
        <v>4</v>
      </c>
      <c r="H136" s="217"/>
      <c r="I136" s="218"/>
      <c r="J136" s="218"/>
      <c r="K136" s="219"/>
      <c r="L136" s="220"/>
      <c r="M136" s="217"/>
      <c r="N136" s="218"/>
      <c r="O136" s="218"/>
      <c r="P136" s="219"/>
      <c r="Q136" s="220"/>
      <c r="R136" s="216">
        <f>IF(M136&lt;&gt;"",M136,IF(H136&lt;&gt;"",H136,IF(D136&lt;&gt;"",D136,"")))</f>
        <v>4</v>
      </c>
      <c r="S136" s="105">
        <f>IF(P136&lt;&gt;"",P136,IF(K136&lt;&gt;"",K136,IF(G136&lt;&gt;"",G136,"")))</f>
        <v>4</v>
      </c>
    </row>
    <row r="137" spans="1:19" s="15" customFormat="1">
      <c r="D137" s="171"/>
      <c r="F137" s="113"/>
      <c r="G137" s="113"/>
      <c r="H137" s="53"/>
      <c r="I137" s="53"/>
      <c r="J137" s="53"/>
      <c r="K137" s="53"/>
      <c r="L137" s="53"/>
      <c r="M137" s="53"/>
      <c r="N137" s="53"/>
      <c r="O137" s="53"/>
      <c r="P137" s="53"/>
      <c r="Q137" s="53"/>
      <c r="R137" s="113"/>
      <c r="S137" s="113"/>
    </row>
    <row r="138" spans="1:19" ht="68">
      <c r="A138" s="83">
        <v>572</v>
      </c>
      <c r="B138" s="169" t="s">
        <v>67</v>
      </c>
      <c r="C138" s="169" t="s">
        <v>153</v>
      </c>
      <c r="D138" s="135">
        <v>0</v>
      </c>
      <c r="E138" s="170" t="s">
        <v>1537</v>
      </c>
      <c r="F138" s="167" t="str">
        <f>HYPERLINK("https://drive.google.com/drive/folders/0B93qD7tUPEF5Yl82WmtwTV9mcHc","Technology Docs ")</f>
        <v xml:space="preserve">Technology Docs </v>
      </c>
      <c r="G138" s="135">
        <v>2</v>
      </c>
      <c r="H138" s="217"/>
      <c r="I138" s="218"/>
      <c r="J138" s="218"/>
      <c r="K138" s="219"/>
      <c r="L138" s="220"/>
      <c r="M138" s="217"/>
      <c r="N138" s="218"/>
      <c r="O138" s="218"/>
      <c r="P138" s="219"/>
      <c r="Q138" s="220"/>
      <c r="R138" s="216">
        <f>IF(M138&lt;&gt;"",M138,IF(H138&lt;&gt;"",H138,IF(D138&lt;&gt;"",D138,"")))</f>
        <v>0</v>
      </c>
      <c r="S138" s="105">
        <f>IF(P138&lt;&gt;"",P138,IF(K138&lt;&gt;"",K138,IF(G138&lt;&gt;"",G138,"")))</f>
        <v>2</v>
      </c>
    </row>
    <row r="139" spans="1:19" s="15" customFormat="1">
      <c r="D139" s="171"/>
      <c r="F139" s="113"/>
      <c r="G139" s="113"/>
      <c r="H139" s="53"/>
      <c r="I139" s="53"/>
      <c r="J139" s="53"/>
      <c r="K139" s="53"/>
      <c r="L139" s="53"/>
      <c r="M139" s="53"/>
      <c r="N139" s="53"/>
      <c r="O139" s="53"/>
      <c r="P139" s="53"/>
      <c r="Q139" s="53"/>
      <c r="R139" s="113"/>
      <c r="S139" s="113"/>
    </row>
    <row r="140" spans="1:19" ht="51">
      <c r="A140" s="83">
        <v>573</v>
      </c>
      <c r="B140" s="169" t="s">
        <v>1031</v>
      </c>
      <c r="C140" s="169" t="s">
        <v>1032</v>
      </c>
      <c r="D140" s="135">
        <v>0</v>
      </c>
      <c r="E140" s="170" t="s">
        <v>1538</v>
      </c>
      <c r="F140" s="167" t="str">
        <f>HYPERLINK("https://drive.google.com/drive/folders/0B93qD7tUPEF5Yl82WmtwTV9mcHc","Technology Docs ")</f>
        <v xml:space="preserve">Technology Docs </v>
      </c>
      <c r="G140" s="135">
        <v>1</v>
      </c>
      <c r="H140" s="217"/>
      <c r="I140" s="218"/>
      <c r="J140" s="218"/>
      <c r="K140" s="219"/>
      <c r="L140" s="220"/>
      <c r="M140" s="217"/>
      <c r="N140" s="218"/>
      <c r="O140" s="218"/>
      <c r="P140" s="219"/>
      <c r="Q140" s="220"/>
      <c r="R140" s="216">
        <f>IF(M140&lt;&gt;"",M140,IF(H140&lt;&gt;"",H140,IF(D140&lt;&gt;"",D140,"")))</f>
        <v>0</v>
      </c>
      <c r="S140" s="105">
        <f>IF(P140&lt;&gt;"",P140,IF(K140&lt;&gt;"",K140,IF(G140&lt;&gt;"",G140,"")))</f>
        <v>1</v>
      </c>
    </row>
    <row r="141" spans="1:19" s="15" customFormat="1">
      <c r="D141" s="171"/>
      <c r="F141" s="113"/>
      <c r="G141" s="113"/>
      <c r="H141" s="53"/>
      <c r="I141" s="53"/>
      <c r="J141" s="53"/>
      <c r="K141" s="53"/>
      <c r="L141" s="53"/>
      <c r="M141" s="53"/>
      <c r="N141" s="53"/>
      <c r="O141" s="53"/>
      <c r="P141" s="53"/>
      <c r="Q141" s="53"/>
      <c r="R141" s="113"/>
      <c r="S141" s="113"/>
    </row>
    <row r="142" spans="1:19" ht="306">
      <c r="A142" s="83">
        <v>574</v>
      </c>
      <c r="B142" s="169" t="s">
        <v>264</v>
      </c>
      <c r="C142" s="169" t="s">
        <v>848</v>
      </c>
      <c r="D142" s="135">
        <v>2</v>
      </c>
      <c r="E142" s="170" t="s">
        <v>1539</v>
      </c>
      <c r="F142" s="167" t="str">
        <f>HYPERLINK("https://drive.google.com/drive/folders/0B93qD7tUPEF5Yl82WmtwTV9mcHc","Technology Docs ")</f>
        <v xml:space="preserve">Technology Docs </v>
      </c>
      <c r="G142" s="135">
        <v>2</v>
      </c>
      <c r="H142" s="217"/>
      <c r="I142" s="218"/>
      <c r="J142" s="218"/>
      <c r="K142" s="219"/>
      <c r="L142" s="220"/>
      <c r="M142" s="217"/>
      <c r="N142" s="218"/>
      <c r="O142" s="218"/>
      <c r="P142" s="219"/>
      <c r="Q142" s="220"/>
      <c r="R142" s="216">
        <f>IF(M142&lt;&gt;"",M142,IF(H142&lt;&gt;"",H142,IF(D142&lt;&gt;"",D142,"")))</f>
        <v>2</v>
      </c>
      <c r="S142" s="105">
        <f>IF(P142&lt;&gt;"",P142,IF(K142&lt;&gt;"",K142,IF(G142&lt;&gt;"",G142,"")))</f>
        <v>2</v>
      </c>
    </row>
    <row r="143" spans="1:19" s="15" customFormat="1">
      <c r="D143" s="171"/>
      <c r="F143" s="113"/>
      <c r="G143" s="113"/>
      <c r="H143" s="53"/>
      <c r="I143" s="53"/>
      <c r="J143" s="53"/>
      <c r="K143" s="53"/>
      <c r="L143" s="53"/>
      <c r="M143" s="53"/>
      <c r="N143" s="53"/>
      <c r="O143" s="53"/>
      <c r="P143" s="53"/>
      <c r="Q143" s="53"/>
      <c r="R143" s="113"/>
      <c r="S143" s="113"/>
    </row>
    <row r="144" spans="1:19" ht="85">
      <c r="A144" s="83">
        <v>575</v>
      </c>
      <c r="B144" s="169" t="s">
        <v>849</v>
      </c>
      <c r="C144" s="169" t="s">
        <v>218</v>
      </c>
      <c r="D144" s="135">
        <v>1</v>
      </c>
      <c r="E144" s="170" t="s">
        <v>1540</v>
      </c>
      <c r="F144" s="167" t="str">
        <f>HYPERLINK("https://drive.google.com/drive/folders/0B93qD7tUPEF5Yl82WmtwTV9mcHc","Technology Docs ")</f>
        <v xml:space="preserve">Technology Docs </v>
      </c>
      <c r="G144" s="135">
        <v>0</v>
      </c>
      <c r="H144" s="217"/>
      <c r="I144" s="218"/>
      <c r="J144" s="218"/>
      <c r="K144" s="219"/>
      <c r="L144" s="220"/>
      <c r="M144" s="217"/>
      <c r="N144" s="218"/>
      <c r="O144" s="218"/>
      <c r="P144" s="219"/>
      <c r="Q144" s="220"/>
      <c r="R144" s="216">
        <f>IF(M144&lt;&gt;"",M144,IF(H144&lt;&gt;"",H144,IF(D144&lt;&gt;"",D144,"")))</f>
        <v>1</v>
      </c>
      <c r="S144" s="105">
        <f>IF(P144&lt;&gt;"",P144,IF(K144&lt;&gt;"",K144,IF(G144&lt;&gt;"",G144,"")))</f>
        <v>0</v>
      </c>
    </row>
    <row r="145" spans="1:19" s="15" customFormat="1">
      <c r="D145" s="171"/>
      <c r="F145" s="113"/>
      <c r="G145" s="113"/>
      <c r="H145" s="53"/>
      <c r="I145" s="53"/>
      <c r="J145" s="53"/>
      <c r="K145" s="53"/>
      <c r="L145" s="53"/>
      <c r="M145" s="53"/>
      <c r="N145" s="53"/>
      <c r="O145" s="53"/>
      <c r="P145" s="53"/>
      <c r="Q145" s="53"/>
      <c r="R145" s="113"/>
      <c r="S145" s="113"/>
    </row>
    <row r="146" spans="1:19" ht="404">
      <c r="A146" s="83">
        <v>576</v>
      </c>
      <c r="B146" s="169" t="s">
        <v>265</v>
      </c>
      <c r="C146" s="169" t="s">
        <v>219</v>
      </c>
      <c r="D146" s="135">
        <v>3</v>
      </c>
      <c r="E146" s="170" t="s">
        <v>1362</v>
      </c>
      <c r="F146" s="167" t="str">
        <f>HYPERLINK("https://drive.google.com/drive/folders/0B93qD7tUPEF5Yl82WmtwTV9mcHc","Technology Docs ")</f>
        <v xml:space="preserve">Technology Docs </v>
      </c>
      <c r="G146" s="135">
        <v>2</v>
      </c>
      <c r="H146" s="217"/>
      <c r="I146" s="218"/>
      <c r="J146" s="218"/>
      <c r="K146" s="219"/>
      <c r="L146" s="220"/>
      <c r="M146" s="217"/>
      <c r="N146" s="218"/>
      <c r="O146" s="218"/>
      <c r="P146" s="219"/>
      <c r="Q146" s="220"/>
      <c r="R146" s="216">
        <f>IF(M146&lt;&gt;"",M146,IF(H146&lt;&gt;"",H146,IF(D146&lt;&gt;"",D146,"")))</f>
        <v>3</v>
      </c>
      <c r="S146" s="105">
        <f>IF(P146&lt;&gt;"",P146,IF(K146&lt;&gt;"",K146,IF(G146&lt;&gt;"",G146,"")))</f>
        <v>2</v>
      </c>
    </row>
    <row r="147" spans="1:19" s="15" customFormat="1">
      <c r="D147" s="171"/>
      <c r="F147" s="113"/>
      <c r="G147" s="113"/>
      <c r="H147" s="53"/>
      <c r="I147" s="53"/>
      <c r="J147" s="53"/>
      <c r="K147" s="53"/>
      <c r="L147" s="53"/>
      <c r="M147" s="53"/>
      <c r="N147" s="53"/>
      <c r="O147" s="53"/>
      <c r="P147" s="53"/>
      <c r="Q147" s="53"/>
      <c r="R147" s="113"/>
      <c r="S147" s="113"/>
    </row>
    <row r="148" spans="1:19" ht="68">
      <c r="A148" s="83">
        <v>577</v>
      </c>
      <c r="B148" s="169" t="s">
        <v>852</v>
      </c>
      <c r="C148" s="169" t="s">
        <v>1157</v>
      </c>
      <c r="D148" s="135">
        <v>2</v>
      </c>
      <c r="E148" s="170" t="s">
        <v>1541</v>
      </c>
      <c r="F148" s="167" t="str">
        <f>HYPERLINK("https://drive.google.com/drive/folders/0B93qD7tUPEF5Yl82WmtwTV9mcHc","Technology Docs ")</f>
        <v xml:space="preserve">Technology Docs </v>
      </c>
      <c r="G148" s="135">
        <v>3</v>
      </c>
      <c r="H148" s="217"/>
      <c r="I148" s="218"/>
      <c r="J148" s="218"/>
      <c r="K148" s="219"/>
      <c r="L148" s="220"/>
      <c r="M148" s="217"/>
      <c r="N148" s="218"/>
      <c r="O148" s="218"/>
      <c r="P148" s="219"/>
      <c r="Q148" s="220"/>
      <c r="R148" s="216">
        <f>IF(M148&lt;&gt;"",M148,IF(H148&lt;&gt;"",H148,IF(D148&lt;&gt;"",D148,"")))</f>
        <v>2</v>
      </c>
      <c r="S148" s="105">
        <f>IF(P148&lt;&gt;"",P148,IF(K148&lt;&gt;"",K148,IF(G148&lt;&gt;"",G148,"")))</f>
        <v>3</v>
      </c>
    </row>
    <row r="149" spans="1:19" s="15" customFormat="1">
      <c r="D149" s="171"/>
      <c r="F149" s="113"/>
      <c r="G149" s="113"/>
      <c r="H149" s="53"/>
      <c r="I149" s="53"/>
      <c r="J149" s="53"/>
      <c r="K149" s="53"/>
      <c r="L149" s="53"/>
      <c r="M149" s="53"/>
      <c r="N149" s="53"/>
      <c r="O149" s="53"/>
      <c r="P149" s="53"/>
      <c r="Q149" s="53"/>
      <c r="R149" s="113"/>
      <c r="S149" s="113"/>
    </row>
    <row r="150" spans="1:19" ht="102">
      <c r="A150" s="83">
        <v>578</v>
      </c>
      <c r="B150" s="169" t="s">
        <v>119</v>
      </c>
      <c r="C150" s="169" t="s">
        <v>222</v>
      </c>
      <c r="D150" s="135">
        <v>4</v>
      </c>
      <c r="E150" s="170" t="s">
        <v>1365</v>
      </c>
      <c r="F150" s="167" t="str">
        <f>HYPERLINK("https://drive.google.com/drive/folders/0B93qD7tUPEF5Yl82WmtwTV9mcHc","Technology Docs ")</f>
        <v xml:space="preserve">Technology Docs </v>
      </c>
      <c r="G150" s="135">
        <v>0</v>
      </c>
      <c r="H150" s="217"/>
      <c r="I150" s="218"/>
      <c r="J150" s="218"/>
      <c r="K150" s="219"/>
      <c r="L150" s="220"/>
      <c r="M150" s="217"/>
      <c r="N150" s="218"/>
      <c r="O150" s="218"/>
      <c r="P150" s="219"/>
      <c r="Q150" s="220"/>
      <c r="R150" s="216">
        <f>IF(M150&lt;&gt;"",M150,IF(H150&lt;&gt;"",H150,IF(D150&lt;&gt;"",D150,"")))</f>
        <v>4</v>
      </c>
      <c r="S150" s="105">
        <f>IF(P150&lt;&gt;"",P150,IF(K150&lt;&gt;"",K150,IF(G150&lt;&gt;"",G150,"")))</f>
        <v>0</v>
      </c>
    </row>
    <row r="151" spans="1:19" s="15" customFormat="1">
      <c r="D151" s="171"/>
      <c r="F151" s="113"/>
      <c r="G151" s="113"/>
      <c r="H151" s="53"/>
      <c r="I151" s="53"/>
      <c r="J151" s="53"/>
      <c r="K151" s="53"/>
      <c r="L151" s="53"/>
      <c r="M151" s="53"/>
      <c r="N151" s="53"/>
      <c r="O151" s="53"/>
      <c r="P151" s="53"/>
      <c r="Q151" s="53"/>
      <c r="R151" s="113"/>
      <c r="S151" s="113"/>
    </row>
    <row r="152" spans="1:19" ht="153">
      <c r="A152" s="83">
        <v>579</v>
      </c>
      <c r="B152" s="169" t="s">
        <v>121</v>
      </c>
      <c r="C152" s="169" t="s">
        <v>224</v>
      </c>
      <c r="D152" s="135">
        <v>4</v>
      </c>
      <c r="E152" s="170" t="s">
        <v>1366</v>
      </c>
      <c r="F152" s="167" t="str">
        <f>HYPERLINK("https://drive.google.com/drive/folders/0B93qD7tUPEF5Yl82WmtwTV9mcHc","Technology Docs ")</f>
        <v xml:space="preserve">Technology Docs </v>
      </c>
      <c r="G152" s="135">
        <v>1</v>
      </c>
      <c r="H152" s="217"/>
      <c r="I152" s="218"/>
      <c r="J152" s="218"/>
      <c r="K152" s="219"/>
      <c r="L152" s="220"/>
      <c r="M152" s="217"/>
      <c r="N152" s="218"/>
      <c r="O152" s="218"/>
      <c r="P152" s="219"/>
      <c r="Q152" s="220"/>
      <c r="R152" s="216">
        <f>IF(M152&lt;&gt;"",M152,IF(H152&lt;&gt;"",H152,IF(D152&lt;&gt;"",D152,"")))</f>
        <v>4</v>
      </c>
      <c r="S152" s="105">
        <f>IF(P152&lt;&gt;"",P152,IF(K152&lt;&gt;"",K152,IF(G152&lt;&gt;"",G152,"")))</f>
        <v>1</v>
      </c>
    </row>
    <row r="153" spans="1:19" s="15" customFormat="1">
      <c r="D153" s="171"/>
      <c r="F153" s="113"/>
      <c r="G153" s="113"/>
      <c r="H153" s="53"/>
      <c r="I153" s="53"/>
      <c r="J153" s="53"/>
      <c r="K153" s="53"/>
      <c r="L153" s="53"/>
      <c r="M153" s="53"/>
      <c r="N153" s="53"/>
      <c r="O153" s="53"/>
      <c r="P153" s="53"/>
      <c r="Q153" s="53"/>
      <c r="R153" s="113"/>
      <c r="S153" s="113"/>
    </row>
    <row r="154" spans="1:19" ht="85">
      <c r="A154" s="83">
        <v>580</v>
      </c>
      <c r="B154" s="169" t="s">
        <v>122</v>
      </c>
      <c r="C154" s="169" t="s">
        <v>225</v>
      </c>
      <c r="D154" s="135">
        <v>3</v>
      </c>
      <c r="E154" s="170" t="s">
        <v>1367</v>
      </c>
      <c r="F154" s="167" t="str">
        <f>HYPERLINK("https://drive.google.com/drive/folders/0B93qD7tUPEF5Yl82WmtwTV9mcHc","Technology Docs ")</f>
        <v xml:space="preserve">Technology Docs </v>
      </c>
      <c r="G154" s="135">
        <v>3</v>
      </c>
      <c r="H154" s="217"/>
      <c r="I154" s="218"/>
      <c r="J154" s="218"/>
      <c r="K154" s="219"/>
      <c r="L154" s="220"/>
      <c r="M154" s="217"/>
      <c r="N154" s="218"/>
      <c r="O154" s="218"/>
      <c r="P154" s="219"/>
      <c r="Q154" s="220"/>
      <c r="R154" s="216">
        <f>IF(M154&lt;&gt;"",M154,IF(H154&lt;&gt;"",H154,IF(D154&lt;&gt;"",D154,"")))</f>
        <v>3</v>
      </c>
      <c r="S154" s="105">
        <f>IF(P154&lt;&gt;"",P154,IF(K154&lt;&gt;"",K154,IF(G154&lt;&gt;"",G154,"")))</f>
        <v>3</v>
      </c>
    </row>
    <row r="155" spans="1:19" s="15" customFormat="1">
      <c r="D155" s="171"/>
      <c r="F155" s="113"/>
      <c r="G155" s="113"/>
      <c r="H155" s="53"/>
      <c r="I155" s="53"/>
      <c r="J155" s="53"/>
      <c r="K155" s="53"/>
      <c r="L155" s="53"/>
      <c r="M155" s="53"/>
      <c r="N155" s="53"/>
      <c r="O155" s="53"/>
      <c r="P155" s="53"/>
      <c r="Q155" s="53"/>
      <c r="R155" s="113"/>
      <c r="S155" s="113"/>
    </row>
    <row r="156" spans="1:19" ht="153">
      <c r="A156" s="83">
        <v>581</v>
      </c>
      <c r="B156" s="169" t="s">
        <v>123</v>
      </c>
      <c r="C156" s="169" t="s">
        <v>226</v>
      </c>
      <c r="D156" s="135">
        <v>4</v>
      </c>
      <c r="E156" s="170" t="s">
        <v>1368</v>
      </c>
      <c r="F156" s="167" t="str">
        <f>HYPERLINK("https://drive.google.com/drive/folders/0B93qD7tUPEF5Yl82WmtwTV9mcHc","Technology Docs ")</f>
        <v xml:space="preserve">Technology Docs </v>
      </c>
      <c r="G156" s="135">
        <v>4</v>
      </c>
      <c r="H156" s="217"/>
      <c r="I156" s="218"/>
      <c r="J156" s="218"/>
      <c r="K156" s="219"/>
      <c r="L156" s="220"/>
      <c r="M156" s="217"/>
      <c r="N156" s="218"/>
      <c r="O156" s="218"/>
      <c r="P156" s="219"/>
      <c r="Q156" s="220"/>
      <c r="R156" s="216">
        <f>IF(M156&lt;&gt;"",M156,IF(H156&lt;&gt;"",H156,IF(D156&lt;&gt;"",D156,"")))</f>
        <v>4</v>
      </c>
      <c r="S156" s="105">
        <f>IF(P156&lt;&gt;"",P156,IF(K156&lt;&gt;"",K156,IF(G156&lt;&gt;"",G156,"")))</f>
        <v>4</v>
      </c>
    </row>
    <row r="157" spans="1:19" s="15" customFormat="1">
      <c r="D157" s="171"/>
      <c r="F157" s="113"/>
      <c r="G157" s="113"/>
      <c r="H157" s="53"/>
      <c r="I157" s="53"/>
      <c r="J157" s="53"/>
      <c r="K157" s="53"/>
      <c r="L157" s="53"/>
      <c r="M157" s="53"/>
      <c r="N157" s="53"/>
      <c r="O157" s="53"/>
      <c r="P157" s="53"/>
      <c r="Q157" s="53"/>
      <c r="R157" s="113"/>
      <c r="S157" s="113"/>
    </row>
    <row r="158" spans="1:19" ht="34">
      <c r="A158" s="83">
        <v>582</v>
      </c>
      <c r="B158" s="169" t="s">
        <v>413</v>
      </c>
      <c r="C158" s="169" t="s">
        <v>708</v>
      </c>
      <c r="D158" s="135">
        <v>4</v>
      </c>
      <c r="E158" s="170" t="s">
        <v>1372</v>
      </c>
      <c r="F158" s="167" t="str">
        <f>HYPERLINK("https://drive.google.com/drive/folders/0B93qD7tUPEF5Yl82WmtwTV9mcHc","Technology Docs ")</f>
        <v xml:space="preserve">Technology Docs </v>
      </c>
      <c r="G158" s="135">
        <v>3</v>
      </c>
      <c r="H158" s="217"/>
      <c r="I158" s="218"/>
      <c r="J158" s="218"/>
      <c r="K158" s="219"/>
      <c r="L158" s="220"/>
      <c r="M158" s="217"/>
      <c r="N158" s="218"/>
      <c r="O158" s="218"/>
      <c r="P158" s="219"/>
      <c r="Q158" s="220"/>
      <c r="R158" s="216">
        <f>IF(M158&lt;&gt;"",M158,IF(H158&lt;&gt;"",H158,IF(D158&lt;&gt;"",D158,"")))</f>
        <v>4</v>
      </c>
      <c r="S158" s="105">
        <f>IF(P158&lt;&gt;"",P158,IF(K158&lt;&gt;"",K158,IF(G158&lt;&gt;"",G158,"")))</f>
        <v>3</v>
      </c>
    </row>
    <row r="159" spans="1:19" s="15" customFormat="1">
      <c r="D159" s="171"/>
      <c r="F159" s="113"/>
      <c r="G159" s="113"/>
      <c r="H159" s="53"/>
      <c r="I159" s="53"/>
      <c r="J159" s="53"/>
      <c r="K159" s="53"/>
      <c r="L159" s="53"/>
      <c r="M159" s="53"/>
      <c r="N159" s="53"/>
      <c r="O159" s="53"/>
      <c r="P159" s="53"/>
      <c r="Q159" s="53"/>
      <c r="R159" s="113"/>
      <c r="S159" s="113"/>
    </row>
    <row r="160" spans="1:19" s="15" customFormat="1">
      <c r="D160" s="171"/>
      <c r="F160" s="113"/>
      <c r="G160" s="113"/>
      <c r="H160" s="53"/>
      <c r="I160" s="53"/>
      <c r="J160" s="53"/>
      <c r="K160" s="53"/>
      <c r="L160" s="53"/>
      <c r="M160" s="53"/>
      <c r="N160" s="53"/>
      <c r="O160" s="53"/>
      <c r="P160" s="53"/>
      <c r="Q160" s="53"/>
      <c r="R160" s="113"/>
      <c r="S160" s="113"/>
    </row>
    <row r="161" spans="1:19" s="15" customFormat="1">
      <c r="D161" s="171"/>
      <c r="F161" s="113"/>
      <c r="G161" s="113"/>
      <c r="H161" s="53"/>
      <c r="I161" s="53"/>
      <c r="J161" s="53"/>
      <c r="K161" s="53"/>
      <c r="L161" s="53"/>
      <c r="M161" s="53"/>
      <c r="N161" s="53"/>
      <c r="O161" s="53"/>
      <c r="P161" s="53"/>
      <c r="Q161" s="53"/>
      <c r="R161" s="113"/>
      <c r="S161" s="113"/>
    </row>
    <row r="162" spans="1:19" ht="20">
      <c r="B162" s="164" t="s">
        <v>56</v>
      </c>
      <c r="C162" s="15"/>
      <c r="D162" s="171"/>
      <c r="E162" s="15"/>
      <c r="F162" s="113"/>
      <c r="G162" s="113"/>
      <c r="H162" s="53"/>
      <c r="I162" s="53"/>
      <c r="J162" s="53"/>
      <c r="K162" s="53"/>
      <c r="L162" s="53"/>
      <c r="M162" s="53"/>
      <c r="N162" s="53"/>
      <c r="O162" s="53"/>
      <c r="P162" s="53"/>
      <c r="Q162" s="53"/>
      <c r="S162" s="113"/>
    </row>
    <row r="163" spans="1:19" ht="187">
      <c r="A163" s="83">
        <v>583</v>
      </c>
      <c r="B163" s="169" t="s">
        <v>1033</v>
      </c>
      <c r="C163" s="169" t="s">
        <v>1034</v>
      </c>
      <c r="D163" s="135">
        <v>4</v>
      </c>
      <c r="E163" s="170" t="s">
        <v>1542</v>
      </c>
      <c r="F163" s="167" t="str">
        <f>HYPERLINK("https://drive.google.com/drive/folders/0B93qD7tUPEF5Yl82WmtwTV9mcHc","Technology Docs ")</f>
        <v xml:space="preserve">Technology Docs </v>
      </c>
      <c r="G163" s="135">
        <v>4</v>
      </c>
      <c r="H163" s="217"/>
      <c r="I163" s="218"/>
      <c r="J163" s="218"/>
      <c r="K163" s="219"/>
      <c r="L163" s="220"/>
      <c r="M163" s="217"/>
      <c r="N163" s="218"/>
      <c r="O163" s="218"/>
      <c r="P163" s="219"/>
      <c r="Q163" s="220"/>
      <c r="R163" s="216">
        <f>IF(M163&lt;&gt;"",M163,IF(H163&lt;&gt;"",H163,IF(D163&lt;&gt;"",D163,"")))</f>
        <v>4</v>
      </c>
      <c r="S163" s="105">
        <f>IF(P163&lt;&gt;"",P163,IF(K163&lt;&gt;"",K163,IF(G163&lt;&gt;"",G163,"")))</f>
        <v>4</v>
      </c>
    </row>
    <row r="164" spans="1:19" s="15" customFormat="1">
      <c r="D164" s="171"/>
      <c r="F164" s="113"/>
      <c r="G164" s="113"/>
      <c r="H164" s="53"/>
      <c r="I164" s="53"/>
      <c r="J164" s="53"/>
      <c r="K164" s="53"/>
      <c r="L164" s="53"/>
      <c r="M164" s="53"/>
      <c r="N164" s="53"/>
      <c r="O164" s="53"/>
      <c r="P164" s="53"/>
      <c r="Q164" s="53"/>
      <c r="R164" s="113"/>
      <c r="S164" s="113"/>
    </row>
    <row r="165" spans="1:19" ht="51">
      <c r="A165" s="83">
        <v>584</v>
      </c>
      <c r="B165" s="169" t="s">
        <v>1035</v>
      </c>
      <c r="C165" s="169" t="s">
        <v>1036</v>
      </c>
      <c r="D165" s="135">
        <v>3</v>
      </c>
      <c r="E165" s="170" t="s">
        <v>1543</v>
      </c>
      <c r="F165" s="167" t="str">
        <f>HYPERLINK("https://drive.google.com/drive/folders/0B93qD7tUPEF5Yl82WmtwTV9mcHc","Technology Docs ")</f>
        <v xml:space="preserve">Technology Docs </v>
      </c>
      <c r="G165" s="135">
        <v>3</v>
      </c>
      <c r="H165" s="217"/>
      <c r="I165" s="218"/>
      <c r="J165" s="218"/>
      <c r="K165" s="219"/>
      <c r="L165" s="220"/>
      <c r="M165" s="217"/>
      <c r="N165" s="218"/>
      <c r="O165" s="218"/>
      <c r="P165" s="219"/>
      <c r="Q165" s="220"/>
      <c r="R165" s="216">
        <f>IF(M165&lt;&gt;"",M165,IF(H165&lt;&gt;"",H165,IF(D165&lt;&gt;"",D165,"")))</f>
        <v>3</v>
      </c>
      <c r="S165" s="105">
        <f>IF(P165&lt;&gt;"",P165,IF(K165&lt;&gt;"",K165,IF(G165&lt;&gt;"",G165,"")))</f>
        <v>3</v>
      </c>
    </row>
    <row r="166" spans="1:19" s="15" customFormat="1">
      <c r="D166" s="171"/>
      <c r="F166" s="113"/>
      <c r="G166" s="113"/>
      <c r="H166" s="53"/>
      <c r="I166" s="53"/>
      <c r="J166" s="53"/>
      <c r="K166" s="53"/>
      <c r="L166" s="53"/>
      <c r="M166" s="53"/>
      <c r="N166" s="53"/>
      <c r="O166" s="53"/>
      <c r="P166" s="53"/>
      <c r="Q166" s="53"/>
      <c r="R166" s="113"/>
      <c r="S166" s="113"/>
    </row>
    <row r="167" spans="1:19" ht="68">
      <c r="A167" s="83">
        <v>585</v>
      </c>
      <c r="B167" s="169" t="s">
        <v>1037</v>
      </c>
      <c r="C167" s="169" t="s">
        <v>1159</v>
      </c>
      <c r="D167" s="135">
        <v>3</v>
      </c>
      <c r="E167" s="170" t="s">
        <v>1544</v>
      </c>
      <c r="F167" s="167" t="str">
        <f>HYPERLINK("https://drive.google.com/drive/folders/0B93qD7tUPEF5Yl82WmtwTV9mcHc","Technology Docs ")</f>
        <v xml:space="preserve">Technology Docs </v>
      </c>
      <c r="G167" s="135">
        <v>2</v>
      </c>
      <c r="H167" s="217"/>
      <c r="I167" s="218"/>
      <c r="J167" s="218"/>
      <c r="K167" s="219"/>
      <c r="L167" s="220"/>
      <c r="M167" s="217"/>
      <c r="N167" s="218"/>
      <c r="O167" s="218"/>
      <c r="P167" s="219"/>
      <c r="Q167" s="220"/>
      <c r="R167" s="216">
        <f>IF(M167&lt;&gt;"",M167,IF(H167&lt;&gt;"",H167,IF(D167&lt;&gt;"",D167,"")))</f>
        <v>3</v>
      </c>
      <c r="S167" s="105">
        <f>IF(P167&lt;&gt;"",P167,IF(K167&lt;&gt;"",K167,IF(G167&lt;&gt;"",G167,"")))</f>
        <v>2</v>
      </c>
    </row>
    <row r="168" spans="1:19" s="15" customFormat="1">
      <c r="D168" s="171"/>
      <c r="F168" s="113"/>
      <c r="G168" s="113"/>
      <c r="H168" s="53"/>
      <c r="I168" s="53"/>
      <c r="J168" s="53"/>
      <c r="K168" s="53"/>
      <c r="L168" s="53"/>
      <c r="M168" s="53"/>
      <c r="N168" s="53"/>
      <c r="O168" s="53"/>
      <c r="P168" s="53"/>
      <c r="Q168" s="53"/>
      <c r="R168" s="113"/>
      <c r="S168" s="113"/>
    </row>
    <row r="169" spans="1:19" ht="34">
      <c r="A169" s="83">
        <v>586</v>
      </c>
      <c r="B169" s="169" t="s">
        <v>1038</v>
      </c>
      <c r="C169" s="169" t="s">
        <v>1039</v>
      </c>
      <c r="D169" s="135">
        <v>2</v>
      </c>
      <c r="E169" s="170" t="s">
        <v>1545</v>
      </c>
      <c r="F169" s="167" t="str">
        <f>HYPERLINK("https://drive.google.com/drive/folders/0B93qD7tUPEF5Yl82WmtwTV9mcHc","Technology Docs ")</f>
        <v xml:space="preserve">Technology Docs </v>
      </c>
      <c r="G169" s="135">
        <v>2</v>
      </c>
      <c r="H169" s="217"/>
      <c r="I169" s="218"/>
      <c r="J169" s="218"/>
      <c r="K169" s="219"/>
      <c r="L169" s="220"/>
      <c r="M169" s="217"/>
      <c r="N169" s="218"/>
      <c r="O169" s="218"/>
      <c r="P169" s="219"/>
      <c r="Q169" s="220"/>
      <c r="R169" s="216">
        <f>IF(M169&lt;&gt;"",M169,IF(H169&lt;&gt;"",H169,IF(D169&lt;&gt;"",D169,"")))</f>
        <v>2</v>
      </c>
      <c r="S169" s="105">
        <f>IF(P169&lt;&gt;"",P169,IF(K169&lt;&gt;"",K169,IF(G169&lt;&gt;"",G169,"")))</f>
        <v>2</v>
      </c>
    </row>
    <row r="170" spans="1:19" s="15" customFormat="1">
      <c r="D170" s="171"/>
      <c r="F170" s="113"/>
      <c r="G170" s="113"/>
      <c r="H170" s="53"/>
      <c r="I170" s="53"/>
      <c r="J170" s="53"/>
      <c r="K170" s="53"/>
      <c r="L170" s="53"/>
      <c r="M170" s="53"/>
      <c r="N170" s="53"/>
      <c r="O170" s="53"/>
      <c r="P170" s="53"/>
      <c r="Q170" s="53"/>
      <c r="R170" s="113"/>
      <c r="S170" s="113"/>
    </row>
    <row r="171" spans="1:19" ht="119">
      <c r="A171" s="83">
        <v>587</v>
      </c>
      <c r="B171" s="169" t="s">
        <v>261</v>
      </c>
      <c r="C171" s="169" t="s">
        <v>209</v>
      </c>
      <c r="D171" s="135">
        <v>4</v>
      </c>
      <c r="E171" s="170" t="s">
        <v>1546</v>
      </c>
      <c r="F171" s="167" t="str">
        <f>HYPERLINK("https://drive.google.com/drive/folders/0B93qD7tUPEF5Yl82WmtwTV9mcHc","Technology Docs ")</f>
        <v xml:space="preserve">Technology Docs </v>
      </c>
      <c r="G171" s="135">
        <v>4</v>
      </c>
      <c r="H171" s="217"/>
      <c r="I171" s="218"/>
      <c r="J171" s="218"/>
      <c r="K171" s="219"/>
      <c r="L171" s="220"/>
      <c r="M171" s="217"/>
      <c r="N171" s="218"/>
      <c r="O171" s="218"/>
      <c r="P171" s="219"/>
      <c r="Q171" s="220"/>
      <c r="R171" s="216">
        <f>IF(M171&lt;&gt;"",M171,IF(H171&lt;&gt;"",H171,IF(D171&lt;&gt;"",D171,"")))</f>
        <v>4</v>
      </c>
      <c r="S171" s="105">
        <f>IF(P171&lt;&gt;"",P171,IF(K171&lt;&gt;"",K171,IF(G171&lt;&gt;"",G171,"")))</f>
        <v>4</v>
      </c>
    </row>
    <row r="172" spans="1:19" s="15" customFormat="1">
      <c r="D172" s="171"/>
      <c r="F172" s="113"/>
      <c r="G172" s="113"/>
      <c r="H172" s="53"/>
      <c r="I172" s="53"/>
      <c r="J172" s="53"/>
      <c r="K172" s="53"/>
      <c r="L172" s="53"/>
      <c r="M172" s="53"/>
      <c r="N172" s="53"/>
      <c r="O172" s="53"/>
      <c r="P172" s="53"/>
      <c r="Q172" s="53"/>
      <c r="R172" s="113"/>
      <c r="S172" s="113"/>
    </row>
    <row r="173" spans="1:19" ht="221">
      <c r="A173" s="83">
        <v>588</v>
      </c>
      <c r="B173" s="169" t="s">
        <v>419</v>
      </c>
      <c r="C173" s="169" t="s">
        <v>720</v>
      </c>
      <c r="D173" s="135">
        <v>4</v>
      </c>
      <c r="E173" s="170" t="s">
        <v>1547</v>
      </c>
      <c r="F173" s="167" t="str">
        <f t="shared" ref="F173:F175" si="22">HYPERLINK("https://drive.google.com/drive/folders/0B93qD7tUPEF5Yl82WmtwTV9mcHc","Technology Docs ")</f>
        <v xml:space="preserve">Technology Docs </v>
      </c>
      <c r="G173" s="135">
        <v>3</v>
      </c>
      <c r="H173" s="217"/>
      <c r="I173" s="218"/>
      <c r="J173" s="218"/>
      <c r="K173" s="219"/>
      <c r="L173" s="220"/>
      <c r="M173" s="217"/>
      <c r="N173" s="218"/>
      <c r="O173" s="218"/>
      <c r="P173" s="219"/>
      <c r="Q173" s="220"/>
      <c r="R173" s="216">
        <f>IF(M173&lt;&gt;"",M173,IF(H173&lt;&gt;"",H173,IF(D173&lt;&gt;"",D173,"")))</f>
        <v>4</v>
      </c>
      <c r="S173" s="105">
        <f>IF(P173&lt;&gt;"",P173,IF(K173&lt;&gt;"",K173,IF(G173&lt;&gt;"",G173,"")))</f>
        <v>3</v>
      </c>
    </row>
    <row r="174" spans="1:19" ht="51">
      <c r="A174" s="83">
        <v>589</v>
      </c>
      <c r="B174" s="169" t="s">
        <v>262</v>
      </c>
      <c r="C174" s="169" t="s">
        <v>210</v>
      </c>
      <c r="D174" s="135">
        <v>4</v>
      </c>
      <c r="E174" s="170" t="s">
        <v>1548</v>
      </c>
      <c r="F174" s="167" t="str">
        <f t="shared" si="22"/>
        <v xml:space="preserve">Technology Docs </v>
      </c>
      <c r="G174" s="135">
        <v>3</v>
      </c>
      <c r="H174" s="217"/>
      <c r="I174" s="218"/>
      <c r="J174" s="218"/>
      <c r="K174" s="219"/>
      <c r="L174" s="220"/>
      <c r="M174" s="217"/>
      <c r="N174" s="218"/>
      <c r="O174" s="218"/>
      <c r="P174" s="219"/>
      <c r="Q174" s="220"/>
      <c r="R174" s="216">
        <f>IF(M174&lt;&gt;"",M174,IF(H174&lt;&gt;"",H174,IF(D174&lt;&gt;"",D174,"")))</f>
        <v>4</v>
      </c>
      <c r="S174" s="105">
        <f>IF(P174&lt;&gt;"",P174,IF(K174&lt;&gt;"",K174,IF(G174&lt;&gt;"",G174,"")))</f>
        <v>3</v>
      </c>
    </row>
    <row r="175" spans="1:19" ht="34">
      <c r="A175" s="83">
        <v>590</v>
      </c>
      <c r="B175" s="169" t="s">
        <v>420</v>
      </c>
      <c r="C175" s="169" t="s">
        <v>723</v>
      </c>
      <c r="D175" s="135">
        <v>4</v>
      </c>
      <c r="E175" s="170" t="s">
        <v>1549</v>
      </c>
      <c r="F175" s="167" t="str">
        <f t="shared" si="22"/>
        <v xml:space="preserve">Technology Docs </v>
      </c>
      <c r="G175" s="135">
        <v>3</v>
      </c>
      <c r="H175" s="217"/>
      <c r="I175" s="218"/>
      <c r="J175" s="218"/>
      <c r="K175" s="219"/>
      <c r="L175" s="220"/>
      <c r="M175" s="217"/>
      <c r="N175" s="218"/>
      <c r="O175" s="218"/>
      <c r="P175" s="219"/>
      <c r="Q175" s="220"/>
      <c r="R175" s="216">
        <f>IF(M175&lt;&gt;"",M175,IF(H175&lt;&gt;"",H175,IF(D175&lt;&gt;"",D175,"")))</f>
        <v>4</v>
      </c>
      <c r="S175" s="105">
        <f>IF(P175&lt;&gt;"",P175,IF(K175&lt;&gt;"",K175,IF(G175&lt;&gt;"",G175,"")))</f>
        <v>3</v>
      </c>
    </row>
    <row r="176" spans="1:19" s="15" customFormat="1">
      <c r="D176" s="171"/>
      <c r="F176" s="113"/>
      <c r="G176" s="113"/>
      <c r="H176" s="53"/>
      <c r="I176" s="53"/>
      <c r="J176" s="53"/>
      <c r="K176" s="53"/>
      <c r="L176" s="53"/>
      <c r="M176" s="53"/>
      <c r="N176" s="53"/>
      <c r="O176" s="53"/>
      <c r="P176" s="53"/>
      <c r="Q176" s="53"/>
      <c r="R176" s="113"/>
      <c r="S176" s="113"/>
    </row>
    <row r="177" spans="1:19" s="15" customFormat="1">
      <c r="D177" s="171"/>
      <c r="F177" s="113"/>
      <c r="G177" s="113"/>
      <c r="H177" s="53"/>
      <c r="I177" s="53"/>
      <c r="J177" s="53"/>
      <c r="K177" s="53"/>
      <c r="L177" s="53"/>
      <c r="M177" s="53"/>
      <c r="N177" s="53"/>
      <c r="O177" s="53"/>
      <c r="P177" s="53"/>
      <c r="Q177" s="53"/>
      <c r="R177" s="113"/>
      <c r="S177" s="113"/>
    </row>
    <row r="178" spans="1:19" s="15" customFormat="1">
      <c r="D178" s="171"/>
      <c r="F178" s="113"/>
      <c r="G178" s="113"/>
      <c r="H178" s="53"/>
      <c r="I178" s="53"/>
      <c r="J178" s="53"/>
      <c r="K178" s="53"/>
      <c r="L178" s="53"/>
      <c r="M178" s="53"/>
      <c r="N178" s="53"/>
      <c r="O178" s="53"/>
      <c r="P178" s="53"/>
      <c r="Q178" s="53"/>
      <c r="R178" s="113"/>
      <c r="S178" s="113"/>
    </row>
    <row r="179" spans="1:19" ht="20">
      <c r="B179" s="164" t="s">
        <v>278</v>
      </c>
      <c r="C179" s="15"/>
      <c r="D179" s="171"/>
      <c r="E179" s="15"/>
      <c r="F179" s="113"/>
      <c r="G179" s="113"/>
      <c r="H179" s="53"/>
      <c r="I179" s="53"/>
      <c r="J179" s="53"/>
      <c r="K179" s="53"/>
      <c r="L179" s="53"/>
      <c r="M179" s="53"/>
      <c r="N179" s="53"/>
      <c r="O179" s="53"/>
      <c r="P179" s="53"/>
      <c r="Q179" s="53"/>
      <c r="S179" s="113"/>
    </row>
    <row r="180" spans="1:19" ht="323">
      <c r="A180" s="83">
        <v>591</v>
      </c>
      <c r="B180" s="169" t="s">
        <v>104</v>
      </c>
      <c r="C180" s="169" t="s">
        <v>496</v>
      </c>
      <c r="D180" s="135">
        <v>2</v>
      </c>
      <c r="E180" s="170" t="s">
        <v>1550</v>
      </c>
      <c r="F180" s="120" t="str">
        <f>HYPERLINK("https://drive.google.com/open?id=0B93qD7tUPEF5N2xnQ0g4c1czRDA","Documents for Services ")</f>
        <v xml:space="preserve">Documents for Services </v>
      </c>
      <c r="G180" s="135">
        <v>3</v>
      </c>
      <c r="H180" s="217"/>
      <c r="I180" s="218"/>
      <c r="J180" s="218"/>
      <c r="K180" s="219"/>
      <c r="L180" s="220"/>
      <c r="M180" s="217"/>
      <c r="N180" s="218"/>
      <c r="O180" s="218"/>
      <c r="P180" s="219"/>
      <c r="Q180" s="220"/>
      <c r="R180" s="216">
        <f>IF(M180&lt;&gt;"",M180,IF(H180&lt;&gt;"",H180,IF(D180&lt;&gt;"",D180,"")))</f>
        <v>2</v>
      </c>
      <c r="S180" s="105">
        <f>IF(P180&lt;&gt;"",P180,IF(K180&lt;&gt;"",K180,IF(G180&lt;&gt;"",G180,"")))</f>
        <v>3</v>
      </c>
    </row>
    <row r="181" spans="1:19" s="15" customFormat="1">
      <c r="D181" s="171"/>
      <c r="F181" s="113"/>
      <c r="G181" s="113"/>
      <c r="H181" s="53"/>
      <c r="I181" s="53"/>
      <c r="J181" s="53"/>
      <c r="K181" s="53"/>
      <c r="L181" s="53"/>
      <c r="M181" s="53"/>
      <c r="N181" s="53"/>
      <c r="O181" s="53"/>
      <c r="P181" s="53"/>
      <c r="Q181" s="53"/>
      <c r="R181" s="113"/>
      <c r="S181" s="113"/>
    </row>
    <row r="182" spans="1:19" ht="85">
      <c r="A182" s="83">
        <v>592</v>
      </c>
      <c r="B182" s="169" t="s">
        <v>1040</v>
      </c>
      <c r="C182" s="169" t="s">
        <v>1041</v>
      </c>
      <c r="D182" s="135">
        <v>2</v>
      </c>
      <c r="E182" s="170" t="s">
        <v>1551</v>
      </c>
      <c r="F182" s="120" t="str">
        <f>HYPERLINK("https://drive.google.com/open?id=0B93qD7tUPEF5N2xnQ0g4c1czRDA","Documents for Services ")</f>
        <v xml:space="preserve">Documents for Services </v>
      </c>
      <c r="G182" s="135">
        <v>2</v>
      </c>
      <c r="H182" s="217"/>
      <c r="I182" s="218"/>
      <c r="J182" s="218"/>
      <c r="K182" s="219"/>
      <c r="L182" s="220"/>
      <c r="M182" s="217"/>
      <c r="N182" s="218"/>
      <c r="O182" s="218"/>
      <c r="P182" s="219"/>
      <c r="Q182" s="220"/>
      <c r="R182" s="216">
        <f>IF(M182&lt;&gt;"",M182,IF(H182&lt;&gt;"",H182,IF(D182&lt;&gt;"",D182,"")))</f>
        <v>2</v>
      </c>
      <c r="S182" s="105">
        <f>IF(P182&lt;&gt;"",P182,IF(K182&lt;&gt;"",K182,IF(G182&lt;&gt;"",G182,"")))</f>
        <v>2</v>
      </c>
    </row>
    <row r="183" spans="1:19" s="15" customFormat="1">
      <c r="D183" s="171"/>
      <c r="F183" s="113"/>
      <c r="G183" s="113"/>
      <c r="H183" s="53"/>
      <c r="I183" s="53"/>
      <c r="J183" s="53"/>
      <c r="K183" s="53"/>
      <c r="L183" s="53"/>
      <c r="M183" s="53"/>
      <c r="N183" s="53"/>
      <c r="O183" s="53"/>
      <c r="P183" s="53"/>
      <c r="Q183" s="53"/>
      <c r="R183" s="113"/>
      <c r="S183" s="113"/>
    </row>
    <row r="184" spans="1:19" ht="323">
      <c r="A184" s="83">
        <v>593</v>
      </c>
      <c r="B184" s="169" t="s">
        <v>1042</v>
      </c>
      <c r="C184" s="169" t="s">
        <v>1043</v>
      </c>
      <c r="D184" s="135">
        <v>3</v>
      </c>
      <c r="E184" s="170" t="s">
        <v>1552</v>
      </c>
      <c r="F184" s="120" t="str">
        <f>HYPERLINK("https://drive.google.com/open?id=0B93qD7tUPEF5N2xnQ0g4c1czRDA","Documents for Services ")</f>
        <v xml:space="preserve">Documents for Services </v>
      </c>
      <c r="G184" s="135">
        <v>3</v>
      </c>
      <c r="H184" s="217"/>
      <c r="I184" s="218"/>
      <c r="J184" s="218"/>
      <c r="K184" s="219"/>
      <c r="L184" s="220"/>
      <c r="M184" s="217"/>
      <c r="N184" s="218"/>
      <c r="O184" s="218"/>
      <c r="P184" s="219"/>
      <c r="Q184" s="220"/>
      <c r="R184" s="216">
        <f>IF(M184&lt;&gt;"",M184,IF(H184&lt;&gt;"",H184,IF(D184&lt;&gt;"",D184,"")))</f>
        <v>3</v>
      </c>
      <c r="S184" s="105">
        <f>IF(P184&lt;&gt;"",P184,IF(K184&lt;&gt;"",K184,IF(G184&lt;&gt;"",G184,"")))</f>
        <v>3</v>
      </c>
    </row>
    <row r="185" spans="1:19" s="15" customFormat="1">
      <c r="D185" s="171"/>
      <c r="F185" s="113"/>
      <c r="G185" s="113"/>
      <c r="H185" s="53"/>
      <c r="I185" s="53"/>
      <c r="J185" s="53"/>
      <c r="K185" s="53"/>
      <c r="L185" s="53"/>
      <c r="M185" s="53"/>
      <c r="N185" s="53"/>
      <c r="O185" s="53"/>
      <c r="P185" s="53"/>
      <c r="Q185" s="53"/>
      <c r="R185" s="113"/>
      <c r="S185" s="113"/>
    </row>
    <row r="186" spans="1:19" ht="102">
      <c r="A186" s="83">
        <v>594</v>
      </c>
      <c r="B186" s="169" t="s">
        <v>1044</v>
      </c>
      <c r="C186" s="169" t="s">
        <v>1045</v>
      </c>
      <c r="D186" s="135">
        <v>3</v>
      </c>
      <c r="E186" s="170" t="s">
        <v>1553</v>
      </c>
      <c r="F186" s="120" t="str">
        <f>HYPERLINK("https://drive.google.com/open?id=0B93qD7tUPEF5N2xnQ0g4c1czRDA","Documents for Services ")</f>
        <v xml:space="preserve">Documents for Services </v>
      </c>
      <c r="G186" s="135">
        <v>1</v>
      </c>
      <c r="H186" s="217"/>
      <c r="I186" s="218"/>
      <c r="J186" s="218"/>
      <c r="K186" s="219"/>
      <c r="L186" s="220"/>
      <c r="M186" s="217"/>
      <c r="N186" s="218"/>
      <c r="O186" s="218"/>
      <c r="P186" s="219"/>
      <c r="Q186" s="220"/>
      <c r="R186" s="216">
        <f>IF(M186&lt;&gt;"",M186,IF(H186&lt;&gt;"",H186,IF(D186&lt;&gt;"",D186,"")))</f>
        <v>3</v>
      </c>
      <c r="S186" s="105">
        <f>IF(P186&lt;&gt;"",P186,IF(K186&lt;&gt;"",K186,IF(G186&lt;&gt;"",G186,"")))</f>
        <v>1</v>
      </c>
    </row>
    <row r="187" spans="1:19">
      <c r="F187" s="113"/>
      <c r="G187" s="113"/>
      <c r="H187" s="53"/>
      <c r="I187" s="53"/>
      <c r="J187" s="53"/>
      <c r="K187" s="53"/>
      <c r="L187" s="53"/>
      <c r="M187" s="53"/>
      <c r="N187" s="53"/>
      <c r="O187" s="53"/>
      <c r="P187" s="53"/>
      <c r="Q187" s="53"/>
      <c r="S187" s="113"/>
    </row>
    <row r="188" spans="1:19">
      <c r="F188" s="113"/>
      <c r="G188" s="113"/>
      <c r="H188" s="53"/>
      <c r="I188" s="53"/>
      <c r="J188" s="53"/>
      <c r="K188" s="53"/>
      <c r="L188" s="53"/>
      <c r="M188" s="53"/>
      <c r="N188" s="53"/>
      <c r="O188" s="53"/>
      <c r="P188" s="53"/>
      <c r="Q188" s="53"/>
      <c r="S188" s="113"/>
    </row>
    <row r="189" spans="1:19">
      <c r="F189" s="113"/>
      <c r="G189" s="113"/>
      <c r="H189" s="53"/>
      <c r="I189" s="53"/>
      <c r="J189" s="53"/>
      <c r="K189" s="53"/>
      <c r="L189" s="53"/>
      <c r="M189" s="53"/>
      <c r="N189" s="53"/>
      <c r="O189" s="53"/>
      <c r="P189" s="53"/>
      <c r="Q189" s="53"/>
      <c r="S189" s="113"/>
    </row>
    <row r="190" spans="1:19">
      <c r="F190" s="113"/>
      <c r="G190" s="113"/>
      <c r="H190" s="53"/>
      <c r="I190" s="53"/>
      <c r="J190" s="53"/>
      <c r="K190" s="53"/>
      <c r="L190" s="53"/>
      <c r="M190" s="53"/>
      <c r="N190" s="53"/>
      <c r="O190" s="53"/>
      <c r="P190" s="53"/>
      <c r="Q190" s="53"/>
      <c r="S190" s="113"/>
    </row>
    <row r="191" spans="1:19">
      <c r="F191" s="113"/>
      <c r="G191" s="113"/>
      <c r="H191" s="53"/>
      <c r="I191" s="53"/>
      <c r="J191" s="53"/>
      <c r="K191" s="53"/>
      <c r="L191" s="53"/>
      <c r="M191" s="53"/>
      <c r="N191" s="53"/>
      <c r="O191" s="53"/>
      <c r="P191" s="53"/>
      <c r="Q191" s="53"/>
      <c r="S191" s="113"/>
    </row>
    <row r="192" spans="1:19">
      <c r="F192" s="113"/>
      <c r="G192" s="113"/>
      <c r="H192" s="53"/>
      <c r="I192" s="53"/>
      <c r="J192" s="53"/>
      <c r="K192" s="53"/>
      <c r="L192" s="53"/>
      <c r="M192" s="53"/>
      <c r="N192" s="53"/>
      <c r="O192" s="53"/>
      <c r="P192" s="53"/>
      <c r="Q192" s="53"/>
      <c r="S192" s="113"/>
    </row>
    <row r="193" spans="6:19">
      <c r="F193" s="113"/>
      <c r="G193" s="113"/>
      <c r="H193" s="53"/>
      <c r="I193" s="53"/>
      <c r="J193" s="53"/>
      <c r="K193" s="53"/>
      <c r="L193" s="53"/>
      <c r="M193" s="53"/>
      <c r="N193" s="53"/>
      <c r="O193" s="53"/>
      <c r="P193" s="53"/>
      <c r="Q193" s="53"/>
      <c r="S193" s="113"/>
    </row>
    <row r="194" spans="6:19">
      <c r="F194" s="113"/>
      <c r="G194" s="113"/>
      <c r="H194" s="53"/>
      <c r="I194" s="53"/>
      <c r="J194" s="53"/>
      <c r="K194" s="53"/>
      <c r="L194" s="53"/>
      <c r="M194" s="53"/>
      <c r="N194" s="53"/>
      <c r="O194" s="53"/>
      <c r="P194" s="53"/>
      <c r="Q194" s="53"/>
      <c r="S194" s="113"/>
    </row>
    <row r="195" spans="6:19">
      <c r="F195" s="113"/>
      <c r="G195" s="113"/>
      <c r="H195" s="53"/>
      <c r="I195" s="53"/>
      <c r="J195" s="53"/>
      <c r="K195" s="53"/>
      <c r="L195" s="53"/>
      <c r="M195" s="53"/>
      <c r="N195" s="53"/>
      <c r="O195" s="53"/>
      <c r="P195" s="53"/>
      <c r="Q195" s="53"/>
      <c r="S195" s="113"/>
    </row>
    <row r="196" spans="6:19">
      <c r="F196" s="113"/>
      <c r="G196" s="113"/>
      <c r="H196" s="53"/>
      <c r="I196" s="53"/>
      <c r="J196" s="53"/>
      <c r="K196" s="53"/>
      <c r="L196" s="53"/>
      <c r="M196" s="53"/>
      <c r="N196" s="53"/>
      <c r="O196" s="53"/>
      <c r="P196" s="53"/>
      <c r="Q196" s="53"/>
      <c r="S196" s="113"/>
    </row>
    <row r="197" spans="6:19">
      <c r="F197" s="113"/>
      <c r="G197" s="113"/>
      <c r="H197" s="53"/>
      <c r="I197" s="53"/>
      <c r="J197" s="53"/>
      <c r="K197" s="53"/>
      <c r="L197" s="53"/>
      <c r="M197" s="53"/>
      <c r="N197" s="53"/>
      <c r="O197" s="53"/>
      <c r="P197" s="53"/>
      <c r="Q197" s="53"/>
      <c r="S197" s="113"/>
    </row>
    <row r="198" spans="6:19">
      <c r="F198" s="113"/>
      <c r="G198" s="113"/>
      <c r="H198" s="53"/>
      <c r="I198" s="53"/>
      <c r="J198" s="53"/>
      <c r="K198" s="53"/>
      <c r="L198" s="53"/>
      <c r="M198" s="53"/>
      <c r="N198" s="53"/>
      <c r="O198" s="53"/>
      <c r="P198" s="53"/>
      <c r="Q198" s="53"/>
      <c r="S198" s="113"/>
    </row>
    <row r="199" spans="6:19">
      <c r="F199" s="113"/>
      <c r="G199" s="113"/>
      <c r="H199" s="53"/>
      <c r="I199" s="53"/>
      <c r="J199" s="53"/>
      <c r="K199" s="53"/>
      <c r="L199" s="53"/>
      <c r="M199" s="53"/>
      <c r="N199" s="53"/>
      <c r="O199" s="53"/>
      <c r="P199" s="53"/>
      <c r="Q199" s="53"/>
      <c r="S199" s="113"/>
    </row>
    <row r="200" spans="6:19">
      <c r="H200" s="53"/>
      <c r="I200" s="53"/>
      <c r="J200" s="53"/>
      <c r="K200" s="53"/>
      <c r="L200" s="53"/>
      <c r="M200" s="53"/>
      <c r="N200" s="53"/>
      <c r="O200" s="53"/>
      <c r="P200" s="53"/>
      <c r="Q200" s="53"/>
      <c r="S200" s="113"/>
    </row>
    <row r="201" spans="6:19">
      <c r="H201" s="53"/>
      <c r="I201" s="53"/>
      <c r="J201" s="53"/>
      <c r="K201" s="53"/>
      <c r="L201" s="53"/>
      <c r="M201" s="53"/>
      <c r="N201" s="53"/>
      <c r="O201" s="53"/>
      <c r="P201" s="53"/>
      <c r="Q201" s="53"/>
      <c r="S201" s="113"/>
    </row>
    <row r="202" spans="6:19">
      <c r="H202" s="53"/>
      <c r="I202" s="53"/>
      <c r="J202" s="53"/>
      <c r="K202" s="53"/>
      <c r="L202" s="53"/>
      <c r="M202" s="53"/>
      <c r="N202" s="53"/>
      <c r="O202" s="53"/>
      <c r="P202" s="53"/>
      <c r="Q202" s="53"/>
      <c r="S202" s="113"/>
    </row>
    <row r="203" spans="6:19">
      <c r="H203" s="53"/>
      <c r="I203" s="53"/>
      <c r="J203" s="53"/>
      <c r="K203" s="53"/>
      <c r="L203" s="53"/>
      <c r="M203" s="53"/>
      <c r="N203" s="53"/>
      <c r="O203" s="53"/>
      <c r="P203" s="53"/>
      <c r="Q203" s="53"/>
      <c r="S203" s="113"/>
    </row>
    <row r="204" spans="6:19">
      <c r="H204" s="53"/>
      <c r="I204" s="53"/>
      <c r="J204" s="53"/>
      <c r="K204" s="53"/>
      <c r="L204" s="53"/>
      <c r="M204" s="53"/>
      <c r="N204" s="53"/>
      <c r="O204" s="53"/>
      <c r="P204" s="53"/>
      <c r="Q204" s="53"/>
      <c r="S204" s="113"/>
    </row>
    <row r="205" spans="6:19">
      <c r="H205" s="53"/>
      <c r="I205" s="53"/>
      <c r="J205" s="53"/>
      <c r="K205" s="53"/>
      <c r="L205" s="53"/>
      <c r="M205" s="53"/>
      <c r="N205" s="53"/>
      <c r="O205" s="53"/>
      <c r="P205" s="53"/>
      <c r="Q205" s="53"/>
      <c r="S205" s="113"/>
    </row>
    <row r="206" spans="6:19">
      <c r="H206" s="53"/>
      <c r="I206" s="53"/>
      <c r="J206" s="53"/>
      <c r="K206" s="53"/>
      <c r="L206" s="53"/>
      <c r="M206" s="53"/>
      <c r="N206" s="53"/>
      <c r="O206" s="53"/>
      <c r="P206" s="53"/>
      <c r="Q206" s="53"/>
      <c r="S206" s="113"/>
    </row>
    <row r="207" spans="6:19">
      <c r="H207" s="53"/>
      <c r="I207" s="53"/>
      <c r="J207" s="53"/>
      <c r="K207" s="53"/>
      <c r="L207" s="53"/>
      <c r="M207" s="53"/>
      <c r="N207" s="53"/>
      <c r="O207" s="53"/>
      <c r="P207" s="53"/>
      <c r="Q207" s="53"/>
      <c r="S207" s="113"/>
    </row>
    <row r="208" spans="6:19">
      <c r="H208" s="53"/>
      <c r="I208" s="53"/>
      <c r="J208" s="53"/>
      <c r="K208" s="53"/>
      <c r="L208" s="53"/>
      <c r="M208" s="53"/>
      <c r="N208" s="53"/>
      <c r="O208" s="53"/>
      <c r="P208" s="53"/>
      <c r="Q208" s="53"/>
      <c r="S208" s="113"/>
    </row>
    <row r="209" spans="8:19">
      <c r="H209" s="53"/>
      <c r="I209" s="53"/>
      <c r="J209" s="53"/>
      <c r="K209" s="53"/>
      <c r="L209" s="53"/>
      <c r="M209" s="53"/>
      <c r="N209" s="53"/>
      <c r="O209" s="53"/>
      <c r="P209" s="53"/>
      <c r="Q209" s="53"/>
      <c r="S209" s="113"/>
    </row>
    <row r="210" spans="8:19">
      <c r="H210" s="53"/>
      <c r="I210" s="53"/>
      <c r="J210" s="53"/>
      <c r="K210" s="53"/>
      <c r="L210" s="53"/>
      <c r="M210" s="53"/>
      <c r="N210" s="53"/>
      <c r="O210" s="53"/>
      <c r="P210" s="53"/>
      <c r="Q210" s="53"/>
      <c r="S210" s="113"/>
    </row>
    <row r="211" spans="8:19">
      <c r="H211" s="53"/>
      <c r="I211" s="53"/>
      <c r="J211" s="53"/>
      <c r="K211" s="53"/>
      <c r="L211" s="53"/>
      <c r="M211" s="53"/>
      <c r="N211" s="53"/>
      <c r="O211" s="53"/>
      <c r="P211" s="53"/>
      <c r="Q211" s="53"/>
      <c r="S211" s="113"/>
    </row>
    <row r="212" spans="8:19">
      <c r="H212" s="53"/>
      <c r="I212" s="53"/>
      <c r="J212" s="53"/>
      <c r="K212" s="53"/>
      <c r="L212" s="53"/>
      <c r="M212" s="53"/>
      <c r="N212" s="53"/>
      <c r="O212" s="53"/>
      <c r="P212" s="53"/>
      <c r="Q212" s="53"/>
      <c r="S212" s="113"/>
    </row>
    <row r="213" spans="8:19">
      <c r="H213" s="53"/>
      <c r="I213" s="53"/>
      <c r="J213" s="53"/>
      <c r="K213" s="53"/>
      <c r="L213" s="53"/>
      <c r="M213" s="53"/>
      <c r="N213" s="53"/>
      <c r="O213" s="53"/>
      <c r="P213" s="53"/>
      <c r="Q213" s="53"/>
      <c r="S213" s="113"/>
    </row>
    <row r="214" spans="8:19">
      <c r="H214" s="53"/>
      <c r="I214" s="53"/>
      <c r="J214" s="53"/>
      <c r="K214" s="53"/>
      <c r="L214" s="53"/>
      <c r="M214" s="53"/>
      <c r="N214" s="53"/>
      <c r="O214" s="53"/>
      <c r="P214" s="53"/>
      <c r="Q214" s="53"/>
      <c r="S214" s="113"/>
    </row>
    <row r="215" spans="8:19">
      <c r="H215" s="53"/>
      <c r="I215" s="53"/>
      <c r="J215" s="53"/>
      <c r="K215" s="53"/>
      <c r="L215" s="53"/>
      <c r="M215" s="53"/>
      <c r="N215" s="53"/>
      <c r="O215" s="53"/>
      <c r="P215" s="53"/>
      <c r="Q215" s="53"/>
      <c r="S215" s="113"/>
    </row>
    <row r="216" spans="8:19">
      <c r="H216" s="53"/>
      <c r="I216" s="53"/>
      <c r="J216" s="53"/>
      <c r="K216" s="53"/>
      <c r="L216" s="53"/>
      <c r="M216" s="53"/>
      <c r="N216" s="53"/>
      <c r="O216" s="53"/>
      <c r="P216" s="53"/>
      <c r="Q216" s="53"/>
      <c r="S216" s="113"/>
    </row>
    <row r="217" spans="8:19">
      <c r="H217" s="53"/>
      <c r="I217" s="53"/>
      <c r="J217" s="53"/>
      <c r="K217" s="53"/>
      <c r="L217" s="53"/>
      <c r="M217" s="53"/>
      <c r="N217" s="53"/>
      <c r="O217" s="53"/>
      <c r="P217" s="53"/>
      <c r="Q217" s="53"/>
      <c r="S217" s="113"/>
    </row>
    <row r="218" spans="8:19">
      <c r="H218" s="53"/>
      <c r="I218" s="53"/>
      <c r="J218" s="53"/>
      <c r="K218" s="53"/>
      <c r="L218" s="53"/>
      <c r="M218" s="53"/>
      <c r="N218" s="53"/>
      <c r="O218" s="53"/>
      <c r="P218" s="53"/>
      <c r="Q218" s="53"/>
      <c r="S218" s="113"/>
    </row>
    <row r="219" spans="8:19">
      <c r="H219" s="53"/>
      <c r="I219" s="53"/>
      <c r="J219" s="53"/>
      <c r="K219" s="53"/>
      <c r="L219" s="53"/>
      <c r="M219" s="53"/>
      <c r="N219" s="53"/>
      <c r="O219" s="53"/>
      <c r="P219" s="53"/>
      <c r="Q219" s="53"/>
      <c r="S219" s="113"/>
    </row>
    <row r="220" spans="8:19">
      <c r="H220" s="53"/>
      <c r="I220" s="53"/>
      <c r="J220" s="53"/>
      <c r="K220" s="53"/>
      <c r="L220" s="53"/>
      <c r="M220" s="53"/>
      <c r="N220" s="53"/>
      <c r="O220" s="53"/>
      <c r="P220" s="53"/>
      <c r="Q220" s="53"/>
      <c r="S220" s="113"/>
    </row>
    <row r="221" spans="8:19">
      <c r="H221" s="53"/>
      <c r="I221" s="53"/>
      <c r="J221" s="53"/>
      <c r="K221" s="53"/>
      <c r="L221" s="53"/>
      <c r="M221" s="53"/>
      <c r="N221" s="53"/>
      <c r="O221" s="53"/>
      <c r="P221" s="53"/>
      <c r="Q221" s="53"/>
      <c r="S221" s="113"/>
    </row>
    <row r="222" spans="8:19">
      <c r="H222" s="53"/>
      <c r="I222" s="53"/>
      <c r="J222" s="53"/>
      <c r="K222" s="53"/>
      <c r="L222" s="53"/>
      <c r="M222" s="53"/>
      <c r="N222" s="53"/>
      <c r="O222" s="53"/>
      <c r="P222" s="53"/>
      <c r="Q222" s="53"/>
      <c r="S222" s="113"/>
    </row>
    <row r="223" spans="8:19">
      <c r="H223" s="53"/>
      <c r="I223" s="53"/>
      <c r="J223" s="53"/>
      <c r="K223" s="53"/>
      <c r="L223" s="53"/>
      <c r="M223" s="53"/>
      <c r="N223" s="53"/>
      <c r="O223" s="53"/>
      <c r="P223" s="53"/>
      <c r="Q223" s="53"/>
      <c r="S223" s="113"/>
    </row>
    <row r="224" spans="8:19">
      <c r="H224" s="53"/>
      <c r="I224" s="53"/>
      <c r="J224" s="53"/>
      <c r="K224" s="53"/>
      <c r="L224" s="53"/>
      <c r="M224" s="53"/>
      <c r="N224" s="53"/>
      <c r="O224" s="53"/>
      <c r="P224" s="53"/>
      <c r="Q224" s="53"/>
      <c r="S224" s="113"/>
    </row>
    <row r="225" spans="8:19">
      <c r="H225" s="53"/>
      <c r="I225" s="53"/>
      <c r="J225" s="53"/>
      <c r="K225" s="53"/>
      <c r="L225" s="53"/>
      <c r="M225" s="53"/>
      <c r="N225" s="53"/>
      <c r="O225" s="53"/>
      <c r="P225" s="53"/>
      <c r="Q225" s="53"/>
      <c r="S225" s="113"/>
    </row>
    <row r="226" spans="8:19">
      <c r="H226" s="53"/>
      <c r="I226" s="53"/>
      <c r="J226" s="53"/>
      <c r="K226" s="53"/>
      <c r="L226" s="53"/>
      <c r="M226" s="53"/>
      <c r="N226" s="53"/>
      <c r="O226" s="53"/>
      <c r="P226" s="53"/>
      <c r="Q226" s="53"/>
      <c r="S226" s="113"/>
    </row>
    <row r="227" spans="8:19">
      <c r="H227" s="53"/>
      <c r="I227" s="53"/>
      <c r="J227" s="53"/>
      <c r="K227" s="53"/>
      <c r="L227" s="53"/>
      <c r="M227" s="53"/>
      <c r="N227" s="53"/>
      <c r="O227" s="53"/>
      <c r="P227" s="53"/>
      <c r="Q227" s="53"/>
      <c r="S227" s="113"/>
    </row>
    <row r="228" spans="8:19">
      <c r="H228" s="53"/>
      <c r="I228" s="53"/>
      <c r="J228" s="53"/>
      <c r="K228" s="53"/>
      <c r="L228" s="53"/>
      <c r="M228" s="53"/>
      <c r="N228" s="53"/>
      <c r="O228" s="53"/>
      <c r="P228" s="53"/>
      <c r="Q228" s="53"/>
      <c r="S228" s="113"/>
    </row>
    <row r="229" spans="8:19">
      <c r="H229" s="53"/>
      <c r="I229" s="53"/>
      <c r="J229" s="53"/>
      <c r="K229" s="53"/>
      <c r="L229" s="53"/>
      <c r="M229" s="53"/>
      <c r="N229" s="53"/>
      <c r="O229" s="53"/>
      <c r="P229" s="53"/>
      <c r="Q229" s="53"/>
      <c r="S229" s="113"/>
    </row>
    <row r="230" spans="8:19">
      <c r="H230" s="53"/>
      <c r="I230" s="53"/>
      <c r="J230" s="53"/>
      <c r="K230" s="53"/>
      <c r="L230" s="53"/>
      <c r="M230" s="53"/>
      <c r="N230" s="53"/>
      <c r="O230" s="53"/>
      <c r="P230" s="53"/>
      <c r="Q230" s="53"/>
      <c r="S230" s="113"/>
    </row>
    <row r="231" spans="8:19">
      <c r="H231" s="53"/>
      <c r="I231" s="53"/>
      <c r="J231" s="53"/>
      <c r="K231" s="53"/>
      <c r="L231" s="53"/>
      <c r="M231" s="53"/>
      <c r="N231" s="53"/>
      <c r="O231" s="53"/>
      <c r="P231" s="53"/>
      <c r="Q231" s="53"/>
      <c r="S231" s="113"/>
    </row>
    <row r="232" spans="8:19">
      <c r="H232" s="53"/>
      <c r="I232" s="53"/>
      <c r="J232" s="53"/>
      <c r="K232" s="53"/>
      <c r="L232" s="53"/>
      <c r="M232" s="53"/>
      <c r="N232" s="53"/>
      <c r="O232" s="53"/>
      <c r="P232" s="53"/>
      <c r="Q232" s="53"/>
      <c r="S232" s="113"/>
    </row>
    <row r="233" spans="8:19">
      <c r="H233" s="53"/>
      <c r="I233" s="53"/>
      <c r="J233" s="53"/>
      <c r="K233" s="53"/>
      <c r="L233" s="53"/>
      <c r="M233" s="53"/>
      <c r="N233" s="53"/>
      <c r="O233" s="53"/>
      <c r="P233" s="53"/>
      <c r="Q233" s="53"/>
      <c r="S233" s="113"/>
    </row>
    <row r="234" spans="8:19">
      <c r="H234" s="53"/>
      <c r="I234" s="53"/>
      <c r="J234" s="53"/>
      <c r="K234" s="53"/>
      <c r="L234" s="53"/>
      <c r="M234" s="53"/>
      <c r="N234" s="53"/>
      <c r="O234" s="53"/>
      <c r="P234" s="53"/>
      <c r="Q234" s="53"/>
      <c r="S234" s="113"/>
    </row>
    <row r="235" spans="8:19">
      <c r="H235" s="53"/>
      <c r="I235" s="53"/>
      <c r="J235" s="53"/>
      <c r="K235" s="53"/>
      <c r="L235" s="53"/>
      <c r="M235" s="53"/>
      <c r="N235" s="53"/>
      <c r="O235" s="53"/>
      <c r="P235" s="53"/>
      <c r="Q235" s="53"/>
      <c r="S235" s="113"/>
    </row>
    <row r="236" spans="8:19">
      <c r="H236" s="53"/>
      <c r="I236" s="53"/>
      <c r="J236" s="53"/>
      <c r="K236" s="53"/>
      <c r="L236" s="53"/>
      <c r="M236" s="53"/>
      <c r="N236" s="53"/>
      <c r="O236" s="53"/>
      <c r="P236" s="53"/>
      <c r="Q236" s="53"/>
      <c r="S236" s="113"/>
    </row>
    <row r="237" spans="8:19">
      <c r="H237" s="53"/>
      <c r="I237" s="53"/>
      <c r="J237" s="53"/>
      <c r="K237" s="53"/>
      <c r="L237" s="53"/>
      <c r="M237" s="53"/>
      <c r="N237" s="53"/>
      <c r="O237" s="53"/>
      <c r="P237" s="53"/>
      <c r="Q237" s="53"/>
      <c r="S237" s="113"/>
    </row>
    <row r="238" spans="8:19">
      <c r="H238" s="53"/>
      <c r="I238" s="53"/>
      <c r="J238" s="53"/>
      <c r="K238" s="53"/>
      <c r="L238" s="53"/>
      <c r="M238" s="53"/>
      <c r="N238" s="53"/>
      <c r="O238" s="53"/>
      <c r="P238" s="53"/>
      <c r="Q238" s="53"/>
      <c r="S238" s="113"/>
    </row>
    <row r="239" spans="8:19">
      <c r="H239" s="53"/>
      <c r="I239" s="53"/>
      <c r="J239" s="53"/>
      <c r="K239" s="53"/>
      <c r="L239" s="53"/>
      <c r="M239" s="53"/>
      <c r="N239" s="53"/>
      <c r="O239" s="53"/>
      <c r="P239" s="53"/>
      <c r="Q239" s="53"/>
      <c r="S239" s="113"/>
    </row>
    <row r="240" spans="8:19">
      <c r="H240" s="53"/>
      <c r="I240" s="53"/>
      <c r="J240" s="53"/>
      <c r="K240" s="53"/>
      <c r="L240" s="53"/>
      <c r="M240" s="53"/>
      <c r="N240" s="53"/>
      <c r="O240" s="53"/>
      <c r="P240" s="53"/>
      <c r="Q240" s="53"/>
      <c r="S240" s="113"/>
    </row>
    <row r="241" spans="8:19">
      <c r="H241" s="53"/>
      <c r="I241" s="53"/>
      <c r="J241" s="53"/>
      <c r="K241" s="53"/>
      <c r="L241" s="53"/>
      <c r="M241" s="53"/>
      <c r="N241" s="53"/>
      <c r="O241" s="53"/>
      <c r="P241" s="53"/>
      <c r="Q241" s="53"/>
      <c r="S241" s="113"/>
    </row>
    <row r="242" spans="8:19">
      <c r="H242" s="53"/>
      <c r="I242" s="53"/>
      <c r="J242" s="53"/>
      <c r="K242" s="53"/>
      <c r="L242" s="53"/>
      <c r="M242" s="53"/>
      <c r="N242" s="53"/>
      <c r="O242" s="53"/>
      <c r="P242" s="53"/>
      <c r="Q242" s="53"/>
      <c r="S242" s="113"/>
    </row>
    <row r="243" spans="8:19">
      <c r="H243" s="53"/>
      <c r="I243" s="53"/>
      <c r="J243" s="53"/>
      <c r="K243" s="53"/>
      <c r="L243" s="53"/>
      <c r="M243" s="53"/>
      <c r="N243" s="53"/>
      <c r="O243" s="53"/>
      <c r="P243" s="53"/>
      <c r="Q243" s="53"/>
      <c r="S243" s="113"/>
    </row>
    <row r="244" spans="8:19">
      <c r="H244" s="53"/>
      <c r="I244" s="53"/>
      <c r="J244" s="53"/>
      <c r="K244" s="53"/>
      <c r="L244" s="53"/>
      <c r="M244" s="53"/>
      <c r="N244" s="53"/>
      <c r="O244" s="53"/>
      <c r="P244" s="53"/>
      <c r="Q244" s="53"/>
      <c r="S244" s="113"/>
    </row>
    <row r="245" spans="8:19">
      <c r="H245" s="53"/>
      <c r="I245" s="53"/>
      <c r="J245" s="53"/>
      <c r="K245" s="53"/>
      <c r="L245" s="53"/>
      <c r="M245" s="53"/>
      <c r="N245" s="53"/>
      <c r="O245" s="53"/>
      <c r="P245" s="53"/>
      <c r="Q245" s="53"/>
      <c r="S245" s="113"/>
    </row>
    <row r="246" spans="8:19">
      <c r="H246" s="53"/>
      <c r="I246" s="53"/>
      <c r="J246" s="53"/>
      <c r="K246" s="53"/>
      <c r="L246" s="53"/>
      <c r="M246" s="53"/>
      <c r="N246" s="53"/>
      <c r="O246" s="53"/>
      <c r="P246" s="53"/>
      <c r="Q246" s="53"/>
      <c r="S246" s="113"/>
    </row>
    <row r="247" spans="8:19">
      <c r="H247" s="53"/>
      <c r="I247" s="53"/>
      <c r="J247" s="53"/>
      <c r="K247" s="53"/>
      <c r="L247" s="53"/>
      <c r="M247" s="53"/>
      <c r="N247" s="53"/>
      <c r="O247" s="53"/>
      <c r="P247" s="53"/>
      <c r="Q247" s="53"/>
      <c r="S247" s="113"/>
    </row>
    <row r="248" spans="8:19">
      <c r="H248" s="53"/>
      <c r="I248" s="53"/>
      <c r="J248" s="53"/>
      <c r="K248" s="53"/>
      <c r="L248" s="53"/>
      <c r="M248" s="53"/>
      <c r="N248" s="53"/>
      <c r="O248" s="53"/>
      <c r="P248" s="53"/>
      <c r="Q248" s="53"/>
      <c r="S248" s="113"/>
    </row>
    <row r="249" spans="8:19">
      <c r="H249" s="53"/>
      <c r="I249" s="53"/>
      <c r="J249" s="53"/>
      <c r="K249" s="53"/>
      <c r="L249" s="53"/>
      <c r="M249" s="53"/>
      <c r="N249" s="53"/>
      <c r="O249" s="53"/>
      <c r="P249" s="53"/>
      <c r="Q249" s="53"/>
      <c r="S249" s="113"/>
    </row>
    <row r="250" spans="8:19">
      <c r="H250" s="53"/>
      <c r="I250" s="53"/>
      <c r="J250" s="53"/>
      <c r="K250" s="53"/>
      <c r="L250" s="53"/>
      <c r="M250" s="53"/>
      <c r="N250" s="53"/>
      <c r="O250" s="53"/>
      <c r="P250" s="53"/>
      <c r="Q250" s="53"/>
      <c r="S250" s="113"/>
    </row>
    <row r="251" spans="8:19">
      <c r="H251" s="53"/>
      <c r="I251" s="53"/>
      <c r="J251" s="53"/>
      <c r="K251" s="53"/>
      <c r="L251" s="53"/>
      <c r="M251" s="53"/>
      <c r="N251" s="53"/>
      <c r="O251" s="53"/>
      <c r="P251" s="53"/>
      <c r="Q251" s="53"/>
      <c r="S251" s="113"/>
    </row>
    <row r="252" spans="8:19">
      <c r="H252" s="53"/>
      <c r="I252" s="53"/>
      <c r="J252" s="53"/>
      <c r="K252" s="53"/>
      <c r="L252" s="53"/>
      <c r="M252" s="53"/>
      <c r="N252" s="53"/>
      <c r="O252" s="53"/>
      <c r="P252" s="53"/>
      <c r="Q252" s="53"/>
      <c r="S252" s="113"/>
    </row>
    <row r="253" spans="8:19">
      <c r="H253" s="53"/>
      <c r="I253" s="53"/>
      <c r="J253" s="53"/>
      <c r="K253" s="53"/>
      <c r="L253" s="53"/>
      <c r="M253" s="53"/>
      <c r="N253" s="53"/>
      <c r="O253" s="53"/>
      <c r="P253" s="53"/>
      <c r="Q253" s="53"/>
      <c r="S253" s="113"/>
    </row>
    <row r="254" spans="8:19">
      <c r="H254" s="53"/>
      <c r="I254" s="53"/>
      <c r="J254" s="53"/>
      <c r="K254" s="53"/>
      <c r="L254" s="53"/>
      <c r="M254" s="53"/>
      <c r="N254" s="53"/>
      <c r="O254" s="53"/>
      <c r="P254" s="53"/>
      <c r="Q254" s="53"/>
      <c r="S254" s="113"/>
    </row>
    <row r="255" spans="8:19">
      <c r="H255" s="53"/>
      <c r="I255" s="53"/>
      <c r="J255" s="53"/>
      <c r="K255" s="53"/>
      <c r="L255" s="53"/>
      <c r="M255" s="53"/>
      <c r="N255" s="53"/>
      <c r="O255" s="53"/>
      <c r="P255" s="53"/>
      <c r="Q255" s="53"/>
      <c r="S255" s="113"/>
    </row>
    <row r="256" spans="8:19">
      <c r="H256" s="53"/>
      <c r="I256" s="53"/>
      <c r="J256" s="53"/>
      <c r="K256" s="53"/>
      <c r="L256" s="53"/>
      <c r="M256" s="53"/>
      <c r="N256" s="53"/>
      <c r="O256" s="53"/>
      <c r="P256" s="53"/>
      <c r="Q256" s="53"/>
      <c r="S256" s="113"/>
    </row>
    <row r="257" spans="8:19">
      <c r="H257" s="53"/>
      <c r="I257" s="53"/>
      <c r="J257" s="53"/>
      <c r="K257" s="53"/>
      <c r="L257" s="53"/>
      <c r="M257" s="53"/>
      <c r="N257" s="53"/>
      <c r="O257" s="53"/>
      <c r="P257" s="53"/>
      <c r="Q257" s="53"/>
      <c r="S257" s="113"/>
    </row>
    <row r="258" spans="8:19">
      <c r="H258" s="53"/>
      <c r="I258" s="53"/>
      <c r="J258" s="53"/>
      <c r="K258" s="53"/>
      <c r="L258" s="53"/>
      <c r="M258" s="53"/>
      <c r="N258" s="53"/>
      <c r="O258" s="53"/>
      <c r="P258" s="53"/>
      <c r="Q258" s="53"/>
      <c r="S258" s="113"/>
    </row>
    <row r="259" spans="8:19">
      <c r="H259" s="53"/>
      <c r="I259" s="53"/>
      <c r="J259" s="53"/>
      <c r="K259" s="53"/>
      <c r="L259" s="53"/>
      <c r="M259" s="53"/>
      <c r="N259" s="53"/>
      <c r="O259" s="53"/>
      <c r="P259" s="53"/>
      <c r="Q259" s="53"/>
      <c r="S259" s="113"/>
    </row>
    <row r="260" spans="8:19">
      <c r="H260" s="53"/>
      <c r="I260" s="53"/>
      <c r="J260" s="53"/>
      <c r="K260" s="53"/>
      <c r="L260" s="53"/>
      <c r="M260" s="53"/>
      <c r="N260" s="53"/>
      <c r="O260" s="53"/>
      <c r="P260" s="53"/>
      <c r="Q260" s="53"/>
      <c r="S260" s="113"/>
    </row>
    <row r="261" spans="8:19">
      <c r="H261" s="53"/>
      <c r="I261" s="53"/>
      <c r="J261" s="53"/>
      <c r="K261" s="53"/>
      <c r="L261" s="53"/>
      <c r="M261" s="53"/>
      <c r="N261" s="53"/>
      <c r="O261" s="53"/>
      <c r="P261" s="53"/>
      <c r="Q261" s="53"/>
      <c r="S261" s="113"/>
    </row>
    <row r="262" spans="8:19">
      <c r="H262" s="53"/>
      <c r="I262" s="53"/>
      <c r="J262" s="53"/>
      <c r="K262" s="53"/>
      <c r="L262" s="53"/>
      <c r="M262" s="53"/>
      <c r="N262" s="53"/>
      <c r="O262" s="53"/>
      <c r="P262" s="53"/>
      <c r="Q262" s="53"/>
      <c r="S262" s="113"/>
    </row>
    <row r="263" spans="8:19">
      <c r="H263" s="53"/>
      <c r="I263" s="53"/>
      <c r="J263" s="53"/>
      <c r="K263" s="53"/>
      <c r="L263" s="53"/>
      <c r="M263" s="53"/>
      <c r="N263" s="53"/>
      <c r="O263" s="53"/>
      <c r="P263" s="53"/>
      <c r="Q263" s="53"/>
      <c r="S263" s="113"/>
    </row>
    <row r="264" spans="8:19">
      <c r="H264" s="53"/>
      <c r="I264" s="53"/>
      <c r="J264" s="53"/>
      <c r="K264" s="53"/>
      <c r="L264" s="53"/>
      <c r="M264" s="53"/>
      <c r="N264" s="53"/>
      <c r="O264" s="53"/>
      <c r="P264" s="53"/>
      <c r="Q264" s="53"/>
      <c r="S264" s="113"/>
    </row>
    <row r="265" spans="8:19">
      <c r="H265" s="53"/>
      <c r="I265" s="53"/>
      <c r="J265" s="53"/>
      <c r="K265" s="53"/>
      <c r="L265" s="53"/>
      <c r="M265" s="53"/>
      <c r="N265" s="53"/>
      <c r="O265" s="53"/>
      <c r="P265" s="53"/>
      <c r="Q265" s="53"/>
      <c r="S265" s="113"/>
    </row>
    <row r="266" spans="8:19">
      <c r="H266" s="53"/>
      <c r="I266" s="53"/>
      <c r="J266" s="53"/>
      <c r="K266" s="53"/>
      <c r="L266" s="53"/>
      <c r="M266" s="53"/>
      <c r="N266" s="53"/>
      <c r="O266" s="53"/>
      <c r="P266" s="53"/>
      <c r="Q266" s="53"/>
      <c r="S266" s="113"/>
    </row>
    <row r="267" spans="8:19">
      <c r="H267" s="53"/>
      <c r="I267" s="53"/>
      <c r="J267" s="53"/>
      <c r="K267" s="53"/>
      <c r="L267" s="53"/>
      <c r="M267" s="53"/>
      <c r="N267" s="53"/>
      <c r="O267" s="53"/>
      <c r="P267" s="53"/>
      <c r="Q267" s="53"/>
      <c r="S267" s="113"/>
    </row>
    <row r="268" spans="8:19">
      <c r="H268" s="53"/>
      <c r="I268" s="53"/>
      <c r="J268" s="53"/>
      <c r="K268" s="53"/>
      <c r="L268" s="53"/>
      <c r="M268" s="53"/>
      <c r="N268" s="53"/>
      <c r="O268" s="53"/>
      <c r="P268" s="53"/>
      <c r="Q268" s="53"/>
      <c r="S268" s="113"/>
    </row>
    <row r="269" spans="8:19">
      <c r="H269" s="53"/>
      <c r="I269" s="53"/>
      <c r="J269" s="53"/>
      <c r="K269" s="53"/>
      <c r="L269" s="53"/>
      <c r="M269" s="53"/>
      <c r="N269" s="53"/>
      <c r="O269" s="53"/>
      <c r="P269" s="53"/>
      <c r="Q269" s="53"/>
      <c r="S269" s="113"/>
    </row>
    <row r="270" spans="8:19">
      <c r="H270" s="53"/>
      <c r="I270" s="53"/>
      <c r="J270" s="53"/>
      <c r="K270" s="53"/>
      <c r="L270" s="53"/>
      <c r="M270" s="53"/>
      <c r="N270" s="53"/>
      <c r="O270" s="53"/>
      <c r="P270" s="53"/>
      <c r="Q270" s="53"/>
      <c r="S270" s="113"/>
    </row>
    <row r="271" spans="8:19">
      <c r="H271" s="53"/>
      <c r="I271" s="53"/>
      <c r="J271" s="53"/>
      <c r="K271" s="53"/>
      <c r="L271" s="53"/>
      <c r="M271" s="53"/>
      <c r="N271" s="53"/>
      <c r="O271" s="53"/>
      <c r="P271" s="53"/>
      <c r="Q271" s="53"/>
      <c r="S271" s="113"/>
    </row>
    <row r="272" spans="8:19">
      <c r="H272" s="53"/>
      <c r="I272" s="53"/>
      <c r="J272" s="53"/>
      <c r="K272" s="53"/>
      <c r="L272" s="53"/>
      <c r="M272" s="53"/>
      <c r="N272" s="53"/>
      <c r="O272" s="53"/>
      <c r="P272" s="53"/>
      <c r="Q272" s="53"/>
      <c r="S272" s="113"/>
    </row>
    <row r="273" spans="8:19">
      <c r="H273" s="53"/>
      <c r="I273" s="53"/>
      <c r="J273" s="53"/>
      <c r="K273" s="53"/>
      <c r="L273" s="53"/>
      <c r="M273" s="53"/>
      <c r="N273" s="53"/>
      <c r="O273" s="53"/>
      <c r="P273" s="53"/>
      <c r="Q273" s="53"/>
      <c r="S273" s="113"/>
    </row>
    <row r="274" spans="8:19">
      <c r="H274" s="53"/>
      <c r="I274" s="53"/>
      <c r="J274" s="53"/>
      <c r="K274" s="53"/>
      <c r="L274" s="53"/>
      <c r="M274" s="53"/>
      <c r="N274" s="53"/>
      <c r="O274" s="53"/>
      <c r="P274" s="53"/>
      <c r="Q274" s="53"/>
      <c r="S274" s="113"/>
    </row>
    <row r="275" spans="8:19">
      <c r="H275" s="53"/>
      <c r="I275" s="53"/>
      <c r="J275" s="53"/>
      <c r="K275" s="53"/>
      <c r="L275" s="53"/>
      <c r="M275" s="53"/>
      <c r="N275" s="53"/>
      <c r="O275" s="53"/>
      <c r="P275" s="53"/>
      <c r="Q275" s="53"/>
      <c r="S275" s="113"/>
    </row>
    <row r="276" spans="8:19">
      <c r="H276" s="53"/>
      <c r="I276" s="53"/>
      <c r="J276" s="53"/>
      <c r="K276" s="53"/>
      <c r="L276" s="53"/>
      <c r="M276" s="53"/>
      <c r="N276" s="53"/>
      <c r="O276" s="53"/>
      <c r="P276" s="53"/>
      <c r="Q276" s="53"/>
      <c r="S276" s="113"/>
    </row>
    <row r="277" spans="8:19">
      <c r="H277" s="53"/>
      <c r="I277" s="53"/>
      <c r="J277" s="53"/>
      <c r="K277" s="53"/>
      <c r="L277" s="53"/>
      <c r="M277" s="53"/>
      <c r="N277" s="53"/>
      <c r="O277" s="53"/>
      <c r="P277" s="53"/>
      <c r="Q277" s="53"/>
      <c r="S277" s="113"/>
    </row>
    <row r="278" spans="8:19">
      <c r="H278" s="53"/>
      <c r="I278" s="53"/>
      <c r="J278" s="53"/>
      <c r="K278" s="53"/>
      <c r="L278" s="53"/>
      <c r="M278" s="53"/>
      <c r="N278" s="53"/>
      <c r="O278" s="53"/>
      <c r="P278" s="53"/>
      <c r="Q278" s="53"/>
      <c r="S278" s="113"/>
    </row>
    <row r="279" spans="8:19">
      <c r="H279" s="53"/>
      <c r="I279" s="53"/>
      <c r="J279" s="53"/>
      <c r="K279" s="53"/>
      <c r="L279" s="53"/>
      <c r="M279" s="53"/>
      <c r="N279" s="53"/>
      <c r="O279" s="53"/>
      <c r="P279" s="53"/>
      <c r="Q279" s="53"/>
      <c r="S279" s="113"/>
    </row>
    <row r="280" spans="8:19">
      <c r="H280" s="53"/>
      <c r="I280" s="53"/>
      <c r="J280" s="53"/>
      <c r="K280" s="53"/>
      <c r="L280" s="53"/>
      <c r="M280" s="53"/>
      <c r="N280" s="53"/>
      <c r="O280" s="53"/>
      <c r="P280" s="53"/>
      <c r="Q280" s="53"/>
      <c r="S280" s="113"/>
    </row>
    <row r="281" spans="8:19">
      <c r="H281" s="53"/>
      <c r="I281" s="53"/>
      <c r="J281" s="53"/>
      <c r="K281" s="53"/>
      <c r="L281" s="53"/>
      <c r="M281" s="53"/>
      <c r="N281" s="53"/>
      <c r="O281" s="53"/>
      <c r="P281" s="53"/>
      <c r="Q281" s="53"/>
      <c r="S281" s="113"/>
    </row>
    <row r="282" spans="8:19">
      <c r="H282" s="53"/>
      <c r="I282" s="53"/>
      <c r="J282" s="53"/>
      <c r="K282" s="53"/>
      <c r="L282" s="53"/>
      <c r="M282" s="53"/>
      <c r="N282" s="53"/>
      <c r="O282" s="53"/>
      <c r="P282" s="53"/>
      <c r="Q282" s="53"/>
      <c r="S282" s="113"/>
    </row>
    <row r="283" spans="8:19">
      <c r="H283" s="53"/>
      <c r="I283" s="53"/>
      <c r="J283" s="53"/>
      <c r="K283" s="53"/>
      <c r="L283" s="53"/>
      <c r="M283" s="53"/>
      <c r="N283" s="53"/>
      <c r="O283" s="53"/>
      <c r="P283" s="53"/>
      <c r="Q283" s="53"/>
      <c r="S283" s="113"/>
    </row>
    <row r="284" spans="8:19">
      <c r="H284" s="53"/>
      <c r="I284" s="53"/>
      <c r="J284" s="53"/>
      <c r="K284" s="53"/>
      <c r="L284" s="53"/>
      <c r="M284" s="53"/>
      <c r="N284" s="53"/>
      <c r="O284" s="53"/>
      <c r="P284" s="53"/>
      <c r="Q284" s="53"/>
      <c r="S284" s="113"/>
    </row>
    <row r="285" spans="8:19">
      <c r="H285" s="53"/>
      <c r="I285" s="53"/>
      <c r="J285" s="53"/>
      <c r="K285" s="53"/>
      <c r="L285" s="53"/>
      <c r="M285" s="53"/>
      <c r="N285" s="53"/>
      <c r="O285" s="53"/>
      <c r="P285" s="53"/>
      <c r="Q285" s="53"/>
      <c r="S285" s="113"/>
    </row>
    <row r="286" spans="8:19">
      <c r="H286" s="53"/>
      <c r="I286" s="53"/>
      <c r="J286" s="53"/>
      <c r="K286" s="53"/>
      <c r="L286" s="53"/>
      <c r="M286" s="53"/>
      <c r="N286" s="53"/>
      <c r="O286" s="53"/>
      <c r="P286" s="53"/>
      <c r="Q286" s="53"/>
      <c r="S286" s="113"/>
    </row>
    <row r="287" spans="8:19">
      <c r="H287" s="53"/>
      <c r="I287" s="53"/>
      <c r="J287" s="53"/>
      <c r="K287" s="53"/>
      <c r="L287" s="53"/>
      <c r="M287" s="53"/>
      <c r="N287" s="53"/>
      <c r="O287" s="53"/>
      <c r="P287" s="53"/>
      <c r="Q287" s="53"/>
      <c r="S287" s="113"/>
    </row>
    <row r="288" spans="8:19">
      <c r="H288" s="53"/>
      <c r="I288" s="53"/>
      <c r="J288" s="53"/>
      <c r="K288" s="53"/>
      <c r="L288" s="53"/>
      <c r="M288" s="53"/>
      <c r="N288" s="53"/>
      <c r="O288" s="53"/>
      <c r="P288" s="53"/>
      <c r="Q288" s="53"/>
      <c r="S288" s="113"/>
    </row>
    <row r="289" spans="8:19">
      <c r="H289" s="53"/>
      <c r="I289" s="53"/>
      <c r="J289" s="53"/>
      <c r="K289" s="53"/>
      <c r="L289" s="53"/>
      <c r="M289" s="53"/>
      <c r="N289" s="53"/>
      <c r="O289" s="53"/>
      <c r="P289" s="53"/>
      <c r="Q289" s="53"/>
      <c r="S289" s="113"/>
    </row>
    <row r="290" spans="8:19">
      <c r="H290" s="53"/>
      <c r="I290" s="53"/>
      <c r="J290" s="53"/>
      <c r="K290" s="53"/>
      <c r="L290" s="53"/>
      <c r="M290" s="53"/>
      <c r="N290" s="53"/>
      <c r="O290" s="53"/>
      <c r="P290" s="53"/>
      <c r="Q290" s="53"/>
      <c r="S290" s="113"/>
    </row>
    <row r="291" spans="8:19">
      <c r="H291" s="53"/>
      <c r="I291" s="53"/>
      <c r="J291" s="53"/>
      <c r="K291" s="53"/>
      <c r="L291" s="53"/>
      <c r="M291" s="53"/>
      <c r="N291" s="53"/>
      <c r="O291" s="53"/>
      <c r="P291" s="53"/>
      <c r="Q291" s="53"/>
      <c r="S291" s="113"/>
    </row>
    <row r="292" spans="8:19">
      <c r="H292" s="53"/>
      <c r="I292" s="53"/>
      <c r="J292" s="53"/>
      <c r="K292" s="53"/>
      <c r="L292" s="53"/>
      <c r="M292" s="53"/>
      <c r="N292" s="53"/>
      <c r="O292" s="53"/>
      <c r="P292" s="53"/>
      <c r="Q292" s="53"/>
      <c r="S292" s="113"/>
    </row>
    <row r="293" spans="8:19">
      <c r="H293" s="53"/>
      <c r="I293" s="53"/>
      <c r="J293" s="53"/>
      <c r="K293" s="53"/>
      <c r="L293" s="53"/>
      <c r="M293" s="53"/>
      <c r="N293" s="53"/>
      <c r="O293" s="53"/>
      <c r="P293" s="53"/>
      <c r="Q293" s="53"/>
      <c r="S293" s="113"/>
    </row>
    <row r="294" spans="8:19">
      <c r="H294" s="53"/>
      <c r="I294" s="53"/>
      <c r="J294" s="53"/>
      <c r="K294" s="53"/>
      <c r="L294" s="53"/>
      <c r="M294" s="53"/>
      <c r="N294" s="53"/>
      <c r="O294" s="53"/>
      <c r="P294" s="53"/>
      <c r="Q294" s="53"/>
      <c r="S294" s="113"/>
    </row>
    <row r="295" spans="8:19">
      <c r="H295" s="53"/>
      <c r="I295" s="53"/>
      <c r="J295" s="53"/>
      <c r="K295" s="53"/>
      <c r="L295" s="53"/>
      <c r="M295" s="53"/>
      <c r="N295" s="53"/>
      <c r="O295" s="53"/>
      <c r="P295" s="53"/>
      <c r="Q295" s="53"/>
      <c r="S295" s="113"/>
    </row>
    <row r="296" spans="8:19">
      <c r="H296" s="53"/>
      <c r="I296" s="53"/>
      <c r="J296" s="53"/>
      <c r="K296" s="53"/>
      <c r="L296" s="53"/>
      <c r="M296" s="53"/>
      <c r="N296" s="53"/>
      <c r="O296" s="53"/>
      <c r="P296" s="53"/>
      <c r="Q296" s="53"/>
      <c r="S296" s="113"/>
    </row>
    <row r="297" spans="8:19">
      <c r="H297" s="53"/>
      <c r="I297" s="53"/>
      <c r="J297" s="53"/>
      <c r="K297" s="53"/>
      <c r="L297" s="53"/>
      <c r="M297" s="53"/>
      <c r="N297" s="53"/>
      <c r="O297" s="53"/>
      <c r="P297" s="53"/>
      <c r="Q297" s="53"/>
      <c r="S297" s="113"/>
    </row>
    <row r="298" spans="8:19">
      <c r="H298" s="53"/>
      <c r="I298" s="53"/>
      <c r="J298" s="53"/>
      <c r="K298" s="53"/>
      <c r="L298" s="53"/>
      <c r="M298" s="53"/>
      <c r="N298" s="53"/>
      <c r="O298" s="53"/>
      <c r="P298" s="53"/>
      <c r="Q298" s="53"/>
      <c r="S298" s="113"/>
    </row>
    <row r="299" spans="8:19">
      <c r="H299" s="53"/>
      <c r="I299" s="53"/>
      <c r="J299" s="53"/>
      <c r="K299" s="53"/>
      <c r="L299" s="53"/>
      <c r="M299" s="53"/>
      <c r="N299" s="53"/>
      <c r="O299" s="53"/>
      <c r="P299" s="53"/>
      <c r="Q299" s="53"/>
      <c r="S299" s="113"/>
    </row>
    <row r="300" spans="8:19">
      <c r="H300" s="53"/>
      <c r="I300" s="53"/>
      <c r="J300" s="53"/>
      <c r="K300" s="53"/>
      <c r="L300" s="53"/>
      <c r="M300" s="53"/>
      <c r="N300" s="53"/>
      <c r="O300" s="53"/>
      <c r="P300" s="53"/>
      <c r="Q300" s="53"/>
      <c r="S300" s="113"/>
    </row>
    <row r="301" spans="8:19">
      <c r="H301" s="53"/>
      <c r="I301" s="53"/>
      <c r="J301" s="53"/>
      <c r="K301" s="53"/>
      <c r="L301" s="53"/>
      <c r="M301" s="53"/>
      <c r="N301" s="53"/>
      <c r="O301" s="53"/>
      <c r="P301" s="53"/>
      <c r="Q301" s="53"/>
      <c r="S301" s="113"/>
    </row>
    <row r="302" spans="8:19">
      <c r="H302" s="53"/>
      <c r="I302" s="53"/>
      <c r="J302" s="53"/>
      <c r="K302" s="53"/>
      <c r="L302" s="53"/>
      <c r="M302" s="53"/>
      <c r="N302" s="53"/>
      <c r="O302" s="53"/>
      <c r="P302" s="53"/>
      <c r="Q302" s="53"/>
      <c r="S302" s="113"/>
    </row>
    <row r="303" spans="8:19">
      <c r="H303" s="53"/>
      <c r="I303" s="53"/>
      <c r="J303" s="53"/>
      <c r="K303" s="53"/>
      <c r="L303" s="53"/>
      <c r="M303" s="53"/>
      <c r="N303" s="53"/>
      <c r="O303" s="53"/>
      <c r="P303" s="53"/>
      <c r="Q303" s="53"/>
      <c r="S303" s="113"/>
    </row>
    <row r="304" spans="8:19">
      <c r="H304" s="53"/>
      <c r="I304" s="53"/>
      <c r="J304" s="53"/>
      <c r="K304" s="53"/>
      <c r="L304" s="53"/>
      <c r="M304" s="53"/>
      <c r="N304" s="53"/>
      <c r="O304" s="53"/>
      <c r="P304" s="53"/>
      <c r="Q304" s="53"/>
      <c r="S304" s="113"/>
    </row>
    <row r="305" spans="8:19">
      <c r="H305" s="53"/>
      <c r="I305" s="53"/>
      <c r="J305" s="53"/>
      <c r="K305" s="53"/>
      <c r="L305" s="53"/>
      <c r="M305" s="53"/>
      <c r="N305" s="53"/>
      <c r="O305" s="53"/>
      <c r="P305" s="53"/>
      <c r="Q305" s="53"/>
      <c r="S305" s="113"/>
    </row>
    <row r="306" spans="8:19">
      <c r="H306" s="53"/>
      <c r="I306" s="53"/>
      <c r="J306" s="53"/>
      <c r="K306" s="53"/>
      <c r="L306" s="53"/>
      <c r="M306" s="53"/>
      <c r="N306" s="53"/>
      <c r="O306" s="53"/>
      <c r="P306" s="53"/>
      <c r="Q306" s="53"/>
      <c r="S306" s="113"/>
    </row>
    <row r="307" spans="8:19">
      <c r="H307" s="53"/>
      <c r="I307" s="53"/>
      <c r="J307" s="53"/>
      <c r="K307" s="53"/>
      <c r="L307" s="53"/>
      <c r="M307" s="53"/>
      <c r="N307" s="53"/>
      <c r="O307" s="53"/>
      <c r="P307" s="53"/>
      <c r="Q307" s="53"/>
      <c r="S307" s="113"/>
    </row>
    <row r="308" spans="8:19">
      <c r="H308" s="53"/>
      <c r="I308" s="53"/>
      <c r="J308" s="53"/>
      <c r="K308" s="53"/>
      <c r="L308" s="53"/>
      <c r="M308" s="53"/>
      <c r="N308" s="53"/>
      <c r="O308" s="53"/>
      <c r="P308" s="53"/>
      <c r="Q308" s="53"/>
      <c r="S308" s="113"/>
    </row>
    <row r="309" spans="8:19">
      <c r="H309" s="53"/>
      <c r="I309" s="53"/>
      <c r="J309" s="53"/>
      <c r="K309" s="53"/>
      <c r="L309" s="53"/>
      <c r="M309" s="53"/>
      <c r="N309" s="53"/>
      <c r="O309" s="53"/>
      <c r="P309" s="53"/>
      <c r="Q309" s="53"/>
      <c r="S309" s="113"/>
    </row>
    <row r="310" spans="8:19">
      <c r="H310" s="53"/>
      <c r="I310" s="53"/>
      <c r="J310" s="53"/>
      <c r="K310" s="53"/>
      <c r="L310" s="53"/>
      <c r="M310" s="53"/>
      <c r="N310" s="53"/>
      <c r="O310" s="53"/>
      <c r="P310" s="53"/>
      <c r="Q310" s="53"/>
      <c r="S310" s="113"/>
    </row>
    <row r="311" spans="8:19">
      <c r="H311" s="53"/>
      <c r="I311" s="53"/>
      <c r="J311" s="53"/>
      <c r="K311" s="53"/>
      <c r="L311" s="53"/>
      <c r="M311" s="53"/>
      <c r="N311" s="53"/>
      <c r="O311" s="53"/>
      <c r="P311" s="53"/>
      <c r="Q311" s="53"/>
      <c r="S311" s="113"/>
    </row>
    <row r="312" spans="8:19">
      <c r="H312" s="53"/>
      <c r="I312" s="53"/>
      <c r="J312" s="53"/>
      <c r="K312" s="53"/>
      <c r="L312" s="53"/>
      <c r="M312" s="53"/>
      <c r="N312" s="53"/>
      <c r="O312" s="53"/>
      <c r="P312" s="53"/>
      <c r="Q312" s="53"/>
      <c r="S312" s="113"/>
    </row>
    <row r="313" spans="8:19">
      <c r="H313" s="53"/>
      <c r="I313" s="53"/>
      <c r="J313" s="53"/>
      <c r="K313" s="53"/>
      <c r="L313" s="53"/>
      <c r="M313" s="53"/>
      <c r="N313" s="53"/>
      <c r="O313" s="53"/>
      <c r="P313" s="53"/>
      <c r="Q313" s="53"/>
      <c r="S313" s="113"/>
    </row>
    <row r="314" spans="8:19">
      <c r="H314" s="53"/>
      <c r="I314" s="53"/>
      <c r="J314" s="53"/>
      <c r="K314" s="53"/>
      <c r="L314" s="53"/>
      <c r="M314" s="53"/>
      <c r="N314" s="53"/>
      <c r="O314" s="53"/>
      <c r="P314" s="53"/>
      <c r="Q314" s="53"/>
      <c r="S314" s="113"/>
    </row>
    <row r="315" spans="8:19">
      <c r="H315" s="53"/>
      <c r="I315" s="53"/>
      <c r="J315" s="53"/>
      <c r="K315" s="53"/>
      <c r="L315" s="53"/>
      <c r="M315" s="53"/>
      <c r="N315" s="53"/>
      <c r="O315" s="53"/>
      <c r="P315" s="53"/>
      <c r="Q315" s="53"/>
      <c r="S315" s="113"/>
    </row>
    <row r="316" spans="8:19">
      <c r="H316" s="53"/>
      <c r="I316" s="53"/>
      <c r="J316" s="53"/>
      <c r="K316" s="53"/>
      <c r="L316" s="53"/>
      <c r="M316" s="53"/>
      <c r="N316" s="53"/>
      <c r="O316" s="53"/>
      <c r="P316" s="53"/>
      <c r="Q316" s="53"/>
      <c r="S316" s="113"/>
    </row>
    <row r="317" spans="8:19">
      <c r="H317" s="53"/>
      <c r="I317" s="53"/>
      <c r="J317" s="53"/>
      <c r="K317" s="53"/>
      <c r="L317" s="53"/>
      <c r="M317" s="53"/>
      <c r="N317" s="53"/>
      <c r="O317" s="53"/>
      <c r="P317" s="53"/>
      <c r="Q317" s="53"/>
      <c r="S317" s="113"/>
    </row>
    <row r="318" spans="8:19">
      <c r="H318" s="53"/>
      <c r="I318" s="53"/>
      <c r="J318" s="53"/>
      <c r="K318" s="53"/>
      <c r="L318" s="53"/>
      <c r="M318" s="53"/>
      <c r="N318" s="53"/>
      <c r="O318" s="53"/>
      <c r="P318" s="53"/>
      <c r="Q318" s="53"/>
      <c r="S318" s="113"/>
    </row>
    <row r="319" spans="8:19">
      <c r="H319" s="53"/>
      <c r="I319" s="53"/>
      <c r="J319" s="53"/>
      <c r="K319" s="53"/>
      <c r="L319" s="53"/>
      <c r="M319" s="53"/>
      <c r="N319" s="53"/>
      <c r="O319" s="53"/>
      <c r="P319" s="53"/>
      <c r="Q319" s="53"/>
      <c r="S319" s="113"/>
    </row>
    <row r="320" spans="8:19">
      <c r="H320" s="53"/>
      <c r="I320" s="53"/>
      <c r="J320" s="53"/>
      <c r="K320" s="53"/>
      <c r="L320" s="53"/>
      <c r="M320" s="53"/>
      <c r="N320" s="53"/>
      <c r="O320" s="53"/>
      <c r="P320" s="53"/>
      <c r="Q320" s="53"/>
      <c r="S320" s="113"/>
    </row>
    <row r="321" spans="8:19">
      <c r="H321" s="53"/>
      <c r="I321" s="53"/>
      <c r="J321" s="53"/>
      <c r="K321" s="53"/>
      <c r="L321" s="53"/>
      <c r="M321" s="53"/>
      <c r="N321" s="53"/>
      <c r="O321" s="53"/>
      <c r="P321" s="53"/>
      <c r="Q321" s="53"/>
      <c r="S321" s="113"/>
    </row>
    <row r="322" spans="8:19">
      <c r="H322" s="53"/>
      <c r="I322" s="53"/>
      <c r="J322" s="53"/>
      <c r="K322" s="53"/>
      <c r="L322" s="53"/>
      <c r="M322" s="53"/>
      <c r="N322" s="53"/>
      <c r="O322" s="53"/>
      <c r="P322" s="53"/>
      <c r="Q322" s="53"/>
      <c r="S322" s="113"/>
    </row>
    <row r="323" spans="8:19">
      <c r="H323" s="53"/>
      <c r="I323" s="53"/>
      <c r="J323" s="53"/>
      <c r="K323" s="53"/>
      <c r="L323" s="53"/>
      <c r="M323" s="53"/>
      <c r="N323" s="53"/>
      <c r="O323" s="53"/>
      <c r="P323" s="53"/>
      <c r="Q323" s="53"/>
      <c r="S323" s="113"/>
    </row>
    <row r="324" spans="8:19">
      <c r="H324" s="53"/>
      <c r="I324" s="53"/>
      <c r="J324" s="53"/>
      <c r="K324" s="53"/>
      <c r="L324" s="53"/>
      <c r="M324" s="53"/>
      <c r="N324" s="53"/>
      <c r="O324" s="53"/>
      <c r="P324" s="53"/>
      <c r="Q324" s="53"/>
      <c r="S324" s="113"/>
    </row>
    <row r="325" spans="8:19">
      <c r="H325" s="53"/>
      <c r="I325" s="53"/>
      <c r="J325" s="53"/>
      <c r="K325" s="53"/>
      <c r="L325" s="53"/>
      <c r="M325" s="53"/>
      <c r="N325" s="53"/>
      <c r="O325" s="53"/>
      <c r="P325" s="53"/>
      <c r="Q325" s="53"/>
      <c r="S325" s="113"/>
    </row>
    <row r="326" spans="8:19">
      <c r="H326" s="53"/>
      <c r="I326" s="53"/>
      <c r="J326" s="53"/>
      <c r="K326" s="53"/>
      <c r="L326" s="53"/>
      <c r="M326" s="53"/>
      <c r="N326" s="53"/>
      <c r="O326" s="53"/>
      <c r="P326" s="53"/>
      <c r="Q326" s="53"/>
      <c r="S326" s="113"/>
    </row>
    <row r="327" spans="8:19">
      <c r="H327" s="53"/>
      <c r="I327" s="53"/>
      <c r="J327" s="53"/>
      <c r="K327" s="53"/>
      <c r="L327" s="53"/>
      <c r="M327" s="53"/>
      <c r="N327" s="53"/>
      <c r="O327" s="53"/>
      <c r="P327" s="53"/>
      <c r="Q327" s="53"/>
      <c r="S327" s="113"/>
    </row>
    <row r="328" spans="8:19">
      <c r="H328" s="53"/>
      <c r="I328" s="53"/>
      <c r="J328" s="53"/>
      <c r="K328" s="53"/>
      <c r="L328" s="53"/>
      <c r="M328" s="53"/>
      <c r="N328" s="53"/>
      <c r="O328" s="53"/>
      <c r="P328" s="53"/>
      <c r="Q328" s="53"/>
      <c r="S328" s="113"/>
    </row>
    <row r="329" spans="8:19">
      <c r="H329" s="53"/>
      <c r="I329" s="53"/>
      <c r="J329" s="53"/>
      <c r="K329" s="53"/>
      <c r="L329" s="53"/>
      <c r="M329" s="53"/>
      <c r="N329" s="53"/>
      <c r="O329" s="53"/>
      <c r="P329" s="53"/>
      <c r="Q329" s="53"/>
      <c r="S329" s="113"/>
    </row>
    <row r="330" spans="8:19">
      <c r="H330" s="53"/>
      <c r="I330" s="53"/>
      <c r="J330" s="53"/>
      <c r="K330" s="53"/>
      <c r="L330" s="53"/>
      <c r="M330" s="53"/>
      <c r="N330" s="53"/>
      <c r="O330" s="53"/>
      <c r="P330" s="53"/>
      <c r="Q330" s="53"/>
      <c r="S330" s="113"/>
    </row>
    <row r="331" spans="8:19">
      <c r="H331" s="53"/>
      <c r="I331" s="53"/>
      <c r="J331" s="53"/>
      <c r="K331" s="53"/>
      <c r="L331" s="53"/>
      <c r="M331" s="53"/>
      <c r="N331" s="53"/>
      <c r="O331" s="53"/>
      <c r="P331" s="53"/>
      <c r="Q331" s="53"/>
      <c r="S331" s="113"/>
    </row>
    <row r="332" spans="8:19">
      <c r="H332" s="53"/>
      <c r="I332" s="53"/>
      <c r="J332" s="53"/>
      <c r="K332" s="53"/>
      <c r="L332" s="53"/>
      <c r="M332" s="53"/>
      <c r="N332" s="53"/>
      <c r="O332" s="53"/>
      <c r="P332" s="53"/>
      <c r="Q332" s="53"/>
      <c r="S332" s="113"/>
    </row>
    <row r="333" spans="8:19">
      <c r="H333" s="53"/>
      <c r="I333" s="53"/>
      <c r="J333" s="53"/>
      <c r="K333" s="53"/>
      <c r="L333" s="53"/>
      <c r="M333" s="53"/>
      <c r="N333" s="53"/>
      <c r="O333" s="53"/>
      <c r="P333" s="53"/>
      <c r="Q333" s="53"/>
      <c r="S333" s="113"/>
    </row>
    <row r="334" spans="8:19">
      <c r="H334" s="53"/>
      <c r="I334" s="53"/>
      <c r="J334" s="53"/>
      <c r="K334" s="53"/>
      <c r="L334" s="53"/>
      <c r="M334" s="53"/>
      <c r="N334" s="53"/>
      <c r="O334" s="53"/>
      <c r="P334" s="53"/>
      <c r="Q334" s="53"/>
      <c r="S334" s="113"/>
    </row>
    <row r="335" spans="8:19">
      <c r="H335" s="53"/>
      <c r="I335" s="53"/>
      <c r="J335" s="53"/>
      <c r="K335" s="53"/>
      <c r="L335" s="53"/>
      <c r="M335" s="53"/>
      <c r="N335" s="53"/>
      <c r="O335" s="53"/>
      <c r="P335" s="53"/>
      <c r="Q335" s="53"/>
      <c r="S335" s="113"/>
    </row>
    <row r="336" spans="8:19">
      <c r="H336" s="53"/>
      <c r="I336" s="53"/>
      <c r="J336" s="53"/>
      <c r="K336" s="53"/>
      <c r="L336" s="53"/>
      <c r="M336" s="53"/>
      <c r="N336" s="53"/>
      <c r="O336" s="53"/>
      <c r="P336" s="53"/>
      <c r="Q336" s="53"/>
      <c r="S336" s="113"/>
    </row>
    <row r="337" spans="8:19">
      <c r="H337" s="53"/>
      <c r="I337" s="53"/>
      <c r="J337" s="53"/>
      <c r="K337" s="53"/>
      <c r="L337" s="53"/>
      <c r="M337" s="53"/>
      <c r="N337" s="53"/>
      <c r="O337" s="53"/>
      <c r="P337" s="53"/>
      <c r="Q337" s="53"/>
      <c r="S337" s="113"/>
    </row>
    <row r="338" spans="8:19">
      <c r="H338" s="53"/>
      <c r="I338" s="53"/>
      <c r="J338" s="53"/>
      <c r="K338" s="53"/>
      <c r="L338" s="53"/>
      <c r="M338" s="53"/>
      <c r="N338" s="53"/>
      <c r="O338" s="53"/>
      <c r="P338" s="53"/>
      <c r="Q338" s="53"/>
      <c r="S338" s="113"/>
    </row>
    <row r="339" spans="8:19">
      <c r="H339" s="53"/>
      <c r="I339" s="53"/>
      <c r="J339" s="53"/>
      <c r="K339" s="53"/>
      <c r="L339" s="53"/>
      <c r="M339" s="53"/>
      <c r="N339" s="53"/>
      <c r="O339" s="53"/>
      <c r="P339" s="53"/>
      <c r="Q339" s="53"/>
      <c r="S339" s="113"/>
    </row>
    <row r="340" spans="8:19">
      <c r="H340" s="53"/>
      <c r="I340" s="53"/>
      <c r="J340" s="53"/>
      <c r="K340" s="53"/>
      <c r="L340" s="53"/>
      <c r="M340" s="53"/>
      <c r="N340" s="53"/>
      <c r="O340" s="53"/>
      <c r="P340" s="53"/>
      <c r="Q340" s="53"/>
      <c r="S340" s="113"/>
    </row>
    <row r="341" spans="8:19">
      <c r="H341" s="53"/>
      <c r="I341" s="53"/>
      <c r="J341" s="53"/>
      <c r="K341" s="53"/>
      <c r="L341" s="53"/>
      <c r="M341" s="53"/>
      <c r="N341" s="53"/>
      <c r="O341" s="53"/>
      <c r="P341" s="53"/>
      <c r="Q341" s="53"/>
      <c r="S341" s="113"/>
    </row>
    <row r="342" spans="8:19">
      <c r="H342" s="53"/>
      <c r="I342" s="53"/>
      <c r="J342" s="53"/>
      <c r="K342" s="53"/>
      <c r="L342" s="53"/>
      <c r="M342" s="53"/>
      <c r="N342" s="53"/>
      <c r="O342" s="53"/>
      <c r="P342" s="53"/>
      <c r="Q342" s="53"/>
      <c r="S342" s="113"/>
    </row>
    <row r="343" spans="8:19">
      <c r="H343" s="53"/>
      <c r="I343" s="53"/>
      <c r="J343" s="53"/>
      <c r="K343" s="53"/>
      <c r="L343" s="53"/>
      <c r="M343" s="53"/>
      <c r="N343" s="53"/>
      <c r="O343" s="53"/>
      <c r="P343" s="53"/>
      <c r="Q343" s="53"/>
      <c r="S343" s="113"/>
    </row>
    <row r="344" spans="8:19">
      <c r="H344" s="53"/>
      <c r="I344" s="53"/>
      <c r="J344" s="53"/>
      <c r="K344" s="53"/>
      <c r="L344" s="53"/>
      <c r="M344" s="53"/>
      <c r="N344" s="53"/>
      <c r="O344" s="53"/>
      <c r="P344" s="53"/>
      <c r="Q344" s="53"/>
      <c r="S344" s="113"/>
    </row>
    <row r="345" spans="8:19">
      <c r="H345" s="53"/>
      <c r="I345" s="53"/>
      <c r="J345" s="53"/>
      <c r="K345" s="53"/>
      <c r="L345" s="53"/>
      <c r="M345" s="53"/>
      <c r="N345" s="53"/>
      <c r="O345" s="53"/>
      <c r="P345" s="53"/>
      <c r="Q345" s="53"/>
      <c r="S345" s="113"/>
    </row>
    <row r="346" spans="8:19">
      <c r="H346" s="53"/>
      <c r="I346" s="53"/>
      <c r="J346" s="53"/>
      <c r="K346" s="53"/>
      <c r="L346" s="53"/>
      <c r="M346" s="53"/>
      <c r="N346" s="53"/>
      <c r="O346" s="53"/>
      <c r="P346" s="53"/>
      <c r="Q346" s="53"/>
      <c r="S346" s="113"/>
    </row>
    <row r="347" spans="8:19">
      <c r="H347" s="53"/>
      <c r="I347" s="53"/>
      <c r="J347" s="53"/>
      <c r="K347" s="53"/>
      <c r="L347" s="53"/>
      <c r="M347" s="53"/>
      <c r="N347" s="53"/>
      <c r="O347" s="53"/>
      <c r="P347" s="53"/>
      <c r="Q347" s="53"/>
      <c r="S347" s="113"/>
    </row>
    <row r="348" spans="8:19">
      <c r="H348" s="53"/>
      <c r="I348" s="53"/>
      <c r="J348" s="53"/>
      <c r="K348" s="53"/>
      <c r="L348" s="53"/>
      <c r="M348" s="53"/>
      <c r="N348" s="53"/>
      <c r="O348" s="53"/>
      <c r="P348" s="53"/>
      <c r="Q348" s="53"/>
      <c r="S348" s="113"/>
    </row>
    <row r="349" spans="8:19">
      <c r="H349" s="53"/>
      <c r="I349" s="53"/>
      <c r="J349" s="53"/>
      <c r="K349" s="53"/>
      <c r="L349" s="53"/>
      <c r="M349" s="53"/>
      <c r="N349" s="53"/>
      <c r="O349" s="53"/>
      <c r="P349" s="53"/>
      <c r="Q349" s="53"/>
      <c r="S349" s="113"/>
    </row>
    <row r="350" spans="8:19">
      <c r="H350" s="53"/>
      <c r="I350" s="53"/>
      <c r="J350" s="53"/>
      <c r="K350" s="53"/>
      <c r="L350" s="53"/>
      <c r="M350" s="53"/>
      <c r="N350" s="53"/>
      <c r="O350" s="53"/>
      <c r="P350" s="53"/>
      <c r="Q350" s="53"/>
      <c r="S350" s="113"/>
    </row>
    <row r="351" spans="8:19">
      <c r="H351" s="53"/>
      <c r="I351" s="53"/>
      <c r="J351" s="53"/>
      <c r="K351" s="53"/>
      <c r="L351" s="53"/>
      <c r="M351" s="53"/>
      <c r="N351" s="53"/>
      <c r="O351" s="53"/>
      <c r="P351" s="53"/>
      <c r="Q351" s="53"/>
      <c r="S351" s="113"/>
    </row>
    <row r="352" spans="8:19">
      <c r="H352" s="53"/>
      <c r="I352" s="53"/>
      <c r="J352" s="53"/>
      <c r="K352" s="53"/>
      <c r="L352" s="53"/>
      <c r="M352" s="53"/>
      <c r="N352" s="53"/>
      <c r="O352" s="53"/>
      <c r="P352" s="53"/>
      <c r="Q352" s="53"/>
      <c r="S352" s="113"/>
    </row>
    <row r="353" spans="8:19">
      <c r="H353" s="53"/>
      <c r="I353" s="53"/>
      <c r="J353" s="53"/>
      <c r="K353" s="53"/>
      <c r="L353" s="53"/>
      <c r="M353" s="53"/>
      <c r="N353" s="53"/>
      <c r="O353" s="53"/>
      <c r="P353" s="53"/>
      <c r="Q353" s="53"/>
      <c r="S353" s="113"/>
    </row>
    <row r="354" spans="8:19">
      <c r="H354" s="53"/>
      <c r="I354" s="53"/>
      <c r="J354" s="53"/>
      <c r="K354" s="53"/>
      <c r="L354" s="53"/>
      <c r="M354" s="53"/>
      <c r="N354" s="53"/>
      <c r="O354" s="53"/>
      <c r="P354" s="53"/>
      <c r="Q354" s="53"/>
      <c r="S354" s="113"/>
    </row>
    <row r="355" spans="8:19">
      <c r="H355" s="53"/>
      <c r="I355" s="53"/>
      <c r="J355" s="53"/>
      <c r="K355" s="53"/>
      <c r="L355" s="53"/>
      <c r="M355" s="53"/>
      <c r="N355" s="53"/>
      <c r="O355" s="53"/>
      <c r="P355" s="53"/>
      <c r="Q355" s="53"/>
      <c r="S355" s="113"/>
    </row>
    <row r="356" spans="8:19">
      <c r="H356" s="53"/>
      <c r="I356" s="53"/>
      <c r="J356" s="53"/>
      <c r="K356" s="53"/>
      <c r="L356" s="53"/>
      <c r="M356" s="53"/>
      <c r="N356" s="53"/>
      <c r="O356" s="53"/>
      <c r="P356" s="53"/>
      <c r="Q356" s="53"/>
      <c r="S356" s="113"/>
    </row>
    <row r="357" spans="8:19">
      <c r="H357" s="53"/>
      <c r="I357" s="53"/>
      <c r="J357" s="53"/>
      <c r="K357" s="53"/>
      <c r="L357" s="53"/>
      <c r="M357" s="53"/>
      <c r="N357" s="53"/>
      <c r="O357" s="53"/>
      <c r="P357" s="53"/>
      <c r="Q357" s="53"/>
      <c r="S357" s="113"/>
    </row>
    <row r="358" spans="8:19">
      <c r="H358" s="53"/>
      <c r="I358" s="53"/>
      <c r="J358" s="53"/>
      <c r="K358" s="53"/>
      <c r="L358" s="53"/>
      <c r="M358" s="53"/>
      <c r="N358" s="53"/>
      <c r="O358" s="53"/>
      <c r="P358" s="53"/>
      <c r="Q358" s="53"/>
      <c r="S358" s="113"/>
    </row>
    <row r="359" spans="8:19">
      <c r="H359" s="53"/>
      <c r="I359" s="53"/>
      <c r="J359" s="53"/>
      <c r="K359" s="53"/>
      <c r="L359" s="53"/>
      <c r="M359" s="53"/>
      <c r="N359" s="53"/>
      <c r="O359" s="53"/>
      <c r="P359" s="53"/>
      <c r="Q359" s="53"/>
      <c r="S359" s="113"/>
    </row>
    <row r="360" spans="8:19">
      <c r="H360" s="53"/>
      <c r="I360" s="53"/>
      <c r="J360" s="53"/>
      <c r="K360" s="53"/>
      <c r="L360" s="53"/>
      <c r="M360" s="53"/>
      <c r="N360" s="53"/>
      <c r="O360" s="53"/>
      <c r="P360" s="53"/>
      <c r="Q360" s="53"/>
      <c r="S360" s="113"/>
    </row>
    <row r="361" spans="8:19">
      <c r="H361" s="53"/>
      <c r="I361" s="53"/>
      <c r="J361" s="53"/>
      <c r="K361" s="53"/>
      <c r="L361" s="53"/>
      <c r="M361" s="53"/>
      <c r="N361" s="53"/>
      <c r="O361" s="53"/>
      <c r="P361" s="53"/>
      <c r="Q361" s="53"/>
      <c r="S361" s="113"/>
    </row>
    <row r="362" spans="8:19">
      <c r="H362" s="53"/>
      <c r="I362" s="53"/>
      <c r="J362" s="53"/>
      <c r="K362" s="53"/>
      <c r="L362" s="53"/>
      <c r="M362" s="53"/>
      <c r="N362" s="53"/>
      <c r="O362" s="53"/>
      <c r="P362" s="53"/>
      <c r="Q362" s="53"/>
      <c r="S362" s="113"/>
    </row>
    <row r="363" spans="8:19">
      <c r="H363" s="53"/>
      <c r="I363" s="53"/>
      <c r="J363" s="53"/>
      <c r="K363" s="53"/>
      <c r="L363" s="53"/>
      <c r="M363" s="53"/>
      <c r="N363" s="53"/>
      <c r="O363" s="53"/>
      <c r="P363" s="53"/>
      <c r="Q363" s="53"/>
      <c r="S363" s="113"/>
    </row>
    <row r="364" spans="8:19">
      <c r="H364" s="53"/>
      <c r="I364" s="53"/>
      <c r="J364" s="53"/>
      <c r="K364" s="53"/>
      <c r="L364" s="53"/>
      <c r="M364" s="53"/>
      <c r="N364" s="53"/>
      <c r="O364" s="53"/>
      <c r="P364" s="53"/>
      <c r="Q364" s="53"/>
      <c r="S364" s="113"/>
    </row>
    <row r="365" spans="8:19">
      <c r="H365" s="53"/>
      <c r="I365" s="53"/>
      <c r="J365" s="53"/>
      <c r="K365" s="53"/>
      <c r="L365" s="53"/>
      <c r="M365" s="53"/>
      <c r="N365" s="53"/>
      <c r="O365" s="53"/>
      <c r="P365" s="53"/>
      <c r="Q365" s="53"/>
      <c r="S365" s="113"/>
    </row>
    <row r="366" spans="8:19">
      <c r="H366" s="53"/>
      <c r="I366" s="53"/>
      <c r="J366" s="53"/>
      <c r="K366" s="53"/>
      <c r="L366" s="53"/>
      <c r="M366" s="53"/>
      <c r="N366" s="53"/>
      <c r="O366" s="53"/>
      <c r="P366" s="53"/>
      <c r="Q366" s="53"/>
      <c r="S366" s="113"/>
    </row>
    <row r="367" spans="8:19">
      <c r="H367" s="53"/>
      <c r="I367" s="53"/>
      <c r="J367" s="53"/>
      <c r="K367" s="53"/>
      <c r="L367" s="53"/>
      <c r="M367" s="53"/>
      <c r="N367" s="53"/>
      <c r="O367" s="53"/>
      <c r="P367" s="53"/>
      <c r="Q367" s="53"/>
      <c r="S367" s="113"/>
    </row>
    <row r="368" spans="8:19">
      <c r="H368" s="53"/>
      <c r="I368" s="53"/>
      <c r="J368" s="53"/>
      <c r="K368" s="53"/>
      <c r="L368" s="53"/>
      <c r="M368" s="53"/>
      <c r="N368" s="53"/>
      <c r="O368" s="53"/>
      <c r="P368" s="53"/>
      <c r="Q368" s="53"/>
      <c r="S368" s="113"/>
    </row>
    <row r="369" spans="8:19">
      <c r="H369" s="53"/>
      <c r="I369" s="53"/>
      <c r="J369" s="53"/>
      <c r="K369" s="53"/>
      <c r="L369" s="53"/>
      <c r="M369" s="53"/>
      <c r="N369" s="53"/>
      <c r="O369" s="53"/>
      <c r="P369" s="53"/>
      <c r="Q369" s="53"/>
      <c r="S369" s="113"/>
    </row>
    <row r="370" spans="8:19">
      <c r="H370" s="53"/>
      <c r="I370" s="53"/>
      <c r="J370" s="53"/>
      <c r="K370" s="53"/>
      <c r="L370" s="53"/>
      <c r="M370" s="53"/>
      <c r="N370" s="53"/>
      <c r="O370" s="53"/>
      <c r="P370" s="53"/>
      <c r="Q370" s="53"/>
      <c r="S370" s="113"/>
    </row>
    <row r="371" spans="8:19">
      <c r="H371" s="53"/>
      <c r="I371" s="53"/>
      <c r="J371" s="53"/>
      <c r="K371" s="53"/>
      <c r="L371" s="53"/>
      <c r="M371" s="53"/>
      <c r="N371" s="53"/>
      <c r="O371" s="53"/>
      <c r="P371" s="53"/>
      <c r="Q371" s="53"/>
    </row>
    <row r="372" spans="8:19">
      <c r="H372" s="53"/>
      <c r="I372" s="53"/>
      <c r="J372" s="53"/>
      <c r="K372" s="53"/>
      <c r="L372" s="53"/>
      <c r="M372" s="53"/>
      <c r="N372" s="53"/>
      <c r="O372" s="53"/>
      <c r="P372" s="53"/>
      <c r="Q372" s="53"/>
    </row>
    <row r="373" spans="8:19">
      <c r="H373" s="53"/>
      <c r="I373" s="53"/>
      <c r="J373" s="53"/>
      <c r="K373" s="53"/>
      <c r="L373" s="53"/>
      <c r="M373" s="53"/>
      <c r="N373" s="53"/>
      <c r="O373" s="53"/>
      <c r="P373" s="53"/>
      <c r="Q373" s="53"/>
    </row>
    <row r="374" spans="8:19">
      <c r="H374" s="53"/>
      <c r="I374" s="53"/>
      <c r="J374" s="53"/>
      <c r="K374" s="53"/>
      <c r="L374" s="53"/>
      <c r="M374" s="53"/>
      <c r="N374" s="53"/>
      <c r="O374" s="53"/>
      <c r="P374" s="53"/>
      <c r="Q374" s="53"/>
    </row>
    <row r="375" spans="8:19">
      <c r="H375" s="53"/>
      <c r="I375" s="53"/>
      <c r="J375" s="53"/>
      <c r="K375" s="53"/>
      <c r="L375" s="53"/>
      <c r="M375" s="53"/>
      <c r="N375" s="53"/>
      <c r="O375" s="53"/>
      <c r="P375" s="53"/>
      <c r="Q375" s="53"/>
    </row>
    <row r="376" spans="8:19">
      <c r="H376" s="53"/>
      <c r="I376" s="53"/>
      <c r="J376" s="53"/>
      <c r="K376" s="53"/>
      <c r="L376" s="53"/>
      <c r="M376" s="53"/>
      <c r="N376" s="53"/>
      <c r="O376" s="53"/>
      <c r="P376" s="53"/>
      <c r="Q376" s="53"/>
    </row>
    <row r="377" spans="8:19">
      <c r="H377" s="53"/>
      <c r="I377" s="53"/>
      <c r="J377" s="53"/>
      <c r="K377" s="53"/>
      <c r="L377" s="53"/>
      <c r="M377" s="53"/>
      <c r="N377" s="53"/>
      <c r="O377" s="53"/>
      <c r="P377" s="53"/>
      <c r="Q377" s="53"/>
    </row>
    <row r="378" spans="8:19">
      <c r="H378" s="53"/>
      <c r="I378" s="53"/>
      <c r="J378" s="53"/>
      <c r="K378" s="53"/>
      <c r="L378" s="53"/>
      <c r="M378" s="53"/>
      <c r="N378" s="53"/>
      <c r="O378" s="53"/>
      <c r="P378" s="53"/>
      <c r="Q378" s="53"/>
    </row>
    <row r="379" spans="8:19">
      <c r="H379" s="53"/>
      <c r="I379" s="53"/>
      <c r="J379" s="53"/>
      <c r="K379" s="53"/>
      <c r="L379" s="53"/>
      <c r="M379" s="53"/>
      <c r="N379" s="53"/>
      <c r="O379" s="53"/>
      <c r="P379" s="53"/>
      <c r="Q379" s="53"/>
    </row>
    <row r="380" spans="8:19">
      <c r="H380" s="53"/>
      <c r="I380" s="53"/>
      <c r="J380" s="53"/>
      <c r="K380" s="53"/>
      <c r="L380" s="53"/>
      <c r="M380" s="53"/>
      <c r="N380" s="53"/>
      <c r="O380" s="53"/>
      <c r="P380" s="53"/>
      <c r="Q380" s="53"/>
    </row>
    <row r="381" spans="8:19">
      <c r="H381" s="53"/>
      <c r="I381" s="53"/>
      <c r="J381" s="53"/>
      <c r="K381" s="53"/>
      <c r="L381" s="53"/>
      <c r="M381" s="53"/>
      <c r="N381" s="53"/>
      <c r="O381" s="53"/>
      <c r="P381" s="53"/>
      <c r="Q381" s="53"/>
    </row>
    <row r="382" spans="8:19">
      <c r="H382" s="53"/>
      <c r="I382" s="53"/>
      <c r="J382" s="53"/>
      <c r="K382" s="53"/>
      <c r="L382" s="53"/>
      <c r="M382" s="53"/>
      <c r="N382" s="53"/>
      <c r="O382" s="53"/>
      <c r="P382" s="53"/>
      <c r="Q382" s="53"/>
    </row>
    <row r="383" spans="8:19">
      <c r="H383" s="53"/>
      <c r="I383" s="53"/>
      <c r="J383" s="53"/>
      <c r="K383" s="53"/>
      <c r="L383" s="53"/>
      <c r="M383" s="53"/>
      <c r="N383" s="53"/>
      <c r="O383" s="53"/>
      <c r="P383" s="53"/>
      <c r="Q383" s="53"/>
    </row>
    <row r="384" spans="8:19">
      <c r="H384" s="53"/>
      <c r="I384" s="53"/>
      <c r="J384" s="53"/>
      <c r="K384" s="53"/>
      <c r="L384" s="53"/>
      <c r="M384" s="53"/>
      <c r="N384" s="53"/>
      <c r="O384" s="53"/>
      <c r="P384" s="53"/>
      <c r="Q384" s="53"/>
    </row>
    <row r="385" spans="8:17">
      <c r="H385" s="53"/>
      <c r="I385" s="53"/>
      <c r="J385" s="53"/>
      <c r="K385" s="53"/>
      <c r="L385" s="53"/>
      <c r="M385" s="53"/>
      <c r="N385" s="53"/>
      <c r="O385" s="53"/>
      <c r="P385" s="53"/>
      <c r="Q385" s="53"/>
    </row>
    <row r="386" spans="8:17">
      <c r="H386" s="53"/>
      <c r="I386" s="53"/>
      <c r="J386" s="53"/>
      <c r="K386" s="53"/>
      <c r="L386" s="53"/>
      <c r="M386" s="53"/>
      <c r="N386" s="53"/>
      <c r="O386" s="53"/>
      <c r="P386" s="53"/>
      <c r="Q386" s="53"/>
    </row>
    <row r="387" spans="8:17">
      <c r="H387" s="53"/>
      <c r="I387" s="53"/>
      <c r="J387" s="53"/>
      <c r="K387" s="53"/>
      <c r="L387" s="53"/>
      <c r="M387" s="53"/>
      <c r="N387" s="53"/>
      <c r="O387" s="53"/>
      <c r="P387" s="53"/>
      <c r="Q387" s="53"/>
    </row>
    <row r="388" spans="8:17">
      <c r="H388" s="53"/>
      <c r="I388" s="53"/>
      <c r="J388" s="53"/>
      <c r="K388" s="53"/>
      <c r="L388" s="53"/>
      <c r="M388" s="53"/>
      <c r="N388" s="53"/>
      <c r="O388" s="53"/>
      <c r="P388" s="53"/>
      <c r="Q388" s="53"/>
    </row>
    <row r="389" spans="8:17">
      <c r="H389" s="53"/>
      <c r="I389" s="53"/>
      <c r="J389" s="53"/>
      <c r="K389" s="53"/>
      <c r="L389" s="53"/>
      <c r="M389" s="53"/>
      <c r="N389" s="53"/>
      <c r="O389" s="53"/>
      <c r="P389" s="53"/>
      <c r="Q389" s="53"/>
    </row>
    <row r="390" spans="8:17">
      <c r="H390" s="53"/>
      <c r="I390" s="53"/>
      <c r="J390" s="53"/>
      <c r="K390" s="53"/>
      <c r="L390" s="53"/>
      <c r="M390" s="53"/>
      <c r="N390" s="53"/>
      <c r="O390" s="53"/>
      <c r="P390" s="53"/>
      <c r="Q390" s="53"/>
    </row>
    <row r="391" spans="8:17">
      <c r="H391" s="53"/>
      <c r="I391" s="53"/>
      <c r="J391" s="53"/>
      <c r="K391" s="53"/>
      <c r="L391" s="53"/>
      <c r="M391" s="53"/>
      <c r="N391" s="53"/>
      <c r="O391" s="53"/>
      <c r="P391" s="53"/>
      <c r="Q391" s="53"/>
    </row>
    <row r="392" spans="8:17">
      <c r="H392" s="53"/>
      <c r="I392" s="53"/>
      <c r="J392" s="53"/>
      <c r="K392" s="53"/>
      <c r="L392" s="53"/>
      <c r="M392" s="53"/>
      <c r="N392" s="53"/>
      <c r="O392" s="53"/>
      <c r="P392" s="53"/>
      <c r="Q392" s="53"/>
    </row>
    <row r="393" spans="8:17">
      <c r="H393" s="53"/>
      <c r="I393" s="53"/>
      <c r="J393" s="53"/>
      <c r="K393" s="53"/>
      <c r="L393" s="53"/>
      <c r="M393" s="53"/>
      <c r="N393" s="53"/>
      <c r="O393" s="53"/>
      <c r="P393" s="53"/>
      <c r="Q393" s="53"/>
    </row>
    <row r="394" spans="8:17">
      <c r="H394" s="53"/>
      <c r="I394" s="53"/>
      <c r="J394" s="53"/>
      <c r="K394" s="53"/>
      <c r="L394" s="53"/>
      <c r="M394" s="53"/>
      <c r="N394" s="53"/>
      <c r="O394" s="53"/>
      <c r="P394" s="53"/>
      <c r="Q394" s="53"/>
    </row>
    <row r="395" spans="8:17">
      <c r="H395" s="53"/>
      <c r="I395" s="53"/>
      <c r="J395" s="53"/>
      <c r="K395" s="53"/>
      <c r="L395" s="53"/>
      <c r="M395" s="53"/>
      <c r="N395" s="53"/>
      <c r="O395" s="53"/>
      <c r="P395" s="53"/>
      <c r="Q395" s="53"/>
    </row>
    <row r="396" spans="8:17">
      <c r="H396" s="53"/>
      <c r="I396" s="53"/>
      <c r="J396" s="53"/>
      <c r="K396" s="53"/>
      <c r="L396" s="53"/>
      <c r="M396" s="53"/>
      <c r="N396" s="53"/>
      <c r="O396" s="53"/>
      <c r="P396" s="53"/>
      <c r="Q396" s="53"/>
    </row>
    <row r="397" spans="8:17">
      <c r="H397" s="53"/>
      <c r="I397" s="53"/>
      <c r="J397" s="53"/>
      <c r="K397" s="53"/>
      <c r="L397" s="53"/>
      <c r="M397" s="53"/>
      <c r="N397" s="53"/>
      <c r="O397" s="53"/>
      <c r="P397" s="53"/>
      <c r="Q397" s="53"/>
    </row>
    <row r="398" spans="8:17">
      <c r="H398" s="53"/>
      <c r="I398" s="53"/>
      <c r="J398" s="53"/>
      <c r="K398" s="53"/>
      <c r="L398" s="53"/>
      <c r="M398" s="53"/>
      <c r="N398" s="53"/>
      <c r="O398" s="53"/>
      <c r="P398" s="53"/>
      <c r="Q398" s="53"/>
    </row>
    <row r="399" spans="8:17">
      <c r="H399" s="53"/>
      <c r="I399" s="53"/>
      <c r="J399" s="53"/>
      <c r="K399" s="53"/>
      <c r="L399" s="53"/>
      <c r="M399" s="53"/>
      <c r="N399" s="53"/>
      <c r="O399" s="53"/>
      <c r="P399" s="53"/>
      <c r="Q399" s="53"/>
    </row>
    <row r="400" spans="8:17">
      <c r="H400" s="53"/>
      <c r="I400" s="53"/>
      <c r="J400" s="53"/>
      <c r="K400" s="53"/>
      <c r="L400" s="53"/>
      <c r="M400" s="53"/>
      <c r="N400" s="53"/>
      <c r="O400" s="53"/>
      <c r="P400" s="53"/>
      <c r="Q400" s="53"/>
    </row>
    <row r="401" spans="8:17">
      <c r="H401" s="53"/>
      <c r="I401" s="53"/>
      <c r="J401" s="53"/>
      <c r="K401" s="53"/>
      <c r="L401" s="53"/>
      <c r="M401" s="53"/>
      <c r="N401" s="53"/>
      <c r="O401" s="53"/>
      <c r="P401" s="53"/>
      <c r="Q401" s="53"/>
    </row>
    <row r="402" spans="8:17">
      <c r="H402" s="53"/>
      <c r="I402" s="53"/>
      <c r="J402" s="53"/>
      <c r="K402" s="53"/>
      <c r="L402" s="53"/>
      <c r="M402" s="53"/>
      <c r="N402" s="53"/>
      <c r="O402" s="53"/>
      <c r="P402" s="53"/>
      <c r="Q402" s="53"/>
    </row>
    <row r="403" spans="8:17">
      <c r="H403" s="53"/>
      <c r="I403" s="53"/>
      <c r="J403" s="53"/>
      <c r="K403" s="53"/>
      <c r="L403" s="53"/>
      <c r="M403" s="53"/>
      <c r="N403" s="53"/>
      <c r="O403" s="53"/>
      <c r="P403" s="53"/>
      <c r="Q403" s="53"/>
    </row>
    <row r="404" spans="8:17">
      <c r="H404" s="53"/>
      <c r="I404" s="53"/>
      <c r="J404" s="53"/>
      <c r="K404" s="53"/>
      <c r="L404" s="53"/>
      <c r="M404" s="53"/>
      <c r="N404" s="53"/>
      <c r="O404" s="53"/>
      <c r="P404" s="53"/>
      <c r="Q404" s="53"/>
    </row>
    <row r="405" spans="8:17">
      <c r="H405" s="53"/>
      <c r="I405" s="53"/>
      <c r="J405" s="53"/>
      <c r="K405" s="53"/>
      <c r="L405" s="53"/>
      <c r="M405" s="53"/>
      <c r="N405" s="53"/>
      <c r="O405" s="53"/>
      <c r="P405" s="53"/>
      <c r="Q405" s="53"/>
    </row>
    <row r="406" spans="8:17">
      <c r="H406" s="53"/>
      <c r="I406" s="53"/>
      <c r="J406" s="53"/>
      <c r="K406" s="53"/>
      <c r="L406" s="53"/>
      <c r="M406" s="53"/>
      <c r="N406" s="53"/>
      <c r="O406" s="53"/>
      <c r="P406" s="53"/>
      <c r="Q406" s="53"/>
    </row>
    <row r="407" spans="8:17">
      <c r="H407" s="53"/>
      <c r="I407" s="53"/>
      <c r="J407" s="53"/>
      <c r="K407" s="53"/>
      <c r="L407" s="53"/>
      <c r="M407" s="53"/>
      <c r="N407" s="53"/>
      <c r="O407" s="53"/>
      <c r="P407" s="53"/>
      <c r="Q407" s="53"/>
    </row>
    <row r="408" spans="8:17">
      <c r="H408" s="53"/>
      <c r="I408" s="53"/>
      <c r="J408" s="53"/>
      <c r="K408" s="53"/>
      <c r="L408" s="53"/>
      <c r="M408" s="53"/>
      <c r="N408" s="53"/>
      <c r="O408" s="53"/>
      <c r="P408" s="53"/>
      <c r="Q408" s="53"/>
    </row>
    <row r="409" spans="8:17">
      <c r="H409" s="53"/>
      <c r="I409" s="53"/>
      <c r="J409" s="53"/>
      <c r="K409" s="53"/>
      <c r="L409" s="53"/>
      <c r="M409" s="53"/>
      <c r="N409" s="53"/>
      <c r="O409" s="53"/>
      <c r="P409" s="53"/>
      <c r="Q409" s="53"/>
    </row>
    <row r="410" spans="8:17">
      <c r="H410" s="53"/>
      <c r="I410" s="53"/>
      <c r="J410" s="53"/>
      <c r="K410" s="53"/>
      <c r="L410" s="53"/>
      <c r="M410" s="53"/>
      <c r="N410" s="53"/>
      <c r="O410" s="53"/>
      <c r="P410" s="53"/>
      <c r="Q410" s="53"/>
    </row>
    <row r="411" spans="8:17">
      <c r="H411" s="53"/>
      <c r="I411" s="53"/>
      <c r="J411" s="53"/>
      <c r="K411" s="53"/>
      <c r="L411" s="53"/>
      <c r="M411" s="53"/>
      <c r="N411" s="53"/>
      <c r="O411" s="53"/>
      <c r="P411" s="53"/>
      <c r="Q411" s="53"/>
    </row>
    <row r="412" spans="8:17">
      <c r="H412" s="53"/>
      <c r="I412" s="53"/>
      <c r="J412" s="53"/>
      <c r="K412" s="53"/>
      <c r="L412" s="53"/>
      <c r="M412" s="53"/>
      <c r="N412" s="53"/>
      <c r="O412" s="53"/>
      <c r="P412" s="53"/>
      <c r="Q412" s="53"/>
    </row>
    <row r="413" spans="8:17">
      <c r="H413" s="53"/>
      <c r="I413" s="53"/>
      <c r="J413" s="53"/>
      <c r="K413" s="53"/>
      <c r="L413" s="53"/>
      <c r="M413" s="53"/>
      <c r="N413" s="53"/>
      <c r="O413" s="53"/>
      <c r="P413" s="53"/>
      <c r="Q413" s="53"/>
    </row>
    <row r="414" spans="8:17">
      <c r="H414" s="53"/>
      <c r="I414" s="53"/>
      <c r="J414" s="53"/>
      <c r="K414" s="53"/>
      <c r="L414" s="53"/>
      <c r="M414" s="53"/>
      <c r="N414" s="53"/>
      <c r="O414" s="53"/>
      <c r="P414" s="53"/>
      <c r="Q414" s="53"/>
    </row>
    <row r="415" spans="8:17">
      <c r="H415" s="53"/>
      <c r="I415" s="53"/>
      <c r="J415" s="53"/>
      <c r="K415" s="53"/>
      <c r="L415" s="53"/>
      <c r="M415" s="53"/>
      <c r="N415" s="53"/>
      <c r="O415" s="53"/>
      <c r="P415" s="53"/>
      <c r="Q415" s="53"/>
    </row>
    <row r="416" spans="8:17">
      <c r="H416" s="53"/>
      <c r="I416" s="53"/>
      <c r="J416" s="53"/>
      <c r="K416" s="53"/>
      <c r="L416" s="53"/>
      <c r="M416" s="53"/>
      <c r="N416" s="53"/>
      <c r="O416" s="53"/>
      <c r="P416" s="53"/>
      <c r="Q416" s="53"/>
    </row>
    <row r="417" spans="8:17">
      <c r="H417" s="53"/>
      <c r="I417" s="53"/>
      <c r="J417" s="53"/>
      <c r="K417" s="53"/>
      <c r="L417" s="53"/>
      <c r="M417" s="53"/>
      <c r="N417" s="53"/>
      <c r="O417" s="53"/>
      <c r="P417" s="53"/>
      <c r="Q417" s="53"/>
    </row>
    <row r="418" spans="8:17">
      <c r="H418" s="53"/>
      <c r="I418" s="53"/>
      <c r="J418" s="53"/>
      <c r="K418" s="53"/>
      <c r="L418" s="53"/>
      <c r="M418" s="53"/>
      <c r="N418" s="53"/>
      <c r="O418" s="53"/>
      <c r="P418" s="53"/>
      <c r="Q418" s="53"/>
    </row>
    <row r="419" spans="8:17">
      <c r="H419" s="53"/>
      <c r="I419" s="53"/>
      <c r="J419" s="53"/>
      <c r="K419" s="53"/>
      <c r="L419" s="53"/>
      <c r="M419" s="53"/>
      <c r="N419" s="53"/>
      <c r="O419" s="53"/>
      <c r="P419" s="53"/>
      <c r="Q419" s="53"/>
    </row>
    <row r="420" spans="8:17">
      <c r="H420" s="53"/>
      <c r="I420" s="53"/>
      <c r="J420" s="53"/>
      <c r="K420" s="53"/>
      <c r="L420" s="53"/>
      <c r="M420" s="53"/>
      <c r="N420" s="53"/>
      <c r="O420" s="53"/>
      <c r="P420" s="53"/>
      <c r="Q420" s="53"/>
    </row>
    <row r="421" spans="8:17">
      <c r="H421" s="53"/>
      <c r="I421" s="53"/>
      <c r="J421" s="53"/>
      <c r="K421" s="53"/>
      <c r="L421" s="53"/>
      <c r="M421" s="53"/>
      <c r="N421" s="53"/>
      <c r="O421" s="53"/>
      <c r="P421" s="53"/>
      <c r="Q421" s="53"/>
    </row>
    <row r="422" spans="8:17">
      <c r="H422" s="53"/>
      <c r="I422" s="53"/>
      <c r="J422" s="53"/>
      <c r="K422" s="53"/>
      <c r="L422" s="53"/>
      <c r="M422" s="53"/>
      <c r="N422" s="53"/>
      <c r="O422" s="53"/>
      <c r="P422" s="53"/>
      <c r="Q422" s="53"/>
    </row>
    <row r="423" spans="8:17">
      <c r="H423" s="53"/>
      <c r="I423" s="53"/>
      <c r="J423" s="53"/>
      <c r="K423" s="53"/>
      <c r="L423" s="53"/>
      <c r="M423" s="53"/>
      <c r="N423" s="53"/>
      <c r="O423" s="53"/>
      <c r="P423" s="53"/>
      <c r="Q423" s="53"/>
    </row>
    <row r="424" spans="8:17">
      <c r="H424" s="53"/>
      <c r="I424" s="53"/>
      <c r="J424" s="53"/>
      <c r="K424" s="53"/>
      <c r="L424" s="53"/>
      <c r="M424" s="53"/>
      <c r="N424" s="53"/>
      <c r="O424" s="53"/>
      <c r="P424" s="53"/>
      <c r="Q424" s="53"/>
    </row>
    <row r="425" spans="8:17">
      <c r="H425" s="53"/>
      <c r="I425" s="53"/>
      <c r="J425" s="53"/>
      <c r="K425" s="53"/>
      <c r="L425" s="53"/>
      <c r="M425" s="53"/>
      <c r="N425" s="53"/>
      <c r="O425" s="53"/>
      <c r="P425" s="53"/>
      <c r="Q425" s="53"/>
    </row>
    <row r="426" spans="8:17">
      <c r="H426" s="53"/>
      <c r="I426" s="53"/>
      <c r="J426" s="53"/>
      <c r="K426" s="53"/>
      <c r="L426" s="53"/>
      <c r="M426" s="53"/>
      <c r="N426" s="53"/>
      <c r="O426" s="53"/>
      <c r="P426" s="53"/>
      <c r="Q426" s="53"/>
    </row>
    <row r="427" spans="8:17">
      <c r="H427" s="53"/>
      <c r="I427" s="53"/>
      <c r="J427" s="53"/>
      <c r="K427" s="53"/>
      <c r="L427" s="53"/>
      <c r="M427" s="53"/>
      <c r="N427" s="53"/>
      <c r="O427" s="53"/>
      <c r="P427" s="53"/>
      <c r="Q427" s="53"/>
    </row>
    <row r="428" spans="8:17">
      <c r="H428" s="53"/>
      <c r="I428" s="53"/>
      <c r="J428" s="53"/>
      <c r="K428" s="53"/>
      <c r="L428" s="53"/>
      <c r="M428" s="53"/>
      <c r="N428" s="53"/>
      <c r="O428" s="53"/>
      <c r="P428" s="53"/>
      <c r="Q428" s="53"/>
    </row>
    <row r="429" spans="8:17">
      <c r="H429" s="53"/>
      <c r="I429" s="53"/>
      <c r="J429" s="53"/>
      <c r="K429" s="53"/>
      <c r="L429" s="53"/>
      <c r="M429" s="53"/>
      <c r="N429" s="53"/>
      <c r="O429" s="53"/>
      <c r="P429" s="53"/>
      <c r="Q429" s="53"/>
    </row>
    <row r="430" spans="8:17">
      <c r="H430" s="53"/>
      <c r="I430" s="53"/>
      <c r="J430" s="53"/>
      <c r="K430" s="53"/>
      <c r="L430" s="53"/>
      <c r="M430" s="53"/>
      <c r="N430" s="53"/>
      <c r="O430" s="53"/>
      <c r="P430" s="53"/>
      <c r="Q430" s="53"/>
    </row>
    <row r="431" spans="8:17">
      <c r="H431" s="53"/>
      <c r="I431" s="53"/>
      <c r="J431" s="53"/>
      <c r="K431" s="53"/>
      <c r="L431" s="53"/>
      <c r="M431" s="53"/>
      <c r="N431" s="53"/>
      <c r="O431" s="53"/>
      <c r="P431" s="53"/>
      <c r="Q431" s="53"/>
    </row>
    <row r="432" spans="8:17">
      <c r="H432" s="53"/>
      <c r="I432" s="53"/>
      <c r="J432" s="53"/>
      <c r="K432" s="53"/>
      <c r="L432" s="53"/>
      <c r="M432" s="53"/>
      <c r="N432" s="53"/>
      <c r="O432" s="53"/>
      <c r="P432" s="53"/>
      <c r="Q432" s="53"/>
    </row>
    <row r="433" spans="8:17">
      <c r="H433" s="53"/>
      <c r="I433" s="53"/>
      <c r="J433" s="53"/>
      <c r="K433" s="53"/>
      <c r="L433" s="53"/>
      <c r="M433" s="53"/>
      <c r="N433" s="53"/>
      <c r="O433" s="53"/>
      <c r="P433" s="53"/>
      <c r="Q433" s="53"/>
    </row>
    <row r="434" spans="8:17">
      <c r="H434" s="53"/>
      <c r="I434" s="53"/>
      <c r="J434" s="53"/>
      <c r="K434" s="53"/>
      <c r="L434" s="53"/>
      <c r="M434" s="53"/>
      <c r="N434" s="53"/>
      <c r="O434" s="53"/>
      <c r="P434" s="53"/>
      <c r="Q434" s="53"/>
    </row>
    <row r="435" spans="8:17">
      <c r="H435" s="53"/>
      <c r="I435" s="53"/>
      <c r="J435" s="53"/>
      <c r="K435" s="53"/>
      <c r="L435" s="53"/>
      <c r="M435" s="53"/>
      <c r="N435" s="53"/>
      <c r="O435" s="53"/>
      <c r="P435" s="53"/>
      <c r="Q435" s="53"/>
    </row>
    <row r="436" spans="8:17">
      <c r="H436" s="53"/>
      <c r="I436" s="53"/>
      <c r="J436" s="53"/>
      <c r="K436" s="53"/>
      <c r="L436" s="53"/>
      <c r="M436" s="53"/>
      <c r="N436" s="53"/>
      <c r="O436" s="53"/>
      <c r="P436" s="53"/>
      <c r="Q436" s="53"/>
    </row>
    <row r="437" spans="8:17">
      <c r="H437" s="53"/>
      <c r="I437" s="53"/>
      <c r="J437" s="53"/>
      <c r="K437" s="53"/>
      <c r="L437" s="53"/>
      <c r="M437" s="53"/>
      <c r="N437" s="53"/>
      <c r="O437" s="53"/>
      <c r="P437" s="53"/>
      <c r="Q437" s="53"/>
    </row>
    <row r="438" spans="8:17">
      <c r="H438" s="53"/>
      <c r="I438" s="53"/>
      <c r="J438" s="53"/>
      <c r="K438" s="53"/>
      <c r="L438" s="53"/>
      <c r="M438" s="53"/>
      <c r="N438" s="53"/>
      <c r="O438" s="53"/>
      <c r="P438" s="53"/>
      <c r="Q438" s="53"/>
    </row>
    <row r="439" spans="8:17">
      <c r="H439" s="53"/>
      <c r="I439" s="53"/>
      <c r="J439" s="53"/>
      <c r="K439" s="53"/>
      <c r="L439" s="53"/>
      <c r="M439" s="53"/>
      <c r="N439" s="53"/>
      <c r="O439" s="53"/>
      <c r="P439" s="53"/>
      <c r="Q439" s="53"/>
    </row>
    <row r="440" spans="8:17">
      <c r="H440" s="53"/>
      <c r="I440" s="53"/>
      <c r="J440" s="53"/>
      <c r="K440" s="53"/>
      <c r="L440" s="53"/>
      <c r="M440" s="53"/>
      <c r="N440" s="53"/>
      <c r="O440" s="53"/>
      <c r="P440" s="53"/>
      <c r="Q440" s="53"/>
    </row>
    <row r="441" spans="8:17">
      <c r="H441" s="53"/>
      <c r="I441" s="53"/>
      <c r="J441" s="53"/>
      <c r="K441" s="53"/>
      <c r="L441" s="53"/>
      <c r="M441" s="53"/>
      <c r="N441" s="53"/>
      <c r="O441" s="53"/>
      <c r="P441" s="53"/>
      <c r="Q441" s="53"/>
    </row>
    <row r="442" spans="8:17">
      <c r="H442" s="53"/>
      <c r="I442" s="53"/>
      <c r="J442" s="53"/>
      <c r="K442" s="53"/>
      <c r="L442" s="53"/>
      <c r="M442" s="53"/>
      <c r="N442" s="53"/>
      <c r="O442" s="53"/>
      <c r="P442" s="53"/>
      <c r="Q442" s="53"/>
    </row>
    <row r="443" spans="8:17">
      <c r="H443" s="53"/>
      <c r="I443" s="53"/>
      <c r="J443" s="53"/>
      <c r="K443" s="53"/>
      <c r="L443" s="53"/>
      <c r="M443" s="53"/>
      <c r="N443" s="53"/>
      <c r="O443" s="53"/>
      <c r="P443" s="53"/>
      <c r="Q443" s="53"/>
    </row>
    <row r="444" spans="8:17">
      <c r="H444" s="53"/>
      <c r="I444" s="53"/>
      <c r="J444" s="53"/>
      <c r="K444" s="53"/>
      <c r="L444" s="53"/>
      <c r="M444" s="53"/>
      <c r="N444" s="53"/>
      <c r="O444" s="53"/>
      <c r="P444" s="53"/>
      <c r="Q444" s="53"/>
    </row>
    <row r="445" spans="8:17">
      <c r="H445" s="53"/>
      <c r="I445" s="53"/>
      <c r="J445" s="53"/>
      <c r="K445" s="53"/>
      <c r="L445" s="53"/>
      <c r="M445" s="53"/>
      <c r="N445" s="53"/>
      <c r="O445" s="53"/>
      <c r="P445" s="53"/>
      <c r="Q445" s="53"/>
    </row>
    <row r="446" spans="8:17">
      <c r="H446" s="53"/>
      <c r="I446" s="53"/>
      <c r="J446" s="53"/>
      <c r="K446" s="53"/>
      <c r="L446" s="53"/>
      <c r="M446" s="53"/>
      <c r="N446" s="53"/>
      <c r="O446" s="53"/>
      <c r="P446" s="53"/>
      <c r="Q446" s="53"/>
    </row>
    <row r="447" spans="8:17">
      <c r="H447" s="53"/>
      <c r="I447" s="53"/>
      <c r="J447" s="53"/>
      <c r="K447" s="53"/>
      <c r="L447" s="53"/>
      <c r="M447" s="53"/>
      <c r="N447" s="53"/>
      <c r="O447" s="53"/>
      <c r="P447" s="53"/>
      <c r="Q447" s="53"/>
    </row>
    <row r="448" spans="8:17">
      <c r="H448" s="53"/>
      <c r="I448" s="53"/>
      <c r="J448" s="53"/>
      <c r="K448" s="53"/>
      <c r="L448" s="53"/>
      <c r="M448" s="53"/>
      <c r="N448" s="53"/>
      <c r="O448" s="53"/>
      <c r="P448" s="53"/>
      <c r="Q448" s="53"/>
    </row>
    <row r="449" spans="8:17">
      <c r="H449" s="53"/>
      <c r="I449" s="53"/>
      <c r="J449" s="53"/>
      <c r="K449" s="53"/>
      <c r="L449" s="53"/>
      <c r="M449" s="53"/>
      <c r="N449" s="53"/>
      <c r="O449" s="53"/>
      <c r="P449" s="53"/>
      <c r="Q449" s="53"/>
    </row>
    <row r="450" spans="8:17">
      <c r="H450" s="53"/>
      <c r="I450" s="53"/>
      <c r="J450" s="53"/>
      <c r="K450" s="53"/>
      <c r="L450" s="53"/>
      <c r="M450" s="53"/>
      <c r="N450" s="53"/>
      <c r="O450" s="53"/>
      <c r="P450" s="53"/>
      <c r="Q450" s="53"/>
    </row>
    <row r="451" spans="8:17">
      <c r="H451" s="53"/>
      <c r="I451" s="53"/>
      <c r="J451" s="53"/>
      <c r="K451" s="53"/>
      <c r="L451" s="53"/>
      <c r="M451" s="53"/>
      <c r="N451" s="53"/>
      <c r="O451" s="53"/>
      <c r="P451" s="53"/>
      <c r="Q451" s="53"/>
    </row>
    <row r="452" spans="8:17">
      <c r="H452" s="53"/>
      <c r="I452" s="53"/>
      <c r="J452" s="53"/>
      <c r="K452" s="53"/>
      <c r="L452" s="53"/>
      <c r="M452" s="53"/>
      <c r="N452" s="53"/>
      <c r="O452" s="53"/>
      <c r="P452" s="53"/>
      <c r="Q452" s="53"/>
    </row>
    <row r="453" spans="8:17">
      <c r="H453" s="53"/>
      <c r="I453" s="53"/>
      <c r="J453" s="53"/>
      <c r="K453" s="53"/>
      <c r="L453" s="53"/>
      <c r="M453" s="53"/>
      <c r="N453" s="53"/>
      <c r="O453" s="53"/>
      <c r="P453" s="53"/>
      <c r="Q453" s="53"/>
    </row>
    <row r="454" spans="8:17">
      <c r="H454" s="53"/>
      <c r="I454" s="53"/>
      <c r="J454" s="53"/>
      <c r="K454" s="53"/>
      <c r="L454" s="53"/>
      <c r="M454" s="53"/>
      <c r="N454" s="53"/>
      <c r="O454" s="53"/>
      <c r="P454" s="53"/>
      <c r="Q454" s="53"/>
    </row>
    <row r="455" spans="8:17">
      <c r="H455" s="53"/>
      <c r="I455" s="53"/>
      <c r="J455" s="53"/>
      <c r="K455" s="53"/>
      <c r="L455" s="53"/>
      <c r="M455" s="53"/>
      <c r="N455" s="53"/>
      <c r="O455" s="53"/>
      <c r="P455" s="53"/>
      <c r="Q455" s="53"/>
    </row>
    <row r="456" spans="8:17">
      <c r="H456" s="53"/>
      <c r="I456" s="53"/>
      <c r="J456" s="53"/>
      <c r="K456" s="53"/>
      <c r="L456" s="53"/>
      <c r="M456" s="53"/>
      <c r="N456" s="53"/>
      <c r="O456" s="53"/>
      <c r="P456" s="53"/>
      <c r="Q456" s="53"/>
    </row>
    <row r="457" spans="8:17">
      <c r="H457" s="53"/>
      <c r="I457" s="53"/>
      <c r="J457" s="53"/>
      <c r="K457" s="53"/>
      <c r="L457" s="53"/>
      <c r="M457" s="53"/>
      <c r="N457" s="53"/>
      <c r="O457" s="53"/>
      <c r="P457" s="53"/>
      <c r="Q457" s="53"/>
    </row>
    <row r="458" spans="8:17">
      <c r="H458" s="53"/>
      <c r="I458" s="53"/>
      <c r="J458" s="53"/>
      <c r="K458" s="53"/>
      <c r="L458" s="53"/>
      <c r="M458" s="53"/>
      <c r="N458" s="53"/>
      <c r="O458" s="53"/>
      <c r="P458" s="53"/>
      <c r="Q458" s="53"/>
    </row>
    <row r="459" spans="8:17">
      <c r="H459" s="53"/>
      <c r="I459" s="53"/>
      <c r="J459" s="53"/>
      <c r="K459" s="53"/>
      <c r="L459" s="53"/>
      <c r="M459" s="53"/>
      <c r="N459" s="53"/>
      <c r="O459" s="53"/>
      <c r="P459" s="53"/>
      <c r="Q459" s="53"/>
    </row>
    <row r="460" spans="8:17">
      <c r="H460" s="53"/>
      <c r="I460" s="53"/>
      <c r="J460" s="53"/>
      <c r="K460" s="53"/>
      <c r="L460" s="53"/>
      <c r="M460" s="53"/>
      <c r="N460" s="53"/>
      <c r="O460" s="53"/>
      <c r="P460" s="53"/>
      <c r="Q460" s="53"/>
    </row>
    <row r="461" spans="8:17">
      <c r="H461" s="53"/>
      <c r="I461" s="53"/>
      <c r="J461" s="53"/>
      <c r="K461" s="53"/>
      <c r="L461" s="53"/>
      <c r="M461" s="53"/>
      <c r="N461" s="53"/>
      <c r="O461" s="53"/>
      <c r="P461" s="53"/>
      <c r="Q461" s="53"/>
    </row>
    <row r="462" spans="8:17">
      <c r="H462" s="53"/>
      <c r="I462" s="53"/>
      <c r="J462" s="53"/>
      <c r="K462" s="53"/>
      <c r="L462" s="53"/>
      <c r="M462" s="53"/>
      <c r="N462" s="53"/>
      <c r="O462" s="53"/>
      <c r="P462" s="53"/>
      <c r="Q462" s="53"/>
    </row>
    <row r="463" spans="8:17">
      <c r="H463" s="53"/>
      <c r="I463" s="53"/>
      <c r="J463" s="53"/>
      <c r="K463" s="53"/>
      <c r="L463" s="53"/>
      <c r="M463" s="53"/>
      <c r="N463" s="53"/>
      <c r="O463" s="53"/>
      <c r="P463" s="53"/>
      <c r="Q463" s="53"/>
    </row>
    <row r="464" spans="8:17">
      <c r="H464" s="53"/>
      <c r="I464" s="53"/>
      <c r="J464" s="53"/>
      <c r="K464" s="53"/>
      <c r="L464" s="53"/>
      <c r="M464" s="53"/>
      <c r="N464" s="53"/>
      <c r="O464" s="53"/>
      <c r="P464" s="53"/>
      <c r="Q464" s="53"/>
    </row>
    <row r="465" spans="8:17">
      <c r="H465" s="53"/>
      <c r="I465" s="53"/>
      <c r="J465" s="53"/>
      <c r="K465" s="53"/>
      <c r="L465" s="53"/>
      <c r="M465" s="53"/>
      <c r="N465" s="53"/>
      <c r="O465" s="53"/>
      <c r="P465" s="53"/>
      <c r="Q465" s="53"/>
    </row>
    <row r="466" spans="8:17">
      <c r="H466" s="53"/>
      <c r="I466" s="53"/>
      <c r="J466" s="53"/>
      <c r="K466" s="53"/>
      <c r="L466" s="53"/>
      <c r="M466" s="53"/>
      <c r="N466" s="53"/>
      <c r="O466" s="53"/>
      <c r="P466" s="53"/>
      <c r="Q466" s="53"/>
    </row>
    <row r="467" spans="8:17">
      <c r="H467" s="53"/>
      <c r="I467" s="53"/>
      <c r="J467" s="53"/>
      <c r="K467" s="53"/>
      <c r="L467" s="53"/>
      <c r="M467" s="53"/>
      <c r="N467" s="53"/>
      <c r="O467" s="53"/>
      <c r="P467" s="53"/>
      <c r="Q467" s="53"/>
    </row>
    <row r="468" spans="8:17">
      <c r="H468" s="53"/>
      <c r="I468" s="53"/>
      <c r="J468" s="53"/>
      <c r="K468" s="53"/>
      <c r="L468" s="53"/>
      <c r="M468" s="53"/>
      <c r="N468" s="53"/>
      <c r="O468" s="53"/>
      <c r="P468" s="53"/>
      <c r="Q468" s="53"/>
    </row>
    <row r="469" spans="8:17">
      <c r="H469" s="53"/>
      <c r="I469" s="53"/>
      <c r="J469" s="53"/>
      <c r="K469" s="53"/>
      <c r="L469" s="53"/>
      <c r="M469" s="53"/>
      <c r="N469" s="53"/>
      <c r="O469" s="53"/>
      <c r="P469" s="53"/>
      <c r="Q469" s="53"/>
    </row>
    <row r="470" spans="8:17">
      <c r="H470" s="53"/>
      <c r="I470" s="53"/>
      <c r="J470" s="53"/>
      <c r="K470" s="53"/>
      <c r="L470" s="53"/>
      <c r="M470" s="53"/>
      <c r="N470" s="53"/>
      <c r="O470" s="53"/>
      <c r="P470" s="53"/>
      <c r="Q470" s="53"/>
    </row>
    <row r="471" spans="8:17">
      <c r="H471" s="53"/>
      <c r="I471" s="53"/>
      <c r="J471" s="53"/>
      <c r="K471" s="53"/>
      <c r="L471" s="53"/>
      <c r="M471" s="53"/>
      <c r="N471" s="53"/>
      <c r="O471" s="53"/>
      <c r="P471" s="53"/>
      <c r="Q471" s="53"/>
    </row>
    <row r="472" spans="8:17">
      <c r="H472" s="53"/>
      <c r="I472" s="53"/>
      <c r="J472" s="53"/>
      <c r="K472" s="53"/>
      <c r="L472" s="53"/>
      <c r="M472" s="53"/>
      <c r="N472" s="53"/>
      <c r="O472" s="53"/>
      <c r="P472" s="53"/>
      <c r="Q472" s="53"/>
    </row>
    <row r="473" spans="8:17">
      <c r="H473" s="53"/>
      <c r="I473" s="53"/>
      <c r="J473" s="53"/>
      <c r="K473" s="53"/>
      <c r="L473" s="53"/>
      <c r="M473" s="53"/>
      <c r="N473" s="53"/>
      <c r="O473" s="53"/>
      <c r="P473" s="53"/>
      <c r="Q473" s="53"/>
    </row>
    <row r="474" spans="8:17">
      <c r="H474" s="53"/>
      <c r="I474" s="53"/>
      <c r="J474" s="53"/>
      <c r="K474" s="53"/>
      <c r="L474" s="53"/>
      <c r="M474" s="53"/>
      <c r="N474" s="53"/>
      <c r="O474" s="53"/>
      <c r="P474" s="53"/>
      <c r="Q474" s="53"/>
    </row>
    <row r="475" spans="8:17">
      <c r="H475" s="53"/>
      <c r="I475" s="53"/>
      <c r="J475" s="53"/>
      <c r="K475" s="53"/>
      <c r="L475" s="53"/>
      <c r="M475" s="53"/>
      <c r="N475" s="53"/>
      <c r="O475" s="53"/>
      <c r="P475" s="53"/>
      <c r="Q475" s="53"/>
    </row>
    <row r="476" spans="8:17">
      <c r="H476" s="53"/>
      <c r="I476" s="53"/>
      <c r="J476" s="53"/>
      <c r="K476" s="53"/>
      <c r="L476" s="53"/>
      <c r="M476" s="53"/>
      <c r="N476" s="53"/>
      <c r="O476" s="53"/>
      <c r="P476" s="53"/>
      <c r="Q476" s="53"/>
    </row>
    <row r="477" spans="8:17">
      <c r="H477" s="53"/>
      <c r="I477" s="53"/>
      <c r="J477" s="53"/>
      <c r="K477" s="53"/>
      <c r="L477" s="53"/>
      <c r="M477" s="53"/>
      <c r="N477" s="53"/>
      <c r="O477" s="53"/>
      <c r="P477" s="53"/>
      <c r="Q477" s="53"/>
    </row>
    <row r="478" spans="8:17">
      <c r="H478" s="53"/>
      <c r="I478" s="53"/>
      <c r="J478" s="53"/>
      <c r="K478" s="53"/>
      <c r="L478" s="53"/>
      <c r="M478" s="53"/>
      <c r="N478" s="53"/>
      <c r="O478" s="53"/>
      <c r="P478" s="53"/>
      <c r="Q478" s="53"/>
    </row>
    <row r="479" spans="8:17">
      <c r="H479" s="53"/>
      <c r="I479" s="53"/>
      <c r="J479" s="53"/>
      <c r="K479" s="53"/>
      <c r="L479" s="53"/>
      <c r="M479" s="53"/>
      <c r="N479" s="53"/>
      <c r="O479" s="53"/>
      <c r="P479" s="53"/>
      <c r="Q479" s="53"/>
    </row>
    <row r="480" spans="8:17">
      <c r="H480" s="53"/>
      <c r="I480" s="53"/>
      <c r="J480" s="53"/>
      <c r="K480" s="53"/>
      <c r="L480" s="53"/>
      <c r="M480" s="53"/>
      <c r="N480" s="53"/>
      <c r="O480" s="53"/>
      <c r="P480" s="53"/>
      <c r="Q480" s="53"/>
    </row>
    <row r="481" spans="8:17">
      <c r="H481" s="53"/>
      <c r="I481" s="53"/>
      <c r="J481" s="53"/>
      <c r="K481" s="53"/>
      <c r="L481" s="53"/>
      <c r="M481" s="53"/>
      <c r="N481" s="53"/>
      <c r="O481" s="53"/>
      <c r="P481" s="53"/>
      <c r="Q481" s="53"/>
    </row>
    <row r="482" spans="8:17">
      <c r="H482" s="53"/>
      <c r="I482" s="53"/>
      <c r="J482" s="53"/>
      <c r="K482" s="53"/>
      <c r="L482" s="53"/>
      <c r="M482" s="53"/>
      <c r="N482" s="53"/>
      <c r="O482" s="53"/>
      <c r="P482" s="53"/>
      <c r="Q482" s="53"/>
    </row>
    <row r="483" spans="8:17">
      <c r="H483" s="53"/>
      <c r="I483" s="53"/>
      <c r="J483" s="53"/>
      <c r="K483" s="53"/>
      <c r="L483" s="53"/>
      <c r="M483" s="53"/>
      <c r="N483" s="53"/>
      <c r="O483" s="53"/>
      <c r="P483" s="53"/>
      <c r="Q483" s="53"/>
    </row>
    <row r="484" spans="8:17">
      <c r="H484" s="53"/>
      <c r="I484" s="53"/>
      <c r="J484" s="53"/>
      <c r="K484" s="53"/>
      <c r="L484" s="53"/>
      <c r="M484" s="53"/>
      <c r="N484" s="53"/>
      <c r="O484" s="53"/>
      <c r="P484" s="53"/>
      <c r="Q484" s="53"/>
    </row>
    <row r="485" spans="8:17">
      <c r="H485" s="53"/>
      <c r="I485" s="53"/>
      <c r="J485" s="53"/>
      <c r="K485" s="53"/>
      <c r="L485" s="53"/>
      <c r="M485" s="53"/>
      <c r="N485" s="53"/>
      <c r="O485" s="53"/>
      <c r="P485" s="53"/>
      <c r="Q485" s="53"/>
    </row>
    <row r="486" spans="8:17">
      <c r="H486" s="53"/>
      <c r="I486" s="53"/>
      <c r="J486" s="53"/>
      <c r="K486" s="53"/>
      <c r="L486" s="53"/>
      <c r="M486" s="53"/>
      <c r="N486" s="53"/>
      <c r="O486" s="53"/>
      <c r="P486" s="53"/>
      <c r="Q486" s="53"/>
    </row>
    <row r="487" spans="8:17">
      <c r="H487" s="53"/>
      <c r="I487" s="53"/>
      <c r="J487" s="53"/>
      <c r="K487" s="53"/>
      <c r="L487" s="53"/>
      <c r="M487" s="53"/>
      <c r="N487" s="53"/>
      <c r="O487" s="53"/>
      <c r="P487" s="53"/>
      <c r="Q487" s="53"/>
    </row>
    <row r="488" spans="8:17">
      <c r="H488" s="53"/>
      <c r="I488" s="53"/>
      <c r="J488" s="53"/>
      <c r="K488" s="53"/>
      <c r="L488" s="53"/>
      <c r="M488" s="53"/>
      <c r="N488" s="53"/>
      <c r="O488" s="53"/>
      <c r="P488" s="53"/>
      <c r="Q488" s="53"/>
    </row>
    <row r="489" spans="8:17">
      <c r="H489" s="53"/>
      <c r="I489" s="53"/>
      <c r="J489" s="53"/>
      <c r="K489" s="53"/>
      <c r="L489" s="53"/>
      <c r="M489" s="53"/>
      <c r="N489" s="53"/>
      <c r="O489" s="53"/>
      <c r="P489" s="53"/>
      <c r="Q489" s="53"/>
    </row>
    <row r="490" spans="8:17">
      <c r="H490" s="53"/>
      <c r="I490" s="53"/>
      <c r="J490" s="53"/>
      <c r="K490" s="53"/>
      <c r="L490" s="53"/>
      <c r="M490" s="53"/>
      <c r="N490" s="53"/>
      <c r="O490" s="53"/>
      <c r="P490" s="53"/>
      <c r="Q490" s="53"/>
    </row>
    <row r="491" spans="8:17">
      <c r="H491" s="53"/>
      <c r="I491" s="53"/>
      <c r="J491" s="53"/>
      <c r="K491" s="53"/>
      <c r="L491" s="53"/>
      <c r="M491" s="53"/>
      <c r="N491" s="53"/>
      <c r="O491" s="53"/>
      <c r="P491" s="53"/>
      <c r="Q491" s="53"/>
    </row>
    <row r="492" spans="8:17">
      <c r="H492" s="53"/>
      <c r="I492" s="53"/>
      <c r="J492" s="53"/>
      <c r="K492" s="53"/>
      <c r="L492" s="53"/>
      <c r="M492" s="53"/>
      <c r="N492" s="53"/>
      <c r="O492" s="53"/>
      <c r="P492" s="53"/>
      <c r="Q492" s="53"/>
    </row>
    <row r="493" spans="8:17">
      <c r="H493" s="53"/>
      <c r="I493" s="53"/>
      <c r="J493" s="53"/>
      <c r="K493" s="53"/>
      <c r="L493" s="53"/>
      <c r="M493" s="53"/>
      <c r="N493" s="53"/>
      <c r="O493" s="53"/>
      <c r="P493" s="53"/>
      <c r="Q493" s="53"/>
    </row>
    <row r="494" spans="8:17">
      <c r="H494" s="53"/>
      <c r="I494" s="53"/>
      <c r="J494" s="53"/>
      <c r="K494" s="53"/>
      <c r="L494" s="53"/>
      <c r="M494" s="53"/>
      <c r="N494" s="53"/>
      <c r="O494" s="53"/>
      <c r="P494" s="53"/>
      <c r="Q494" s="53"/>
    </row>
    <row r="495" spans="8:17">
      <c r="H495" s="53"/>
      <c r="I495" s="53"/>
      <c r="J495" s="53"/>
      <c r="K495" s="53"/>
      <c r="L495" s="53"/>
      <c r="M495" s="53"/>
      <c r="N495" s="53"/>
      <c r="O495" s="53"/>
      <c r="P495" s="53"/>
      <c r="Q495" s="53"/>
    </row>
    <row r="496" spans="8:17">
      <c r="H496" s="53"/>
      <c r="I496" s="53"/>
      <c r="J496" s="53"/>
      <c r="K496" s="53"/>
      <c r="L496" s="53"/>
      <c r="M496" s="53"/>
      <c r="N496" s="53"/>
      <c r="O496" s="53"/>
      <c r="P496" s="53"/>
      <c r="Q496" s="53"/>
    </row>
    <row r="497" spans="8:17">
      <c r="H497" s="53"/>
      <c r="I497" s="53"/>
      <c r="J497" s="53"/>
      <c r="K497" s="53"/>
      <c r="L497" s="53"/>
      <c r="M497" s="53"/>
      <c r="N497" s="53"/>
      <c r="O497" s="53"/>
      <c r="P497" s="53"/>
      <c r="Q497" s="53"/>
    </row>
    <row r="498" spans="8:17">
      <c r="H498" s="53"/>
      <c r="I498" s="53"/>
      <c r="J498" s="53"/>
      <c r="K498" s="53"/>
      <c r="L498" s="53"/>
      <c r="M498" s="53"/>
      <c r="N498" s="53"/>
      <c r="O498" s="53"/>
      <c r="P498" s="53"/>
      <c r="Q498" s="53"/>
    </row>
    <row r="499" spans="8:17">
      <c r="H499" s="53"/>
      <c r="I499" s="53"/>
      <c r="J499" s="53"/>
      <c r="K499" s="53"/>
      <c r="L499" s="53"/>
      <c r="M499" s="53"/>
      <c r="N499" s="53"/>
      <c r="O499" s="53"/>
      <c r="P499" s="53"/>
      <c r="Q499" s="53"/>
    </row>
    <row r="500" spans="8:17">
      <c r="H500" s="53"/>
      <c r="I500" s="53"/>
      <c r="J500" s="53"/>
      <c r="K500" s="53"/>
      <c r="L500" s="53"/>
      <c r="M500" s="53"/>
      <c r="N500" s="53"/>
      <c r="O500" s="53"/>
      <c r="P500" s="53"/>
      <c r="Q500" s="53"/>
    </row>
    <row r="501" spans="8:17">
      <c r="H501" s="53"/>
      <c r="I501" s="53"/>
      <c r="J501" s="53"/>
      <c r="K501" s="53"/>
      <c r="L501" s="53"/>
      <c r="M501" s="53"/>
      <c r="N501" s="53"/>
      <c r="O501" s="53"/>
      <c r="P501" s="53"/>
      <c r="Q501" s="53"/>
    </row>
    <row r="502" spans="8:17">
      <c r="H502" s="53"/>
      <c r="I502" s="53"/>
      <c r="J502" s="53"/>
      <c r="K502" s="53"/>
      <c r="L502" s="53"/>
      <c r="M502" s="53"/>
      <c r="N502" s="53"/>
      <c r="O502" s="53"/>
      <c r="P502" s="53"/>
      <c r="Q502" s="53"/>
    </row>
    <row r="503" spans="8:17">
      <c r="H503" s="53"/>
      <c r="I503" s="53"/>
      <c r="J503" s="53"/>
      <c r="K503" s="53"/>
      <c r="L503" s="53"/>
      <c r="M503" s="53"/>
      <c r="N503" s="53"/>
      <c r="O503" s="53"/>
      <c r="P503" s="53"/>
      <c r="Q503" s="53"/>
    </row>
    <row r="504" spans="8:17">
      <c r="H504" s="53"/>
      <c r="I504" s="53"/>
      <c r="J504" s="53"/>
      <c r="K504" s="53"/>
      <c r="L504" s="53"/>
      <c r="M504" s="53"/>
      <c r="N504" s="53"/>
      <c r="O504" s="53"/>
      <c r="P504" s="53"/>
      <c r="Q504" s="53"/>
    </row>
    <row r="505" spans="8:17">
      <c r="H505" s="53"/>
      <c r="I505" s="53"/>
      <c r="J505" s="53"/>
      <c r="K505" s="53"/>
      <c r="L505" s="53"/>
      <c r="M505" s="53"/>
      <c r="N505" s="53"/>
      <c r="O505" s="53"/>
      <c r="P505" s="53"/>
      <c r="Q505" s="53"/>
    </row>
    <row r="506" spans="8:17">
      <c r="H506" s="53"/>
      <c r="I506" s="53"/>
      <c r="J506" s="53"/>
      <c r="K506" s="53"/>
      <c r="L506" s="53"/>
      <c r="M506" s="53"/>
      <c r="N506" s="53"/>
      <c r="O506" s="53"/>
      <c r="P506" s="53"/>
      <c r="Q506" s="53"/>
    </row>
    <row r="507" spans="8:17">
      <c r="H507" s="53"/>
      <c r="I507" s="53"/>
      <c r="J507" s="53"/>
      <c r="K507" s="53"/>
      <c r="L507" s="53"/>
      <c r="M507" s="53"/>
      <c r="N507" s="53"/>
      <c r="O507" s="53"/>
      <c r="P507" s="53"/>
      <c r="Q507" s="53"/>
    </row>
    <row r="508" spans="8:17">
      <c r="H508" s="53"/>
      <c r="I508" s="53"/>
      <c r="J508" s="53"/>
      <c r="K508" s="53"/>
      <c r="L508" s="53"/>
      <c r="M508" s="53"/>
      <c r="N508" s="53"/>
      <c r="O508" s="53"/>
      <c r="P508" s="53"/>
      <c r="Q508" s="53"/>
    </row>
    <row r="509" spans="8:17">
      <c r="H509" s="53"/>
      <c r="I509" s="53"/>
      <c r="J509" s="53"/>
      <c r="K509" s="53"/>
      <c r="L509" s="53"/>
      <c r="M509" s="53"/>
      <c r="N509" s="53"/>
      <c r="O509" s="53"/>
      <c r="P509" s="53"/>
      <c r="Q509" s="53"/>
    </row>
    <row r="510" spans="8:17">
      <c r="H510" s="53"/>
      <c r="I510" s="53"/>
      <c r="J510" s="53"/>
      <c r="K510" s="53"/>
      <c r="L510" s="53"/>
      <c r="M510" s="53"/>
      <c r="N510" s="53"/>
      <c r="O510" s="53"/>
      <c r="P510" s="53"/>
      <c r="Q510" s="53"/>
    </row>
    <row r="511" spans="8:17">
      <c r="H511" s="53"/>
      <c r="I511" s="53"/>
      <c r="J511" s="53"/>
      <c r="K511" s="53"/>
      <c r="L511" s="53"/>
      <c r="M511" s="53"/>
      <c r="N511" s="53"/>
      <c r="O511" s="53"/>
      <c r="P511" s="53"/>
      <c r="Q511" s="53"/>
    </row>
    <row r="512" spans="8:17">
      <c r="H512" s="53"/>
      <c r="I512" s="53"/>
      <c r="J512" s="53"/>
      <c r="K512" s="53"/>
      <c r="L512" s="53"/>
      <c r="M512" s="53"/>
      <c r="N512" s="53"/>
      <c r="O512" s="53"/>
      <c r="P512" s="53"/>
      <c r="Q512" s="53"/>
    </row>
    <row r="513" spans="8:17">
      <c r="H513" s="53"/>
      <c r="I513" s="53"/>
      <c r="J513" s="53"/>
      <c r="K513" s="53"/>
      <c r="L513" s="53"/>
      <c r="M513" s="53"/>
      <c r="N513" s="53"/>
      <c r="O513" s="53"/>
      <c r="P513" s="53"/>
      <c r="Q513" s="53"/>
    </row>
    <row r="514" spans="8:17">
      <c r="H514" s="53"/>
      <c r="I514" s="53"/>
      <c r="J514" s="53"/>
      <c r="K514" s="53"/>
      <c r="L514" s="53"/>
      <c r="M514" s="53"/>
      <c r="N514" s="53"/>
      <c r="O514" s="53"/>
      <c r="P514" s="53"/>
      <c r="Q514" s="53"/>
    </row>
    <row r="515" spans="8:17">
      <c r="H515" s="53"/>
      <c r="I515" s="53"/>
      <c r="J515" s="53"/>
      <c r="K515" s="53"/>
      <c r="L515" s="53"/>
      <c r="M515" s="53"/>
      <c r="N515" s="53"/>
      <c r="O515" s="53"/>
      <c r="P515" s="53"/>
      <c r="Q515" s="53"/>
    </row>
    <row r="516" spans="8:17">
      <c r="H516" s="53"/>
      <c r="I516" s="53"/>
      <c r="J516" s="53"/>
      <c r="K516" s="53"/>
      <c r="L516" s="53"/>
      <c r="M516" s="53"/>
      <c r="N516" s="53"/>
      <c r="O516" s="53"/>
      <c r="P516" s="53"/>
      <c r="Q516" s="53"/>
    </row>
    <row r="517" spans="8:17">
      <c r="H517" s="53"/>
      <c r="I517" s="53"/>
      <c r="J517" s="53"/>
      <c r="K517" s="53"/>
      <c r="L517" s="53"/>
      <c r="M517" s="53"/>
      <c r="N517" s="53"/>
      <c r="O517" s="53"/>
      <c r="P517" s="53"/>
      <c r="Q517" s="53"/>
    </row>
    <row r="518" spans="8:17">
      <c r="H518" s="53"/>
      <c r="I518" s="53"/>
      <c r="J518" s="53"/>
      <c r="K518" s="53"/>
      <c r="L518" s="53"/>
      <c r="M518" s="53"/>
      <c r="N518" s="53"/>
      <c r="O518" s="53"/>
      <c r="P518" s="53"/>
      <c r="Q518" s="53"/>
    </row>
    <row r="519" spans="8:17">
      <c r="H519" s="53"/>
      <c r="I519" s="53"/>
      <c r="J519" s="53"/>
      <c r="K519" s="53"/>
      <c r="L519" s="53"/>
      <c r="M519" s="53"/>
      <c r="N519" s="53"/>
      <c r="O519" s="53"/>
      <c r="P519" s="53"/>
      <c r="Q519" s="53"/>
    </row>
    <row r="520" spans="8:17">
      <c r="H520" s="53"/>
      <c r="I520" s="53"/>
      <c r="J520" s="53"/>
      <c r="K520" s="53"/>
      <c r="L520" s="53"/>
      <c r="M520" s="53"/>
      <c r="N520" s="53"/>
      <c r="O520" s="53"/>
      <c r="P520" s="53"/>
      <c r="Q520" s="53"/>
    </row>
    <row r="521" spans="8:17">
      <c r="H521" s="53"/>
      <c r="I521" s="53"/>
      <c r="J521" s="53"/>
      <c r="K521" s="53"/>
      <c r="L521" s="53"/>
      <c r="M521" s="53"/>
      <c r="N521" s="53"/>
      <c r="O521" s="53"/>
      <c r="P521" s="53"/>
      <c r="Q521" s="53"/>
    </row>
    <row r="522" spans="8:17">
      <c r="H522" s="53"/>
      <c r="I522" s="53"/>
      <c r="J522" s="53"/>
      <c r="K522" s="53"/>
      <c r="L522" s="53"/>
      <c r="M522" s="53"/>
      <c r="N522" s="53"/>
      <c r="O522" s="53"/>
      <c r="P522" s="53"/>
      <c r="Q522" s="53"/>
    </row>
    <row r="523" spans="8:17">
      <c r="H523" s="53"/>
      <c r="I523" s="53"/>
      <c r="J523" s="53"/>
      <c r="K523" s="53"/>
      <c r="L523" s="53"/>
      <c r="M523" s="53"/>
      <c r="N523" s="53"/>
      <c r="O523" s="53"/>
      <c r="P523" s="53"/>
      <c r="Q523" s="53"/>
    </row>
    <row r="524" spans="8:17">
      <c r="H524" s="53"/>
      <c r="I524" s="53"/>
      <c r="J524" s="53"/>
      <c r="K524" s="53"/>
      <c r="L524" s="53"/>
      <c r="M524" s="53"/>
      <c r="N524" s="53"/>
      <c r="O524" s="53"/>
      <c r="P524" s="53"/>
      <c r="Q524" s="53"/>
    </row>
    <row r="525" spans="8:17">
      <c r="H525" s="53"/>
      <c r="I525" s="53"/>
      <c r="J525" s="53"/>
      <c r="K525" s="53"/>
      <c r="L525" s="53"/>
      <c r="M525" s="53"/>
      <c r="N525" s="53"/>
      <c r="O525" s="53"/>
      <c r="P525" s="53"/>
      <c r="Q525" s="53"/>
    </row>
    <row r="526" spans="8:17">
      <c r="H526" s="53"/>
      <c r="I526" s="53"/>
      <c r="J526" s="53"/>
      <c r="K526" s="53"/>
      <c r="L526" s="53"/>
      <c r="M526" s="53"/>
      <c r="N526" s="53"/>
      <c r="O526" s="53"/>
      <c r="P526" s="53"/>
      <c r="Q526" s="53"/>
    </row>
    <row r="527" spans="8:17">
      <c r="H527" s="53"/>
      <c r="I527" s="53"/>
      <c r="J527" s="53"/>
      <c r="K527" s="53"/>
      <c r="L527" s="53"/>
      <c r="M527" s="53"/>
      <c r="N527" s="53"/>
      <c r="O527" s="53"/>
      <c r="P527" s="53"/>
      <c r="Q527" s="53"/>
    </row>
    <row r="528" spans="8:17">
      <c r="H528" s="53"/>
      <c r="I528" s="53"/>
      <c r="J528" s="53"/>
      <c r="K528" s="53"/>
      <c r="L528" s="53"/>
      <c r="M528" s="53"/>
      <c r="N528" s="53"/>
      <c r="O528" s="53"/>
      <c r="P528" s="53"/>
      <c r="Q528" s="53"/>
    </row>
    <row r="529" spans="8:17">
      <c r="H529" s="53"/>
      <c r="I529" s="53"/>
      <c r="J529" s="53"/>
      <c r="K529" s="53"/>
      <c r="L529" s="53"/>
      <c r="M529" s="53"/>
      <c r="N529" s="53"/>
      <c r="O529" s="53"/>
      <c r="P529" s="53"/>
      <c r="Q529" s="53"/>
    </row>
    <row r="530" spans="8:17">
      <c r="H530" s="53"/>
      <c r="I530" s="53"/>
      <c r="J530" s="53"/>
      <c r="K530" s="53"/>
      <c r="L530" s="53"/>
      <c r="M530" s="53"/>
      <c r="N530" s="53"/>
      <c r="O530" s="53"/>
      <c r="P530" s="53"/>
      <c r="Q530" s="53"/>
    </row>
    <row r="531" spans="8:17">
      <c r="H531" s="53"/>
      <c r="I531" s="53"/>
      <c r="J531" s="53"/>
      <c r="K531" s="53"/>
      <c r="L531" s="53"/>
      <c r="M531" s="53"/>
      <c r="N531" s="53"/>
      <c r="O531" s="53"/>
      <c r="P531" s="53"/>
      <c r="Q531" s="53"/>
    </row>
    <row r="532" spans="8:17">
      <c r="H532" s="53"/>
      <c r="I532" s="53"/>
      <c r="J532" s="53"/>
      <c r="K532" s="53"/>
      <c r="L532" s="53"/>
      <c r="M532" s="53"/>
      <c r="N532" s="53"/>
      <c r="O532" s="53"/>
      <c r="P532" s="53"/>
      <c r="Q532" s="53"/>
    </row>
    <row r="533" spans="8:17">
      <c r="H533" s="53"/>
      <c r="I533" s="53"/>
      <c r="J533" s="53"/>
      <c r="K533" s="53"/>
      <c r="L533" s="53"/>
      <c r="M533" s="53"/>
      <c r="N533" s="53"/>
      <c r="O533" s="53"/>
      <c r="P533" s="53"/>
      <c r="Q533" s="53"/>
    </row>
    <row r="534" spans="8:17">
      <c r="H534" s="53"/>
      <c r="I534" s="53"/>
      <c r="J534" s="53"/>
      <c r="K534" s="53"/>
      <c r="L534" s="53"/>
      <c r="M534" s="53"/>
      <c r="N534" s="53"/>
      <c r="O534" s="53"/>
      <c r="P534" s="53"/>
      <c r="Q534" s="53"/>
    </row>
    <row r="535" spans="8:17">
      <c r="H535" s="53"/>
      <c r="I535" s="53"/>
      <c r="J535" s="53"/>
      <c r="K535" s="53"/>
      <c r="L535" s="53"/>
      <c r="M535" s="53"/>
      <c r="N535" s="53"/>
      <c r="O535" s="53"/>
      <c r="P535" s="53"/>
      <c r="Q535" s="53"/>
    </row>
    <row r="536" spans="8:17">
      <c r="H536" s="53"/>
      <c r="I536" s="53"/>
      <c r="J536" s="53"/>
      <c r="K536" s="53"/>
      <c r="L536" s="53"/>
      <c r="M536" s="53"/>
      <c r="N536" s="53"/>
      <c r="O536" s="53"/>
      <c r="P536" s="53"/>
      <c r="Q536" s="53"/>
    </row>
    <row r="537" spans="8:17">
      <c r="H537" s="53"/>
      <c r="I537" s="53"/>
      <c r="J537" s="53"/>
      <c r="K537" s="53"/>
      <c r="L537" s="53"/>
      <c r="M537" s="53"/>
      <c r="N537" s="53"/>
      <c r="O537" s="53"/>
      <c r="P537" s="53"/>
      <c r="Q537" s="53"/>
    </row>
    <row r="538" spans="8:17">
      <c r="H538" s="53"/>
      <c r="I538" s="53"/>
      <c r="J538" s="53"/>
      <c r="K538" s="53"/>
      <c r="L538" s="53"/>
      <c r="M538" s="53"/>
      <c r="N538" s="53"/>
      <c r="O538" s="53"/>
      <c r="P538" s="53"/>
      <c r="Q538" s="53"/>
    </row>
    <row r="539" spans="8:17">
      <c r="H539" s="53"/>
      <c r="I539" s="53"/>
      <c r="J539" s="53"/>
      <c r="K539" s="53"/>
      <c r="L539" s="53"/>
      <c r="M539" s="53"/>
      <c r="N539" s="53"/>
      <c r="O539" s="53"/>
      <c r="P539" s="53"/>
      <c r="Q539" s="53"/>
    </row>
    <row r="540" spans="8:17">
      <c r="H540" s="53"/>
      <c r="I540" s="53"/>
      <c r="J540" s="53"/>
      <c r="K540" s="53"/>
      <c r="L540" s="53"/>
      <c r="M540" s="53"/>
      <c r="N540" s="53"/>
      <c r="O540" s="53"/>
      <c r="P540" s="53"/>
      <c r="Q540" s="53"/>
    </row>
    <row r="541" spans="8:17">
      <c r="H541" s="53"/>
      <c r="I541" s="53"/>
      <c r="J541" s="53"/>
      <c r="K541" s="53"/>
      <c r="L541" s="53"/>
      <c r="M541" s="53"/>
      <c r="N541" s="53"/>
      <c r="O541" s="53"/>
      <c r="P541" s="53"/>
      <c r="Q541" s="53"/>
    </row>
    <row r="542" spans="8:17">
      <c r="H542" s="53"/>
      <c r="I542" s="53"/>
      <c r="J542" s="53"/>
      <c r="K542" s="53"/>
      <c r="L542" s="53"/>
      <c r="M542" s="53"/>
      <c r="N542" s="53"/>
      <c r="O542" s="53"/>
      <c r="P542" s="53"/>
      <c r="Q542" s="53"/>
    </row>
    <row r="543" spans="8:17">
      <c r="H543" s="53"/>
      <c r="I543" s="53"/>
      <c r="J543" s="53"/>
      <c r="K543" s="53"/>
      <c r="L543" s="53"/>
      <c r="M543" s="53"/>
      <c r="N543" s="53"/>
      <c r="O543" s="53"/>
      <c r="P543" s="53"/>
      <c r="Q543" s="53"/>
    </row>
    <row r="544" spans="8:17">
      <c r="H544" s="53"/>
      <c r="I544" s="53"/>
      <c r="J544" s="53"/>
      <c r="K544" s="53"/>
      <c r="L544" s="53"/>
      <c r="M544" s="53"/>
      <c r="N544" s="53"/>
      <c r="O544" s="53"/>
      <c r="P544" s="53"/>
      <c r="Q544" s="53"/>
    </row>
    <row r="545" spans="8:17">
      <c r="H545" s="53"/>
      <c r="I545" s="53"/>
      <c r="J545" s="53"/>
      <c r="K545" s="53"/>
      <c r="L545" s="53"/>
      <c r="M545" s="53"/>
      <c r="N545" s="53"/>
      <c r="O545" s="53"/>
      <c r="P545" s="53"/>
      <c r="Q545" s="53"/>
    </row>
    <row r="546" spans="8:17">
      <c r="H546" s="53"/>
      <c r="I546" s="53"/>
      <c r="J546" s="53"/>
      <c r="K546" s="53"/>
      <c r="L546" s="53"/>
      <c r="M546" s="53"/>
      <c r="N546" s="53"/>
      <c r="O546" s="53"/>
      <c r="P546" s="53"/>
      <c r="Q546" s="53"/>
    </row>
    <row r="547" spans="8:17">
      <c r="H547" s="53"/>
      <c r="I547" s="53"/>
      <c r="J547" s="53"/>
      <c r="K547" s="53"/>
      <c r="L547" s="53"/>
      <c r="M547" s="53"/>
      <c r="N547" s="53"/>
      <c r="O547" s="53"/>
      <c r="P547" s="53"/>
      <c r="Q547" s="53"/>
    </row>
    <row r="548" spans="8:17">
      <c r="H548" s="53"/>
      <c r="I548" s="53"/>
      <c r="J548" s="53"/>
      <c r="K548" s="53"/>
      <c r="L548" s="53"/>
      <c r="M548" s="53"/>
      <c r="N548" s="53"/>
      <c r="O548" s="53"/>
      <c r="P548" s="53"/>
      <c r="Q548" s="53"/>
    </row>
    <row r="549" spans="8:17">
      <c r="H549" s="53"/>
      <c r="I549" s="53"/>
      <c r="J549" s="53"/>
      <c r="K549" s="53"/>
      <c r="L549" s="53"/>
      <c r="M549" s="53"/>
      <c r="N549" s="53"/>
      <c r="O549" s="53"/>
      <c r="P549" s="53"/>
      <c r="Q549" s="53"/>
    </row>
    <row r="550" spans="8:17">
      <c r="H550" s="53"/>
      <c r="I550" s="53"/>
      <c r="J550" s="53"/>
      <c r="K550" s="53"/>
      <c r="L550" s="53"/>
      <c r="M550" s="53"/>
      <c r="N550" s="53"/>
      <c r="O550" s="53"/>
      <c r="P550" s="53"/>
      <c r="Q550" s="53"/>
    </row>
    <row r="551" spans="8:17">
      <c r="H551" s="53"/>
      <c r="I551" s="53"/>
      <c r="J551" s="53"/>
      <c r="K551" s="53"/>
      <c r="L551" s="53"/>
      <c r="M551" s="53"/>
      <c r="N551" s="53"/>
      <c r="O551" s="53"/>
      <c r="P551" s="53"/>
      <c r="Q551" s="53"/>
    </row>
    <row r="552" spans="8:17">
      <c r="H552" s="53"/>
      <c r="I552" s="53"/>
      <c r="J552" s="53"/>
      <c r="K552" s="53"/>
      <c r="L552" s="53"/>
      <c r="M552" s="53"/>
      <c r="N552" s="53"/>
      <c r="O552" s="53"/>
      <c r="P552" s="53"/>
      <c r="Q552" s="53"/>
    </row>
    <row r="553" spans="8:17">
      <c r="H553" s="53"/>
      <c r="I553" s="53"/>
      <c r="J553" s="53"/>
      <c r="K553" s="53"/>
      <c r="L553" s="53"/>
      <c r="M553" s="53"/>
      <c r="N553" s="53"/>
      <c r="O553" s="53"/>
      <c r="P553" s="53"/>
      <c r="Q553" s="53"/>
    </row>
    <row r="554" spans="8:17">
      <c r="H554" s="53"/>
      <c r="I554" s="53"/>
      <c r="J554" s="53"/>
      <c r="K554" s="53"/>
      <c r="L554" s="53"/>
      <c r="M554" s="53"/>
      <c r="N554" s="53"/>
      <c r="O554" s="53"/>
      <c r="P554" s="53"/>
      <c r="Q554" s="53"/>
    </row>
    <row r="555" spans="8:17">
      <c r="H555" s="53"/>
      <c r="I555" s="53"/>
      <c r="J555" s="53"/>
      <c r="K555" s="53"/>
      <c r="L555" s="53"/>
      <c r="M555" s="53"/>
      <c r="N555" s="53"/>
      <c r="O555" s="53"/>
      <c r="P555" s="53"/>
      <c r="Q555" s="53"/>
    </row>
    <row r="556" spans="8:17">
      <c r="H556" s="53"/>
      <c r="I556" s="53"/>
      <c r="J556" s="53"/>
      <c r="K556" s="53"/>
      <c r="L556" s="53"/>
      <c r="M556" s="53"/>
      <c r="N556" s="53"/>
      <c r="O556" s="53"/>
      <c r="P556" s="53"/>
      <c r="Q556" s="53"/>
    </row>
    <row r="557" spans="8:17">
      <c r="H557" s="53"/>
      <c r="I557" s="53"/>
      <c r="J557" s="53"/>
      <c r="K557" s="53"/>
      <c r="L557" s="53"/>
      <c r="M557" s="53"/>
      <c r="N557" s="53"/>
      <c r="O557" s="53"/>
      <c r="P557" s="53"/>
      <c r="Q557" s="53"/>
    </row>
    <row r="558" spans="8:17">
      <c r="H558" s="53"/>
      <c r="I558" s="53"/>
      <c r="J558" s="53"/>
      <c r="K558" s="53"/>
      <c r="L558" s="53"/>
      <c r="M558" s="53"/>
      <c r="N558" s="53"/>
      <c r="O558" s="53"/>
      <c r="P558" s="53"/>
      <c r="Q558" s="53"/>
    </row>
    <row r="559" spans="8:17">
      <c r="H559" s="53"/>
      <c r="I559" s="53"/>
      <c r="J559" s="53"/>
      <c r="K559" s="53"/>
      <c r="L559" s="53"/>
      <c r="M559" s="53"/>
      <c r="N559" s="53"/>
      <c r="O559" s="53"/>
      <c r="P559" s="53"/>
      <c r="Q559" s="53"/>
    </row>
    <row r="560" spans="8:17">
      <c r="H560" s="53"/>
      <c r="I560" s="53"/>
      <c r="J560" s="53"/>
      <c r="K560" s="53"/>
      <c r="L560" s="53"/>
      <c r="M560" s="53"/>
      <c r="N560" s="53"/>
      <c r="O560" s="53"/>
      <c r="P560" s="53"/>
      <c r="Q560" s="53"/>
    </row>
    <row r="561" spans="8:17">
      <c r="H561" s="53"/>
      <c r="I561" s="53"/>
      <c r="J561" s="53"/>
      <c r="K561" s="53"/>
      <c r="L561" s="53"/>
      <c r="M561" s="53"/>
      <c r="N561" s="53"/>
      <c r="O561" s="53"/>
      <c r="P561" s="53"/>
      <c r="Q561" s="53"/>
    </row>
    <row r="562" spans="8:17">
      <c r="H562" s="53"/>
      <c r="I562" s="53"/>
      <c r="J562" s="53"/>
      <c r="K562" s="53"/>
      <c r="L562" s="53"/>
      <c r="M562" s="53"/>
      <c r="N562" s="53"/>
      <c r="O562" s="53"/>
      <c r="P562" s="53"/>
      <c r="Q562" s="53"/>
    </row>
    <row r="563" spans="8:17">
      <c r="H563" s="53"/>
      <c r="I563" s="53"/>
      <c r="J563" s="53"/>
      <c r="K563" s="53"/>
      <c r="L563" s="53"/>
      <c r="M563" s="53"/>
      <c r="N563" s="53"/>
      <c r="O563" s="53"/>
      <c r="P563" s="53"/>
      <c r="Q563" s="53"/>
    </row>
    <row r="564" spans="8:17">
      <c r="H564" s="53"/>
      <c r="I564" s="53"/>
      <c r="J564" s="53"/>
      <c r="K564" s="53"/>
      <c r="L564" s="53"/>
      <c r="M564" s="53"/>
      <c r="N564" s="53"/>
      <c r="O564" s="53"/>
      <c r="P564" s="53"/>
      <c r="Q564" s="53"/>
    </row>
    <row r="565" spans="8:17">
      <c r="H565" s="53"/>
      <c r="I565" s="53"/>
      <c r="J565" s="53"/>
      <c r="K565" s="53"/>
      <c r="L565" s="53"/>
      <c r="M565" s="53"/>
      <c r="N565" s="53"/>
      <c r="O565" s="53"/>
      <c r="P565" s="53"/>
      <c r="Q565" s="53"/>
    </row>
    <row r="566" spans="8:17">
      <c r="H566" s="53"/>
      <c r="I566" s="53"/>
      <c r="J566" s="53"/>
      <c r="K566" s="53"/>
      <c r="L566" s="53"/>
      <c r="M566" s="53"/>
      <c r="N566" s="53"/>
      <c r="O566" s="53"/>
      <c r="P566" s="53"/>
      <c r="Q566" s="53"/>
    </row>
    <row r="567" spans="8:17">
      <c r="H567" s="53"/>
      <c r="I567" s="53"/>
      <c r="J567" s="53"/>
      <c r="K567" s="53"/>
      <c r="L567" s="53"/>
      <c r="M567" s="53"/>
      <c r="N567" s="53"/>
      <c r="O567" s="53"/>
      <c r="P567" s="53"/>
      <c r="Q567" s="53"/>
    </row>
    <row r="568" spans="8:17">
      <c r="H568" s="53"/>
      <c r="I568" s="53"/>
      <c r="J568" s="53"/>
      <c r="K568" s="53"/>
      <c r="L568" s="53"/>
      <c r="M568" s="53"/>
      <c r="N568" s="53"/>
      <c r="O568" s="53"/>
      <c r="P568" s="53"/>
      <c r="Q568" s="53"/>
    </row>
    <row r="569" spans="8:17">
      <c r="H569" s="53"/>
      <c r="I569" s="53"/>
      <c r="J569" s="53"/>
      <c r="K569" s="53"/>
      <c r="L569" s="53"/>
      <c r="M569" s="53"/>
      <c r="N569" s="53"/>
      <c r="O569" s="53"/>
      <c r="P569" s="53"/>
      <c r="Q569" s="53"/>
    </row>
    <row r="570" spans="8:17">
      <c r="H570" s="53"/>
      <c r="I570" s="53"/>
      <c r="J570" s="53"/>
      <c r="K570" s="53"/>
      <c r="L570" s="53"/>
      <c r="M570" s="53"/>
      <c r="N570" s="53"/>
      <c r="O570" s="53"/>
      <c r="P570" s="53"/>
      <c r="Q570" s="53"/>
    </row>
    <row r="571" spans="8:17">
      <c r="H571" s="53"/>
      <c r="I571" s="53"/>
      <c r="J571" s="53"/>
      <c r="K571" s="53"/>
      <c r="L571" s="53"/>
      <c r="M571" s="53"/>
      <c r="N571" s="53"/>
      <c r="O571" s="53"/>
      <c r="P571" s="53"/>
      <c r="Q571" s="53"/>
    </row>
    <row r="572" spans="8:17">
      <c r="H572" s="53"/>
      <c r="I572" s="53"/>
      <c r="J572" s="53"/>
      <c r="K572" s="53"/>
      <c r="L572" s="53"/>
      <c r="M572" s="53"/>
      <c r="N572" s="53"/>
      <c r="O572" s="53"/>
      <c r="P572" s="53"/>
      <c r="Q572" s="53"/>
    </row>
    <row r="573" spans="8:17">
      <c r="H573" s="53"/>
      <c r="I573" s="53"/>
      <c r="J573" s="53"/>
      <c r="K573" s="53"/>
      <c r="L573" s="53"/>
      <c r="M573" s="53"/>
      <c r="N573" s="53"/>
      <c r="O573" s="53"/>
      <c r="P573" s="53"/>
      <c r="Q573" s="53"/>
    </row>
    <row r="574" spans="8:17">
      <c r="H574" s="53"/>
      <c r="I574" s="53"/>
      <c r="J574" s="53"/>
      <c r="K574" s="53"/>
      <c r="L574" s="53"/>
      <c r="M574" s="53"/>
      <c r="N574" s="53"/>
      <c r="O574" s="53"/>
      <c r="P574" s="53"/>
      <c r="Q574" s="53"/>
    </row>
    <row r="575" spans="8:17">
      <c r="H575" s="53"/>
      <c r="I575" s="53"/>
      <c r="J575" s="53"/>
      <c r="K575" s="53"/>
      <c r="L575" s="53"/>
      <c r="M575" s="53"/>
      <c r="N575" s="53"/>
      <c r="O575" s="53"/>
      <c r="P575" s="53"/>
      <c r="Q575" s="53"/>
    </row>
    <row r="576" spans="8:17">
      <c r="H576" s="53"/>
      <c r="I576" s="53"/>
      <c r="J576" s="53"/>
      <c r="K576" s="53"/>
      <c r="L576" s="53"/>
      <c r="M576" s="53"/>
      <c r="N576" s="53"/>
      <c r="O576" s="53"/>
      <c r="P576" s="53"/>
      <c r="Q576" s="53"/>
    </row>
    <row r="577" spans="8:17">
      <c r="H577" s="53"/>
      <c r="I577" s="53"/>
      <c r="J577" s="53"/>
      <c r="K577" s="53"/>
      <c r="L577" s="53"/>
      <c r="M577" s="53"/>
      <c r="N577" s="53"/>
      <c r="O577" s="53"/>
      <c r="P577" s="53"/>
      <c r="Q577" s="53"/>
    </row>
    <row r="578" spans="8:17">
      <c r="H578" s="53"/>
      <c r="I578" s="53"/>
      <c r="J578" s="53"/>
      <c r="K578" s="53"/>
      <c r="L578" s="53"/>
      <c r="M578" s="53"/>
      <c r="N578" s="53"/>
      <c r="O578" s="53"/>
      <c r="P578" s="53"/>
      <c r="Q578" s="53"/>
    </row>
    <row r="579" spans="8:17">
      <c r="H579" s="53"/>
      <c r="I579" s="53"/>
      <c r="J579" s="53"/>
      <c r="K579" s="53"/>
      <c r="L579" s="53"/>
      <c r="M579" s="53"/>
      <c r="N579" s="53"/>
      <c r="O579" s="53"/>
      <c r="P579" s="53"/>
      <c r="Q579" s="53"/>
    </row>
    <row r="580" spans="8:17">
      <c r="H580" s="53"/>
      <c r="I580" s="53"/>
      <c r="J580" s="53"/>
      <c r="K580" s="53"/>
      <c r="L580" s="53"/>
      <c r="M580" s="53"/>
      <c r="N580" s="53"/>
      <c r="O580" s="53"/>
      <c r="P580" s="53"/>
      <c r="Q580" s="53"/>
    </row>
    <row r="581" spans="8:17">
      <c r="H581" s="53"/>
      <c r="I581" s="53"/>
      <c r="J581" s="53"/>
      <c r="K581" s="53"/>
      <c r="L581" s="53"/>
      <c r="M581" s="53"/>
      <c r="N581" s="53"/>
      <c r="O581" s="53"/>
      <c r="P581" s="53"/>
      <c r="Q581" s="53"/>
    </row>
    <row r="582" spans="8:17">
      <c r="H582" s="53"/>
      <c r="I582" s="53"/>
      <c r="J582" s="53"/>
      <c r="K582" s="53"/>
      <c r="L582" s="53"/>
      <c r="M582" s="53"/>
      <c r="N582" s="53"/>
      <c r="O582" s="53"/>
      <c r="P582" s="53"/>
      <c r="Q582" s="53"/>
    </row>
    <row r="583" spans="8:17">
      <c r="H583" s="53"/>
      <c r="I583" s="53"/>
      <c r="J583" s="53"/>
      <c r="K583" s="53"/>
      <c r="L583" s="53"/>
      <c r="M583" s="53"/>
      <c r="N583" s="53"/>
      <c r="O583" s="53"/>
      <c r="P583" s="53"/>
      <c r="Q583" s="53"/>
    </row>
    <row r="584" spans="8:17">
      <c r="H584" s="53"/>
      <c r="I584" s="53"/>
      <c r="J584" s="53"/>
      <c r="K584" s="53"/>
      <c r="L584" s="53"/>
      <c r="M584" s="53"/>
      <c r="N584" s="53"/>
      <c r="O584" s="53"/>
      <c r="P584" s="53"/>
      <c r="Q584" s="53"/>
    </row>
    <row r="585" spans="8:17">
      <c r="H585" s="53"/>
      <c r="I585" s="53"/>
      <c r="J585" s="53"/>
      <c r="K585" s="53"/>
      <c r="L585" s="53"/>
      <c r="M585" s="53"/>
      <c r="N585" s="53"/>
      <c r="O585" s="53"/>
      <c r="P585" s="53"/>
      <c r="Q585" s="53"/>
    </row>
    <row r="586" spans="8:17">
      <c r="H586" s="53"/>
      <c r="I586" s="53"/>
      <c r="J586" s="53"/>
      <c r="K586" s="53"/>
      <c r="L586" s="53"/>
      <c r="M586" s="53"/>
      <c r="N586" s="53"/>
      <c r="O586" s="53"/>
      <c r="P586" s="53"/>
      <c r="Q586" s="53"/>
    </row>
    <row r="587" spans="8:17">
      <c r="H587" s="53"/>
      <c r="I587" s="53"/>
      <c r="J587" s="53"/>
      <c r="K587" s="53"/>
      <c r="L587" s="53"/>
      <c r="M587" s="53"/>
      <c r="N587" s="53"/>
      <c r="O587" s="53"/>
      <c r="P587" s="53"/>
      <c r="Q587" s="53"/>
    </row>
    <row r="588" spans="8:17">
      <c r="H588" s="53"/>
      <c r="I588" s="53"/>
      <c r="J588" s="53"/>
      <c r="K588" s="53"/>
      <c r="L588" s="53"/>
      <c r="M588" s="53"/>
      <c r="N588" s="53"/>
      <c r="O588" s="53"/>
      <c r="P588" s="53"/>
      <c r="Q588" s="53"/>
    </row>
    <row r="589" spans="8:17">
      <c r="H589" s="53"/>
      <c r="I589" s="53"/>
      <c r="J589" s="53"/>
      <c r="K589" s="53"/>
      <c r="L589" s="53"/>
      <c r="M589" s="53"/>
      <c r="N589" s="53"/>
      <c r="O589" s="53"/>
      <c r="P589" s="53"/>
      <c r="Q589" s="53"/>
    </row>
    <row r="590" spans="8:17">
      <c r="H590" s="53"/>
      <c r="I590" s="53"/>
      <c r="J590" s="53"/>
      <c r="K590" s="53"/>
      <c r="L590" s="53"/>
      <c r="M590" s="53"/>
      <c r="N590" s="53"/>
      <c r="O590" s="53"/>
      <c r="P590" s="53"/>
      <c r="Q590" s="53"/>
    </row>
    <row r="591" spans="8:17">
      <c r="H591" s="53"/>
      <c r="I591" s="53"/>
      <c r="J591" s="53"/>
      <c r="K591" s="53"/>
      <c r="L591" s="53"/>
      <c r="M591" s="53"/>
      <c r="N591" s="53"/>
      <c r="O591" s="53"/>
      <c r="P591" s="53"/>
      <c r="Q591" s="53"/>
    </row>
    <row r="592" spans="8:17">
      <c r="H592" s="53"/>
      <c r="I592" s="53"/>
      <c r="J592" s="53"/>
      <c r="K592" s="53"/>
      <c r="L592" s="53"/>
      <c r="M592" s="53"/>
      <c r="N592" s="53"/>
      <c r="O592" s="53"/>
      <c r="P592" s="53"/>
      <c r="Q592" s="53"/>
    </row>
    <row r="593" spans="8:17">
      <c r="H593" s="53"/>
      <c r="I593" s="53"/>
      <c r="J593" s="53"/>
      <c r="K593" s="53"/>
      <c r="L593" s="53"/>
      <c r="M593" s="53"/>
      <c r="N593" s="53"/>
      <c r="O593" s="53"/>
      <c r="P593" s="53"/>
      <c r="Q593" s="53"/>
    </row>
    <row r="594" spans="8:17">
      <c r="H594" s="53"/>
      <c r="I594" s="53"/>
      <c r="J594" s="53"/>
      <c r="K594" s="53"/>
      <c r="L594" s="53"/>
      <c r="M594" s="53"/>
      <c r="N594" s="53"/>
      <c r="O594" s="53"/>
      <c r="P594" s="53"/>
      <c r="Q594" s="53"/>
    </row>
    <row r="595" spans="8:17">
      <c r="H595" s="53"/>
      <c r="I595" s="53"/>
      <c r="J595" s="53"/>
      <c r="K595" s="53"/>
      <c r="L595" s="53"/>
      <c r="M595" s="53"/>
      <c r="N595" s="53"/>
      <c r="O595" s="53"/>
      <c r="P595" s="53"/>
      <c r="Q595" s="53"/>
    </row>
    <row r="596" spans="8:17">
      <c r="H596" s="53"/>
      <c r="I596" s="53"/>
      <c r="J596" s="53"/>
      <c r="K596" s="53"/>
      <c r="L596" s="53"/>
      <c r="M596" s="53"/>
      <c r="N596" s="53"/>
      <c r="O596" s="53"/>
      <c r="P596" s="53"/>
      <c r="Q596" s="53"/>
    </row>
    <row r="597" spans="8:17">
      <c r="H597" s="53"/>
      <c r="I597" s="53"/>
      <c r="J597" s="53"/>
      <c r="K597" s="53"/>
      <c r="L597" s="53"/>
      <c r="M597" s="53"/>
      <c r="N597" s="53"/>
      <c r="O597" s="53"/>
      <c r="P597" s="53"/>
      <c r="Q597" s="53"/>
    </row>
    <row r="598" spans="8:17">
      <c r="H598" s="53"/>
      <c r="I598" s="53"/>
      <c r="J598" s="53"/>
      <c r="K598" s="53"/>
      <c r="L598" s="53"/>
      <c r="M598" s="53"/>
      <c r="N598" s="53"/>
      <c r="O598" s="53"/>
      <c r="P598" s="53"/>
      <c r="Q598" s="53"/>
    </row>
    <row r="599" spans="8:17">
      <c r="H599" s="53"/>
      <c r="I599" s="53"/>
      <c r="J599" s="53"/>
      <c r="K599" s="53"/>
      <c r="L599" s="53"/>
      <c r="M599" s="53"/>
      <c r="N599" s="53"/>
      <c r="O599" s="53"/>
      <c r="P599" s="53"/>
      <c r="Q599" s="53"/>
    </row>
    <row r="600" spans="8:17">
      <c r="H600" s="53"/>
      <c r="I600" s="53"/>
      <c r="J600" s="53"/>
      <c r="K600" s="53"/>
      <c r="L600" s="53"/>
      <c r="M600" s="53"/>
      <c r="N600" s="53"/>
      <c r="O600" s="53"/>
      <c r="P600" s="53"/>
      <c r="Q600" s="53"/>
    </row>
    <row r="601" spans="8:17">
      <c r="H601" s="53"/>
      <c r="I601" s="53"/>
      <c r="J601" s="53"/>
      <c r="K601" s="53"/>
      <c r="L601" s="53"/>
      <c r="M601" s="53"/>
      <c r="N601" s="53"/>
      <c r="O601" s="53"/>
      <c r="P601" s="53"/>
      <c r="Q601" s="53"/>
    </row>
    <row r="602" spans="8:17">
      <c r="H602" s="53"/>
      <c r="I602" s="53"/>
      <c r="J602" s="53"/>
      <c r="K602" s="53"/>
      <c r="L602" s="53"/>
      <c r="M602" s="53"/>
      <c r="N602" s="53"/>
      <c r="O602" s="53"/>
      <c r="P602" s="53"/>
      <c r="Q602" s="53"/>
    </row>
    <row r="603" spans="8:17">
      <c r="H603" s="53"/>
      <c r="I603" s="53"/>
      <c r="J603" s="53"/>
      <c r="K603" s="53"/>
      <c r="L603" s="53"/>
      <c r="M603" s="53"/>
      <c r="N603" s="53"/>
      <c r="O603" s="53"/>
      <c r="P603" s="53"/>
      <c r="Q603" s="53"/>
    </row>
    <row r="604" spans="8:17">
      <c r="H604" s="53"/>
      <c r="I604" s="53"/>
      <c r="J604" s="53"/>
      <c r="K604" s="53"/>
      <c r="L604" s="53"/>
      <c r="M604" s="53"/>
      <c r="N604" s="53"/>
      <c r="O604" s="53"/>
      <c r="P604" s="53"/>
      <c r="Q604" s="53"/>
    </row>
    <row r="605" spans="8:17">
      <c r="H605" s="53"/>
      <c r="I605" s="53"/>
      <c r="J605" s="53"/>
      <c r="K605" s="53"/>
      <c r="L605" s="53"/>
      <c r="M605" s="53"/>
      <c r="N605" s="53"/>
      <c r="O605" s="53"/>
      <c r="P605" s="53"/>
      <c r="Q605" s="53"/>
    </row>
    <row r="606" spans="8:17">
      <c r="H606" s="53"/>
      <c r="I606" s="53"/>
      <c r="J606" s="53"/>
      <c r="K606" s="53"/>
      <c r="L606" s="53"/>
      <c r="M606" s="53"/>
      <c r="N606" s="53"/>
      <c r="O606" s="53"/>
      <c r="P606" s="53"/>
      <c r="Q606" s="53"/>
    </row>
    <row r="607" spans="8:17">
      <c r="H607" s="53"/>
      <c r="I607" s="53"/>
      <c r="J607" s="53"/>
      <c r="K607" s="53"/>
      <c r="L607" s="53"/>
      <c r="M607" s="53"/>
      <c r="N607" s="53"/>
      <c r="O607" s="53"/>
      <c r="P607" s="53"/>
      <c r="Q607" s="53"/>
    </row>
    <row r="608" spans="8:17">
      <c r="H608" s="53"/>
      <c r="I608" s="53"/>
      <c r="J608" s="53"/>
      <c r="K608" s="53"/>
      <c r="L608" s="53"/>
      <c r="M608" s="53"/>
      <c r="N608" s="53"/>
      <c r="O608" s="53"/>
      <c r="P608" s="53"/>
      <c r="Q608" s="53"/>
    </row>
    <row r="609" spans="8:17">
      <c r="H609" s="53"/>
      <c r="I609" s="53"/>
      <c r="J609" s="53"/>
      <c r="K609" s="53"/>
      <c r="L609" s="53"/>
      <c r="M609" s="53"/>
      <c r="N609" s="53"/>
      <c r="O609" s="53"/>
      <c r="P609" s="53"/>
      <c r="Q609" s="53"/>
    </row>
    <row r="610" spans="8:17">
      <c r="H610" s="53"/>
      <c r="I610" s="53"/>
      <c r="J610" s="53"/>
      <c r="K610" s="53"/>
      <c r="L610" s="53"/>
      <c r="M610" s="53"/>
      <c r="N610" s="53"/>
      <c r="O610" s="53"/>
      <c r="P610" s="53"/>
      <c r="Q610" s="53"/>
    </row>
    <row r="611" spans="8:17">
      <c r="H611" s="53"/>
      <c r="I611" s="53"/>
      <c r="J611" s="53"/>
      <c r="K611" s="53"/>
      <c r="L611" s="53"/>
      <c r="M611" s="53"/>
      <c r="N611" s="53"/>
      <c r="O611" s="53"/>
      <c r="P611" s="53"/>
      <c r="Q611" s="53"/>
    </row>
    <row r="612" spans="8:17">
      <c r="H612" s="53"/>
      <c r="I612" s="53"/>
      <c r="J612" s="53"/>
      <c r="K612" s="53"/>
      <c r="L612" s="53"/>
      <c r="M612" s="53"/>
      <c r="N612" s="53"/>
      <c r="O612" s="53"/>
      <c r="P612" s="53"/>
      <c r="Q612" s="53"/>
    </row>
    <row r="613" spans="8:17">
      <c r="H613" s="53"/>
      <c r="I613" s="53"/>
      <c r="J613" s="53"/>
      <c r="K613" s="53"/>
      <c r="L613" s="53"/>
      <c r="M613" s="53"/>
      <c r="N613" s="53"/>
      <c r="O613" s="53"/>
      <c r="P613" s="53"/>
      <c r="Q613" s="53"/>
    </row>
    <row r="614" spans="8:17">
      <c r="H614" s="53"/>
      <c r="I614" s="53"/>
      <c r="J614" s="53"/>
      <c r="K614" s="53"/>
      <c r="L614" s="53"/>
      <c r="M614" s="53"/>
      <c r="N614" s="53"/>
      <c r="O614" s="53"/>
      <c r="P614" s="53"/>
      <c r="Q614" s="53"/>
    </row>
    <row r="615" spans="8:17">
      <c r="H615" s="53"/>
      <c r="I615" s="53"/>
      <c r="J615" s="53"/>
      <c r="K615" s="53"/>
      <c r="L615" s="53"/>
      <c r="M615" s="53"/>
      <c r="N615" s="53"/>
      <c r="O615" s="53"/>
      <c r="P615" s="53"/>
      <c r="Q615" s="53"/>
    </row>
    <row r="616" spans="8:17">
      <c r="H616" s="53"/>
      <c r="I616" s="53"/>
      <c r="J616" s="53"/>
      <c r="K616" s="53"/>
      <c r="L616" s="53"/>
      <c r="M616" s="53"/>
      <c r="N616" s="53"/>
      <c r="O616" s="53"/>
      <c r="P616" s="53"/>
      <c r="Q616" s="53"/>
    </row>
    <row r="617" spans="8:17">
      <c r="H617" s="53"/>
      <c r="I617" s="53"/>
      <c r="J617" s="53"/>
      <c r="K617" s="53"/>
      <c r="L617" s="53"/>
      <c r="M617" s="53"/>
      <c r="N617" s="53"/>
      <c r="O617" s="53"/>
      <c r="P617" s="53"/>
      <c r="Q617" s="53"/>
    </row>
    <row r="618" spans="8:17">
      <c r="H618" s="53"/>
      <c r="I618" s="53"/>
      <c r="J618" s="53"/>
      <c r="K618" s="53"/>
      <c r="L618" s="53"/>
      <c r="M618" s="53"/>
      <c r="N618" s="53"/>
      <c r="O618" s="53"/>
      <c r="P618" s="53"/>
      <c r="Q618" s="53"/>
    </row>
    <row r="619" spans="8:17">
      <c r="H619" s="53"/>
      <c r="I619" s="53"/>
      <c r="J619" s="53"/>
      <c r="K619" s="53"/>
      <c r="L619" s="53"/>
      <c r="M619" s="53"/>
      <c r="N619" s="53"/>
      <c r="O619" s="53"/>
      <c r="P619" s="53"/>
      <c r="Q619" s="53"/>
    </row>
    <row r="620" spans="8:17">
      <c r="H620" s="53"/>
      <c r="I620" s="53"/>
      <c r="J620" s="53"/>
      <c r="K620" s="53"/>
      <c r="L620" s="53"/>
      <c r="M620" s="53"/>
      <c r="N620" s="53"/>
      <c r="O620" s="53"/>
      <c r="P620" s="53"/>
      <c r="Q620" s="53"/>
    </row>
    <row r="621" spans="8:17">
      <c r="H621" s="53"/>
      <c r="I621" s="53"/>
      <c r="J621" s="53"/>
      <c r="K621" s="53"/>
      <c r="L621" s="53"/>
      <c r="M621" s="53"/>
      <c r="N621" s="53"/>
      <c r="O621" s="53"/>
      <c r="P621" s="53"/>
      <c r="Q621" s="53"/>
    </row>
    <row r="622" spans="8:17">
      <c r="H622" s="53"/>
      <c r="I622" s="53"/>
      <c r="J622" s="53"/>
      <c r="K622" s="53"/>
      <c r="L622" s="53"/>
      <c r="M622" s="53"/>
      <c r="N622" s="53"/>
      <c r="O622" s="53"/>
      <c r="P622" s="53"/>
      <c r="Q622" s="53"/>
    </row>
    <row r="623" spans="8:17">
      <c r="H623" s="53"/>
      <c r="I623" s="53"/>
      <c r="J623" s="53"/>
      <c r="K623" s="53"/>
      <c r="L623" s="53"/>
      <c r="M623" s="53"/>
      <c r="N623" s="53"/>
      <c r="O623" s="53"/>
      <c r="P623" s="53"/>
      <c r="Q623" s="53"/>
    </row>
    <row r="624" spans="8:17">
      <c r="H624" s="53"/>
      <c r="I624" s="53"/>
      <c r="J624" s="53"/>
      <c r="K624" s="53"/>
      <c r="L624" s="53"/>
      <c r="M624" s="53"/>
      <c r="N624" s="53"/>
      <c r="O624" s="53"/>
      <c r="P624" s="53"/>
      <c r="Q624" s="53"/>
    </row>
    <row r="625" spans="8:17">
      <c r="H625" s="53"/>
      <c r="I625" s="53"/>
      <c r="J625" s="53"/>
      <c r="K625" s="53"/>
      <c r="L625" s="53"/>
      <c r="M625" s="53"/>
      <c r="N625" s="53"/>
      <c r="O625" s="53"/>
      <c r="P625" s="53"/>
      <c r="Q625" s="53"/>
    </row>
    <row r="626" spans="8:17">
      <c r="H626" s="53"/>
      <c r="I626" s="53"/>
      <c r="J626" s="53"/>
      <c r="K626" s="53"/>
      <c r="L626" s="53"/>
      <c r="M626" s="53"/>
      <c r="N626" s="53"/>
      <c r="O626" s="53"/>
      <c r="P626" s="53"/>
      <c r="Q626" s="53"/>
    </row>
    <row r="627" spans="8:17">
      <c r="H627" s="53"/>
      <c r="I627" s="53"/>
      <c r="J627" s="53"/>
      <c r="K627" s="53"/>
      <c r="L627" s="53"/>
      <c r="M627" s="53"/>
      <c r="N627" s="53"/>
      <c r="O627" s="53"/>
      <c r="P627" s="53"/>
      <c r="Q627" s="53"/>
    </row>
    <row r="628" spans="8:17">
      <c r="H628" s="53"/>
      <c r="I628" s="53"/>
      <c r="J628" s="53"/>
      <c r="K628" s="53"/>
      <c r="L628" s="53"/>
      <c r="M628" s="53"/>
      <c r="N628" s="53"/>
      <c r="O628" s="53"/>
      <c r="P628" s="53"/>
      <c r="Q628" s="53"/>
    </row>
    <row r="629" spans="8:17">
      <c r="H629" s="53"/>
      <c r="I629" s="53"/>
      <c r="J629" s="53"/>
      <c r="K629" s="53"/>
      <c r="L629" s="53"/>
      <c r="M629" s="53"/>
      <c r="N629" s="53"/>
      <c r="O629" s="53"/>
      <c r="P629" s="53"/>
      <c r="Q629" s="53"/>
    </row>
    <row r="630" spans="8:17">
      <c r="H630" s="53"/>
      <c r="I630" s="53"/>
      <c r="J630" s="53"/>
      <c r="K630" s="53"/>
      <c r="L630" s="53"/>
      <c r="M630" s="53"/>
      <c r="N630" s="53"/>
      <c r="O630" s="53"/>
      <c r="P630" s="53"/>
      <c r="Q630" s="53"/>
    </row>
    <row r="631" spans="8:17">
      <c r="H631" s="53"/>
      <c r="I631" s="53"/>
      <c r="J631" s="53"/>
      <c r="K631" s="53"/>
      <c r="L631" s="53"/>
      <c r="M631" s="53"/>
      <c r="N631" s="53"/>
      <c r="O631" s="53"/>
      <c r="P631" s="53"/>
      <c r="Q631" s="53"/>
    </row>
    <row r="632" spans="8:17">
      <c r="H632" s="53"/>
      <c r="I632" s="53"/>
      <c r="J632" s="53"/>
      <c r="K632" s="53"/>
      <c r="L632" s="53"/>
      <c r="M632" s="53"/>
      <c r="N632" s="53"/>
      <c r="O632" s="53"/>
      <c r="P632" s="53"/>
      <c r="Q632" s="53"/>
    </row>
    <row r="633" spans="8:17">
      <c r="H633" s="53"/>
      <c r="I633" s="53"/>
      <c r="J633" s="53"/>
      <c r="K633" s="53"/>
      <c r="L633" s="53"/>
      <c r="M633" s="53"/>
      <c r="N633" s="53"/>
      <c r="O633" s="53"/>
      <c r="P633" s="53"/>
      <c r="Q633" s="53"/>
    </row>
    <row r="634" spans="8:17">
      <c r="H634" s="53"/>
      <c r="I634" s="53"/>
      <c r="J634" s="53"/>
      <c r="K634" s="53"/>
      <c r="L634" s="53"/>
      <c r="M634" s="53"/>
      <c r="N634" s="53"/>
      <c r="O634" s="53"/>
      <c r="P634" s="53"/>
      <c r="Q634" s="53"/>
    </row>
    <row r="635" spans="8:17">
      <c r="H635" s="53"/>
      <c r="I635" s="53"/>
      <c r="J635" s="53"/>
      <c r="K635" s="53"/>
      <c r="L635" s="53"/>
      <c r="M635" s="53"/>
      <c r="N635" s="53"/>
      <c r="O635" s="53"/>
      <c r="P635" s="53"/>
      <c r="Q635" s="53"/>
    </row>
    <row r="636" spans="8:17">
      <c r="H636" s="53"/>
      <c r="I636" s="53"/>
      <c r="J636" s="53"/>
      <c r="K636" s="53"/>
      <c r="L636" s="53"/>
      <c r="M636" s="53"/>
      <c r="N636" s="53"/>
      <c r="O636" s="53"/>
      <c r="P636" s="53"/>
      <c r="Q636" s="53"/>
    </row>
    <row r="637" spans="8:17">
      <c r="H637" s="53"/>
      <c r="I637" s="53"/>
      <c r="J637" s="53"/>
      <c r="K637" s="53"/>
      <c r="L637" s="53"/>
      <c r="M637" s="53"/>
      <c r="N637" s="53"/>
      <c r="O637" s="53"/>
      <c r="P637" s="53"/>
      <c r="Q637" s="53"/>
    </row>
    <row r="638" spans="8:17">
      <c r="H638" s="53"/>
      <c r="I638" s="53"/>
      <c r="J638" s="53"/>
      <c r="K638" s="53"/>
      <c r="L638" s="53"/>
      <c r="M638" s="53"/>
      <c r="N638" s="53"/>
      <c r="O638" s="53"/>
      <c r="P638" s="53"/>
      <c r="Q638" s="53"/>
    </row>
    <row r="639" spans="8:17">
      <c r="H639" s="53"/>
      <c r="I639" s="53"/>
      <c r="J639" s="53"/>
      <c r="K639" s="53"/>
      <c r="L639" s="53"/>
      <c r="M639" s="53"/>
      <c r="N639" s="53"/>
      <c r="O639" s="53"/>
      <c r="P639" s="53"/>
      <c r="Q639" s="53"/>
    </row>
    <row r="640" spans="8:17">
      <c r="H640" s="53"/>
      <c r="I640" s="53"/>
      <c r="J640" s="53"/>
      <c r="K640" s="53"/>
      <c r="L640" s="53"/>
      <c r="M640" s="53"/>
      <c r="N640" s="53"/>
      <c r="O640" s="53"/>
      <c r="P640" s="53"/>
      <c r="Q640" s="53"/>
    </row>
    <row r="641" spans="8:17">
      <c r="H641" s="53"/>
      <c r="I641" s="53"/>
      <c r="J641" s="53"/>
      <c r="K641" s="53"/>
      <c r="L641" s="53"/>
      <c r="M641" s="53"/>
      <c r="N641" s="53"/>
      <c r="O641" s="53"/>
      <c r="P641" s="53"/>
      <c r="Q641" s="53"/>
    </row>
    <row r="642" spans="8:17">
      <c r="H642" s="53"/>
      <c r="I642" s="53"/>
      <c r="J642" s="53"/>
      <c r="K642" s="53"/>
      <c r="L642" s="53"/>
      <c r="M642" s="53"/>
      <c r="N642" s="53"/>
      <c r="O642" s="53"/>
      <c r="P642" s="53"/>
      <c r="Q642" s="53"/>
    </row>
    <row r="643" spans="8:17">
      <c r="H643" s="53"/>
      <c r="I643" s="53"/>
      <c r="J643" s="53"/>
      <c r="K643" s="53"/>
      <c r="L643" s="53"/>
      <c r="M643" s="53"/>
      <c r="N643" s="53"/>
      <c r="O643" s="53"/>
      <c r="P643" s="53"/>
      <c r="Q643" s="53"/>
    </row>
    <row r="644" spans="8:17">
      <c r="H644" s="53"/>
      <c r="I644" s="53"/>
      <c r="J644" s="53"/>
      <c r="K644" s="53"/>
      <c r="L644" s="53"/>
      <c r="M644" s="53"/>
      <c r="N644" s="53"/>
      <c r="O644" s="53"/>
      <c r="P644" s="53"/>
      <c r="Q644" s="53"/>
    </row>
    <row r="645" spans="8:17">
      <c r="H645" s="53"/>
      <c r="I645" s="53"/>
      <c r="J645" s="53"/>
      <c r="K645" s="53"/>
      <c r="L645" s="53"/>
      <c r="M645" s="53"/>
      <c r="N645" s="53"/>
      <c r="O645" s="53"/>
      <c r="P645" s="53"/>
      <c r="Q645" s="53"/>
    </row>
    <row r="646" spans="8:17">
      <c r="H646" s="53"/>
      <c r="I646" s="53"/>
      <c r="J646" s="53"/>
      <c r="K646" s="53"/>
      <c r="L646" s="53"/>
      <c r="M646" s="53"/>
      <c r="N646" s="53"/>
      <c r="O646" s="53"/>
      <c r="P646" s="53"/>
      <c r="Q646" s="53"/>
    </row>
    <row r="647" spans="8:17">
      <c r="H647" s="53"/>
      <c r="I647" s="53"/>
      <c r="J647" s="53"/>
      <c r="K647" s="53"/>
      <c r="L647" s="53"/>
      <c r="M647" s="53"/>
      <c r="N647" s="53"/>
      <c r="O647" s="53"/>
      <c r="P647" s="53"/>
      <c r="Q647" s="53"/>
    </row>
    <row r="648" spans="8:17">
      <c r="H648" s="53"/>
      <c r="I648" s="53"/>
      <c r="J648" s="53"/>
      <c r="K648" s="53"/>
      <c r="L648" s="53"/>
      <c r="M648" s="53"/>
      <c r="N648" s="53"/>
      <c r="O648" s="53"/>
      <c r="P648" s="53"/>
      <c r="Q648" s="53"/>
    </row>
    <row r="649" spans="8:17">
      <c r="H649" s="53"/>
      <c r="I649" s="53"/>
      <c r="J649" s="53"/>
      <c r="K649" s="53"/>
      <c r="L649" s="53"/>
      <c r="M649" s="53"/>
      <c r="N649" s="53"/>
      <c r="O649" s="53"/>
      <c r="P649" s="53"/>
      <c r="Q649" s="53"/>
    </row>
    <row r="650" spans="8:17">
      <c r="H650" s="53"/>
      <c r="I650" s="53"/>
      <c r="J650" s="53"/>
      <c r="K650" s="53"/>
      <c r="L650" s="53"/>
      <c r="M650" s="53"/>
      <c r="N650" s="53"/>
      <c r="O650" s="53"/>
      <c r="P650" s="53"/>
      <c r="Q650" s="53"/>
    </row>
    <row r="651" spans="8:17">
      <c r="H651" s="53"/>
      <c r="I651" s="53"/>
      <c r="J651" s="53"/>
      <c r="K651" s="53"/>
      <c r="L651" s="53"/>
      <c r="M651" s="53"/>
      <c r="N651" s="53"/>
      <c r="O651" s="53"/>
      <c r="P651" s="53"/>
      <c r="Q651" s="53"/>
    </row>
    <row r="652" spans="8:17">
      <c r="H652" s="53"/>
      <c r="I652" s="53"/>
      <c r="J652" s="53"/>
      <c r="K652" s="53"/>
      <c r="L652" s="53"/>
      <c r="M652" s="53"/>
      <c r="N652" s="53"/>
      <c r="O652" s="53"/>
      <c r="P652" s="53"/>
      <c r="Q652" s="53"/>
    </row>
    <row r="653" spans="8:17">
      <c r="H653" s="53"/>
      <c r="I653" s="53"/>
      <c r="J653" s="53"/>
      <c r="K653" s="53"/>
      <c r="L653" s="53"/>
      <c r="M653" s="53"/>
      <c r="N653" s="53"/>
      <c r="O653" s="53"/>
      <c r="P653" s="53"/>
      <c r="Q653" s="53"/>
    </row>
    <row r="654" spans="8:17">
      <c r="H654" s="53"/>
      <c r="I654" s="53"/>
      <c r="J654" s="53"/>
      <c r="K654" s="53"/>
      <c r="L654" s="53"/>
      <c r="M654" s="53"/>
      <c r="N654" s="53"/>
      <c r="O654" s="53"/>
      <c r="P654" s="53"/>
      <c r="Q654" s="53"/>
    </row>
    <row r="655" spans="8:17">
      <c r="H655" s="53"/>
      <c r="I655" s="53"/>
      <c r="J655" s="53"/>
      <c r="K655" s="53"/>
      <c r="L655" s="53"/>
      <c r="M655" s="53"/>
      <c r="N655" s="53"/>
      <c r="O655" s="53"/>
      <c r="P655" s="53"/>
      <c r="Q655" s="53"/>
    </row>
    <row r="656" spans="8:17">
      <c r="H656" s="53"/>
      <c r="I656" s="53"/>
      <c r="J656" s="53"/>
      <c r="K656" s="53"/>
      <c r="L656" s="53"/>
      <c r="M656" s="53"/>
      <c r="N656" s="53"/>
      <c r="O656" s="53"/>
      <c r="P656" s="53"/>
      <c r="Q656" s="53"/>
    </row>
    <row r="657" spans="8:17">
      <c r="H657" s="53"/>
      <c r="I657" s="53"/>
      <c r="J657" s="53"/>
      <c r="K657" s="53"/>
      <c r="L657" s="53"/>
      <c r="M657" s="53"/>
      <c r="N657" s="53"/>
      <c r="O657" s="53"/>
      <c r="P657" s="53"/>
      <c r="Q657" s="53"/>
    </row>
    <row r="658" spans="8:17">
      <c r="H658" s="53"/>
      <c r="I658" s="53"/>
      <c r="J658" s="53"/>
      <c r="K658" s="53"/>
      <c r="L658" s="53"/>
      <c r="M658" s="53"/>
      <c r="N658" s="53"/>
      <c r="O658" s="53"/>
      <c r="P658" s="53"/>
      <c r="Q658" s="53"/>
    </row>
    <row r="659" spans="8:17">
      <c r="H659" s="53"/>
      <c r="I659" s="53"/>
      <c r="J659" s="53"/>
      <c r="K659" s="53"/>
      <c r="L659" s="53"/>
      <c r="M659" s="53"/>
      <c r="N659" s="53"/>
      <c r="O659" s="53"/>
      <c r="P659" s="53"/>
      <c r="Q659" s="53"/>
    </row>
    <row r="660" spans="8:17">
      <c r="H660" s="53"/>
      <c r="I660" s="53"/>
      <c r="J660" s="53"/>
      <c r="K660" s="53"/>
      <c r="L660" s="53"/>
      <c r="M660" s="53"/>
      <c r="N660" s="53"/>
      <c r="O660" s="53"/>
      <c r="P660" s="53"/>
      <c r="Q660" s="53"/>
    </row>
    <row r="661" spans="8:17">
      <c r="H661" s="53"/>
      <c r="I661" s="53"/>
      <c r="J661" s="53"/>
      <c r="K661" s="53"/>
      <c r="L661" s="53"/>
      <c r="M661" s="53"/>
      <c r="N661" s="53"/>
      <c r="O661" s="53"/>
      <c r="P661" s="53"/>
      <c r="Q661" s="53"/>
    </row>
    <row r="662" spans="8:17">
      <c r="H662" s="53"/>
      <c r="I662" s="53"/>
      <c r="J662" s="53"/>
      <c r="K662" s="53"/>
      <c r="L662" s="53"/>
      <c r="M662" s="53"/>
      <c r="N662" s="53"/>
      <c r="O662" s="53"/>
      <c r="P662" s="53"/>
      <c r="Q662" s="53"/>
    </row>
    <row r="663" spans="8:17">
      <c r="H663" s="53"/>
      <c r="I663" s="53"/>
      <c r="J663" s="53"/>
      <c r="K663" s="53"/>
      <c r="L663" s="53"/>
      <c r="M663" s="53"/>
      <c r="N663" s="53"/>
      <c r="O663" s="53"/>
      <c r="P663" s="53"/>
      <c r="Q663" s="53"/>
    </row>
    <row r="664" spans="8:17">
      <c r="H664" s="53"/>
      <c r="I664" s="53"/>
      <c r="J664" s="53"/>
      <c r="K664" s="53"/>
      <c r="L664" s="53"/>
      <c r="M664" s="53"/>
      <c r="N664" s="53"/>
      <c r="O664" s="53"/>
      <c r="P664" s="53"/>
      <c r="Q664" s="53"/>
    </row>
    <row r="665" spans="8:17">
      <c r="H665" s="53"/>
      <c r="I665" s="53"/>
      <c r="J665" s="53"/>
      <c r="K665" s="53"/>
      <c r="L665" s="53"/>
      <c r="M665" s="53"/>
      <c r="N665" s="53"/>
      <c r="O665" s="53"/>
      <c r="P665" s="53"/>
      <c r="Q665" s="53"/>
    </row>
    <row r="666" spans="8:17">
      <c r="H666" s="53"/>
      <c r="I666" s="53"/>
      <c r="J666" s="53"/>
      <c r="K666" s="53"/>
      <c r="L666" s="53"/>
      <c r="M666" s="53"/>
      <c r="N666" s="53"/>
      <c r="O666" s="53"/>
      <c r="P666" s="53"/>
      <c r="Q666" s="53"/>
    </row>
    <row r="667" spans="8:17">
      <c r="H667" s="53"/>
      <c r="I667" s="53"/>
      <c r="J667" s="53"/>
      <c r="K667" s="53"/>
      <c r="L667" s="53"/>
      <c r="M667" s="53"/>
      <c r="N667" s="53"/>
      <c r="O667" s="53"/>
      <c r="P667" s="53"/>
      <c r="Q667" s="53"/>
    </row>
    <row r="668" spans="8:17">
      <c r="H668" s="53"/>
      <c r="I668" s="53"/>
      <c r="J668" s="53"/>
      <c r="K668" s="53"/>
      <c r="L668" s="53"/>
      <c r="M668" s="53"/>
      <c r="N668" s="53"/>
      <c r="O668" s="53"/>
      <c r="P668" s="53"/>
      <c r="Q668" s="53"/>
    </row>
    <row r="669" spans="8:17">
      <c r="H669" s="53"/>
      <c r="I669" s="53"/>
      <c r="J669" s="53"/>
      <c r="K669" s="53"/>
      <c r="L669" s="53"/>
      <c r="M669" s="53"/>
      <c r="N669" s="53"/>
      <c r="O669" s="53"/>
      <c r="P669" s="53"/>
      <c r="Q669" s="53"/>
    </row>
    <row r="670" spans="8:17">
      <c r="H670" s="53"/>
      <c r="I670" s="53"/>
      <c r="J670" s="53"/>
      <c r="K670" s="53"/>
      <c r="L670" s="53"/>
      <c r="M670" s="53"/>
      <c r="N670" s="53"/>
      <c r="O670" s="53"/>
      <c r="P670" s="53"/>
      <c r="Q670" s="53"/>
    </row>
    <row r="671" spans="8:17">
      <c r="H671" s="53"/>
      <c r="I671" s="53"/>
      <c r="J671" s="53"/>
      <c r="K671" s="53"/>
      <c r="L671" s="53"/>
      <c r="M671" s="53"/>
      <c r="N671" s="53"/>
      <c r="O671" s="53"/>
      <c r="P671" s="53"/>
      <c r="Q671" s="53"/>
    </row>
    <row r="672" spans="8:17">
      <c r="H672" s="53"/>
      <c r="I672" s="53"/>
      <c r="J672" s="53"/>
      <c r="K672" s="53"/>
      <c r="L672" s="53"/>
      <c r="M672" s="53"/>
      <c r="N672" s="53"/>
      <c r="O672" s="53"/>
      <c r="P672" s="53"/>
      <c r="Q672" s="53"/>
    </row>
    <row r="673" spans="8:17">
      <c r="H673" s="53"/>
      <c r="I673" s="53"/>
      <c r="J673" s="53"/>
      <c r="K673" s="53"/>
      <c r="L673" s="53"/>
      <c r="M673" s="53"/>
      <c r="N673" s="53"/>
      <c r="O673" s="53"/>
      <c r="P673" s="53"/>
      <c r="Q673" s="53"/>
    </row>
    <row r="674" spans="8:17">
      <c r="H674" s="53"/>
      <c r="I674" s="53"/>
      <c r="J674" s="53"/>
      <c r="K674" s="53"/>
      <c r="L674" s="53"/>
      <c r="M674" s="53"/>
      <c r="N674" s="53"/>
      <c r="O674" s="53"/>
      <c r="P674" s="53"/>
      <c r="Q674" s="53"/>
    </row>
    <row r="675" spans="8:17">
      <c r="H675" s="53"/>
      <c r="I675" s="53"/>
      <c r="J675" s="53"/>
      <c r="K675" s="53"/>
      <c r="L675" s="53"/>
      <c r="M675" s="53"/>
      <c r="N675" s="53"/>
      <c r="O675" s="53"/>
      <c r="P675" s="53"/>
      <c r="Q675" s="53"/>
    </row>
    <row r="676" spans="8:17">
      <c r="H676" s="53"/>
      <c r="I676" s="53"/>
      <c r="J676" s="53"/>
      <c r="K676" s="53"/>
      <c r="L676" s="53"/>
      <c r="M676" s="53"/>
      <c r="N676" s="53"/>
      <c r="O676" s="53"/>
      <c r="P676" s="53"/>
      <c r="Q676" s="53"/>
    </row>
    <row r="677" spans="8:17">
      <c r="H677" s="53"/>
      <c r="I677" s="53"/>
      <c r="J677" s="53"/>
      <c r="K677" s="53"/>
      <c r="L677" s="53"/>
      <c r="M677" s="53"/>
      <c r="N677" s="53"/>
      <c r="O677" s="53"/>
      <c r="P677" s="53"/>
      <c r="Q677" s="53"/>
    </row>
    <row r="678" spans="8:17">
      <c r="H678" s="53"/>
      <c r="I678" s="53"/>
      <c r="J678" s="53"/>
      <c r="K678" s="53"/>
      <c r="L678" s="53"/>
      <c r="M678" s="53"/>
      <c r="N678" s="53"/>
      <c r="O678" s="53"/>
      <c r="P678" s="53"/>
      <c r="Q678" s="53"/>
    </row>
    <row r="679" spans="8:17">
      <c r="H679" s="53"/>
      <c r="I679" s="53"/>
      <c r="J679" s="53"/>
      <c r="K679" s="53"/>
      <c r="L679" s="53"/>
      <c r="M679" s="53"/>
      <c r="N679" s="53"/>
      <c r="O679" s="53"/>
      <c r="P679" s="53"/>
      <c r="Q679" s="53"/>
    </row>
    <row r="680" spans="8:17">
      <c r="H680" s="53"/>
      <c r="I680" s="53"/>
      <c r="J680" s="53"/>
      <c r="K680" s="53"/>
      <c r="L680" s="53"/>
      <c r="M680" s="53"/>
      <c r="N680" s="53"/>
      <c r="O680" s="53"/>
      <c r="P680" s="53"/>
      <c r="Q680" s="53"/>
    </row>
    <row r="681" spans="8:17">
      <c r="H681" s="53"/>
      <c r="I681" s="53"/>
      <c r="J681" s="53"/>
      <c r="K681" s="53"/>
      <c r="L681" s="53"/>
      <c r="M681" s="53"/>
      <c r="N681" s="53"/>
      <c r="O681" s="53"/>
      <c r="P681" s="53"/>
      <c r="Q681" s="53"/>
    </row>
    <row r="682" spans="8:17">
      <c r="H682" s="53"/>
      <c r="I682" s="53"/>
      <c r="J682" s="53"/>
      <c r="K682" s="53"/>
      <c r="L682" s="53"/>
      <c r="M682" s="53"/>
      <c r="N682" s="53"/>
      <c r="O682" s="53"/>
      <c r="P682" s="53"/>
      <c r="Q682" s="53"/>
    </row>
    <row r="683" spans="8:17">
      <c r="H683" s="53"/>
      <c r="I683" s="53"/>
      <c r="J683" s="53"/>
      <c r="K683" s="53"/>
      <c r="L683" s="53"/>
      <c r="M683" s="53"/>
      <c r="N683" s="53"/>
      <c r="O683" s="53"/>
      <c r="P683" s="53"/>
      <c r="Q683" s="53"/>
    </row>
    <row r="684" spans="8:17">
      <c r="H684" s="53"/>
      <c r="I684" s="53"/>
      <c r="J684" s="53"/>
      <c r="K684" s="53"/>
      <c r="L684" s="53"/>
      <c r="M684" s="53"/>
      <c r="N684" s="53"/>
      <c r="O684" s="53"/>
      <c r="P684" s="53"/>
      <c r="Q684" s="53"/>
    </row>
    <row r="685" spans="8:17">
      <c r="H685" s="53"/>
      <c r="I685" s="53"/>
      <c r="J685" s="53"/>
      <c r="K685" s="53"/>
      <c r="L685" s="53"/>
      <c r="M685" s="53"/>
      <c r="N685" s="53"/>
      <c r="O685" s="53"/>
      <c r="P685" s="53"/>
      <c r="Q685" s="53"/>
    </row>
    <row r="686" spans="8:17">
      <c r="H686" s="53"/>
      <c r="I686" s="53"/>
      <c r="J686" s="53"/>
      <c r="K686" s="53"/>
      <c r="L686" s="53"/>
      <c r="M686" s="53"/>
      <c r="N686" s="53"/>
      <c r="O686" s="53"/>
      <c r="P686" s="53"/>
      <c r="Q686" s="53"/>
    </row>
    <row r="687" spans="8:17">
      <c r="H687" s="53"/>
      <c r="I687" s="53"/>
      <c r="J687" s="53"/>
      <c r="K687" s="53"/>
      <c r="L687" s="53"/>
      <c r="M687" s="53"/>
      <c r="N687" s="53"/>
      <c r="O687" s="53"/>
      <c r="P687" s="53"/>
      <c r="Q687" s="53"/>
    </row>
    <row r="688" spans="8:17">
      <c r="H688" s="53"/>
      <c r="I688" s="53"/>
      <c r="J688" s="53"/>
      <c r="K688" s="53"/>
      <c r="L688" s="53"/>
      <c r="M688" s="53"/>
      <c r="N688" s="53"/>
      <c r="O688" s="53"/>
      <c r="P688" s="53"/>
      <c r="Q688" s="53"/>
    </row>
    <row r="689" spans="8:17">
      <c r="H689" s="53"/>
      <c r="I689" s="53"/>
      <c r="J689" s="53"/>
      <c r="K689" s="53"/>
      <c r="L689" s="53"/>
      <c r="M689" s="53"/>
      <c r="N689" s="53"/>
      <c r="O689" s="53"/>
      <c r="P689" s="53"/>
      <c r="Q689" s="53"/>
    </row>
    <row r="690" spans="8:17">
      <c r="H690" s="53"/>
      <c r="I690" s="53"/>
      <c r="J690" s="53"/>
      <c r="K690" s="53"/>
      <c r="L690" s="53"/>
      <c r="M690" s="53"/>
      <c r="N690" s="53"/>
      <c r="O690" s="53"/>
      <c r="P690" s="53"/>
      <c r="Q690" s="53"/>
    </row>
    <row r="691" spans="8:17">
      <c r="H691" s="53"/>
      <c r="I691" s="53"/>
      <c r="J691" s="53"/>
      <c r="K691" s="53"/>
      <c r="L691" s="53"/>
      <c r="M691" s="53"/>
      <c r="N691" s="53"/>
      <c r="O691" s="53"/>
      <c r="P691" s="53"/>
      <c r="Q691" s="53"/>
    </row>
    <row r="692" spans="8:17">
      <c r="H692" s="53"/>
      <c r="I692" s="53"/>
      <c r="J692" s="53"/>
      <c r="K692" s="53"/>
      <c r="L692" s="53"/>
      <c r="M692" s="53"/>
      <c r="N692" s="53"/>
      <c r="O692" s="53"/>
      <c r="P692" s="53"/>
      <c r="Q692" s="53"/>
    </row>
    <row r="693" spans="8:17">
      <c r="H693" s="53"/>
      <c r="I693" s="53"/>
      <c r="J693" s="53"/>
      <c r="K693" s="53"/>
      <c r="L693" s="53"/>
      <c r="M693" s="53"/>
      <c r="N693" s="53"/>
      <c r="O693" s="53"/>
      <c r="P693" s="53"/>
      <c r="Q693" s="53"/>
    </row>
    <row r="694" spans="8:17">
      <c r="H694" s="53"/>
      <c r="I694" s="53"/>
      <c r="J694" s="53"/>
      <c r="K694" s="53"/>
      <c r="L694" s="53"/>
      <c r="M694" s="53"/>
      <c r="N694" s="53"/>
      <c r="O694" s="53"/>
      <c r="P694" s="53"/>
      <c r="Q694" s="53"/>
    </row>
    <row r="695" spans="8:17">
      <c r="H695" s="53"/>
      <c r="I695" s="53"/>
      <c r="J695" s="53"/>
      <c r="K695" s="53"/>
      <c r="L695" s="53"/>
      <c r="M695" s="53"/>
      <c r="N695" s="53"/>
      <c r="O695" s="53"/>
      <c r="P695" s="53"/>
      <c r="Q695" s="53"/>
    </row>
    <row r="696" spans="8:17">
      <c r="H696" s="53"/>
      <c r="I696" s="53"/>
      <c r="J696" s="53"/>
      <c r="K696" s="53"/>
      <c r="L696" s="53"/>
      <c r="M696" s="53"/>
      <c r="N696" s="53"/>
      <c r="O696" s="53"/>
      <c r="P696" s="53"/>
      <c r="Q696" s="53"/>
    </row>
    <row r="697" spans="8:17">
      <c r="H697" s="53"/>
      <c r="I697" s="53"/>
      <c r="J697" s="53"/>
      <c r="K697" s="53"/>
      <c r="L697" s="53"/>
      <c r="M697" s="53"/>
      <c r="N697" s="53"/>
      <c r="O697" s="53"/>
      <c r="P697" s="53"/>
      <c r="Q697" s="53"/>
    </row>
    <row r="698" spans="8:17">
      <c r="H698" s="53"/>
      <c r="I698" s="53"/>
      <c r="J698" s="53"/>
      <c r="K698" s="53"/>
      <c r="L698" s="53"/>
      <c r="M698" s="53"/>
      <c r="N698" s="53"/>
      <c r="O698" s="53"/>
      <c r="P698" s="53"/>
      <c r="Q698" s="53"/>
    </row>
    <row r="699" spans="8:17">
      <c r="H699" s="53"/>
      <c r="I699" s="53"/>
      <c r="J699" s="53"/>
      <c r="K699" s="53"/>
      <c r="L699" s="53"/>
      <c r="M699" s="53"/>
      <c r="N699" s="53"/>
      <c r="O699" s="53"/>
      <c r="P699" s="53"/>
      <c r="Q699" s="53"/>
    </row>
    <row r="700" spans="8:17">
      <c r="H700" s="53"/>
      <c r="I700" s="53"/>
      <c r="J700" s="53"/>
      <c r="K700" s="53"/>
      <c r="L700" s="53"/>
      <c r="M700" s="53"/>
      <c r="N700" s="53"/>
      <c r="O700" s="53"/>
      <c r="P700" s="53"/>
      <c r="Q700" s="53"/>
    </row>
    <row r="701" spans="8:17">
      <c r="H701" s="53"/>
      <c r="I701" s="53"/>
      <c r="J701" s="53"/>
      <c r="K701" s="53"/>
      <c r="L701" s="53"/>
      <c r="M701" s="53"/>
      <c r="N701" s="53"/>
      <c r="O701" s="53"/>
      <c r="P701" s="53"/>
      <c r="Q701" s="53"/>
    </row>
    <row r="702" spans="8:17">
      <c r="H702" s="53"/>
      <c r="I702" s="53"/>
      <c r="J702" s="53"/>
      <c r="K702" s="53"/>
      <c r="L702" s="53"/>
      <c r="M702" s="53"/>
      <c r="N702" s="53"/>
      <c r="O702" s="53"/>
      <c r="P702" s="53"/>
      <c r="Q702" s="53"/>
    </row>
    <row r="703" spans="8:17">
      <c r="H703" s="53"/>
      <c r="I703" s="53"/>
      <c r="J703" s="53"/>
      <c r="K703" s="53"/>
      <c r="L703" s="53"/>
      <c r="M703" s="53"/>
      <c r="N703" s="53"/>
      <c r="O703" s="53"/>
      <c r="P703" s="53"/>
      <c r="Q703" s="53"/>
    </row>
    <row r="704" spans="8:17">
      <c r="H704" s="53"/>
      <c r="I704" s="53"/>
      <c r="J704" s="53"/>
      <c r="K704" s="53"/>
      <c r="L704" s="53"/>
      <c r="M704" s="53"/>
      <c r="N704" s="53"/>
      <c r="O704" s="53"/>
      <c r="P704" s="53"/>
      <c r="Q704" s="53"/>
    </row>
    <row r="705" spans="8:17">
      <c r="H705" s="53"/>
      <c r="I705" s="53"/>
      <c r="J705" s="53"/>
      <c r="K705" s="53"/>
      <c r="L705" s="53"/>
      <c r="M705" s="53"/>
      <c r="N705" s="53"/>
      <c r="O705" s="53"/>
      <c r="P705" s="53"/>
      <c r="Q705" s="53"/>
    </row>
    <row r="706" spans="8:17">
      <c r="H706" s="53"/>
      <c r="I706" s="53"/>
      <c r="J706" s="53"/>
      <c r="K706" s="53"/>
      <c r="L706" s="53"/>
      <c r="M706" s="53"/>
      <c r="N706" s="53"/>
      <c r="O706" s="53"/>
      <c r="P706" s="53"/>
      <c r="Q706" s="53"/>
    </row>
    <row r="707" spans="8:17">
      <c r="H707" s="53"/>
      <c r="I707" s="53"/>
      <c r="J707" s="53"/>
      <c r="K707" s="53"/>
      <c r="L707" s="53"/>
      <c r="M707" s="53"/>
      <c r="N707" s="53"/>
      <c r="O707" s="53"/>
      <c r="P707" s="53"/>
      <c r="Q707" s="53"/>
    </row>
    <row r="708" spans="8:17">
      <c r="H708" s="53"/>
      <c r="I708" s="53"/>
      <c r="J708" s="53"/>
      <c r="K708" s="53"/>
      <c r="L708" s="53"/>
      <c r="M708" s="53"/>
      <c r="N708" s="53"/>
      <c r="O708" s="53"/>
      <c r="P708" s="53"/>
      <c r="Q708" s="53"/>
    </row>
    <row r="709" spans="8:17">
      <c r="H709" s="53"/>
      <c r="I709" s="53"/>
      <c r="J709" s="53"/>
      <c r="K709" s="53"/>
      <c r="L709" s="53"/>
      <c r="M709" s="53"/>
      <c r="N709" s="53"/>
      <c r="O709" s="53"/>
      <c r="P709" s="53"/>
      <c r="Q709" s="53"/>
    </row>
    <row r="710" spans="8:17">
      <c r="H710" s="53"/>
      <c r="I710" s="53"/>
      <c r="J710" s="53"/>
      <c r="K710" s="53"/>
      <c r="L710" s="53"/>
      <c r="M710" s="53"/>
      <c r="N710" s="53"/>
      <c r="O710" s="53"/>
      <c r="P710" s="53"/>
      <c r="Q710" s="53"/>
    </row>
    <row r="711" spans="8:17">
      <c r="H711" s="53"/>
      <c r="I711" s="53"/>
      <c r="J711" s="53"/>
      <c r="K711" s="53"/>
      <c r="L711" s="53"/>
      <c r="M711" s="53"/>
      <c r="N711" s="53"/>
      <c r="O711" s="53"/>
      <c r="P711" s="53"/>
      <c r="Q711" s="53"/>
    </row>
    <row r="712" spans="8:17">
      <c r="H712" s="53"/>
      <c r="I712" s="53"/>
      <c r="J712" s="53"/>
      <c r="K712" s="53"/>
      <c r="L712" s="53"/>
      <c r="M712" s="53"/>
      <c r="N712" s="53"/>
      <c r="O712" s="53"/>
      <c r="P712" s="53"/>
      <c r="Q712" s="53"/>
    </row>
    <row r="713" spans="8:17">
      <c r="H713" s="53"/>
      <c r="I713" s="53"/>
      <c r="J713" s="53"/>
      <c r="K713" s="53"/>
      <c r="L713" s="53"/>
      <c r="M713" s="53"/>
      <c r="N713" s="53"/>
      <c r="O713" s="53"/>
      <c r="P713" s="53"/>
      <c r="Q713" s="53"/>
    </row>
    <row r="714" spans="8:17">
      <c r="H714" s="53"/>
      <c r="I714" s="53"/>
      <c r="J714" s="53"/>
      <c r="K714" s="53"/>
      <c r="L714" s="53"/>
      <c r="M714" s="53"/>
      <c r="N714" s="53"/>
      <c r="O714" s="53"/>
      <c r="P714" s="53"/>
      <c r="Q714" s="53"/>
    </row>
    <row r="715" spans="8:17">
      <c r="H715" s="53"/>
      <c r="I715" s="53"/>
      <c r="J715" s="53"/>
      <c r="K715" s="53"/>
      <c r="L715" s="53"/>
      <c r="M715" s="53"/>
      <c r="N715" s="53"/>
      <c r="O715" s="53"/>
      <c r="P715" s="53"/>
      <c r="Q715" s="53"/>
    </row>
    <row r="716" spans="8:17">
      <c r="H716" s="53"/>
      <c r="I716" s="53"/>
      <c r="J716" s="53"/>
      <c r="K716" s="53"/>
      <c r="L716" s="53"/>
      <c r="M716" s="53"/>
      <c r="N716" s="53"/>
      <c r="O716" s="53"/>
      <c r="P716" s="53"/>
      <c r="Q716" s="53"/>
    </row>
    <row r="717" spans="8:17">
      <c r="H717" s="53"/>
      <c r="I717" s="53"/>
      <c r="J717" s="53"/>
      <c r="K717" s="53"/>
      <c r="L717" s="53"/>
      <c r="M717" s="53"/>
      <c r="N717" s="53"/>
      <c r="O717" s="53"/>
      <c r="P717" s="53"/>
      <c r="Q717" s="53"/>
    </row>
    <row r="718" spans="8:17">
      <c r="H718" s="53"/>
      <c r="I718" s="53"/>
      <c r="J718" s="53"/>
      <c r="K718" s="53"/>
      <c r="L718" s="53"/>
      <c r="M718" s="53"/>
      <c r="N718" s="53"/>
      <c r="O718" s="53"/>
      <c r="P718" s="53"/>
      <c r="Q718" s="53"/>
    </row>
    <row r="719" spans="8:17">
      <c r="H719" s="53"/>
      <c r="I719" s="53"/>
      <c r="J719" s="53"/>
      <c r="K719" s="53"/>
      <c r="L719" s="53"/>
      <c r="M719" s="53"/>
      <c r="N719" s="53"/>
      <c r="O719" s="53"/>
      <c r="P719" s="53"/>
      <c r="Q719" s="53"/>
    </row>
    <row r="720" spans="8:17">
      <c r="H720" s="53"/>
      <c r="I720" s="53"/>
      <c r="J720" s="53"/>
      <c r="K720" s="53"/>
      <c r="L720" s="53"/>
      <c r="M720" s="53"/>
      <c r="N720" s="53"/>
      <c r="O720" s="53"/>
      <c r="P720" s="53"/>
      <c r="Q720" s="53"/>
    </row>
    <row r="721" spans="8:17">
      <c r="H721" s="53"/>
      <c r="I721" s="53"/>
      <c r="J721" s="53"/>
      <c r="K721" s="53"/>
      <c r="L721" s="53"/>
      <c r="M721" s="53"/>
      <c r="N721" s="53"/>
      <c r="O721" s="53"/>
      <c r="P721" s="53"/>
      <c r="Q721" s="53"/>
    </row>
    <row r="722" spans="8:17">
      <c r="H722" s="53"/>
      <c r="I722" s="53"/>
      <c r="J722" s="53"/>
      <c r="K722" s="53"/>
      <c r="L722" s="53"/>
      <c r="M722" s="53"/>
      <c r="N722" s="53"/>
      <c r="O722" s="53"/>
      <c r="P722" s="53"/>
      <c r="Q722" s="53"/>
    </row>
    <row r="723" spans="8:17">
      <c r="H723" s="53"/>
      <c r="I723" s="53"/>
      <c r="J723" s="53"/>
      <c r="K723" s="53"/>
      <c r="L723" s="53"/>
      <c r="M723" s="53"/>
      <c r="N723" s="53"/>
      <c r="O723" s="53"/>
      <c r="P723" s="53"/>
      <c r="Q723" s="53"/>
    </row>
    <row r="724" spans="8:17">
      <c r="H724" s="53"/>
      <c r="I724" s="53"/>
      <c r="J724" s="53"/>
      <c r="K724" s="53"/>
      <c r="L724" s="53"/>
      <c r="M724" s="53"/>
      <c r="N724" s="53"/>
      <c r="O724" s="53"/>
      <c r="P724" s="53"/>
      <c r="Q724" s="53"/>
    </row>
    <row r="725" spans="8:17">
      <c r="H725" s="53"/>
      <c r="I725" s="53"/>
      <c r="J725" s="53"/>
      <c r="K725" s="53"/>
      <c r="L725" s="53"/>
      <c r="M725" s="53"/>
      <c r="N725" s="53"/>
      <c r="O725" s="53"/>
      <c r="P725" s="53"/>
      <c r="Q725" s="53"/>
    </row>
    <row r="726" spans="8:17">
      <c r="H726" s="53"/>
      <c r="I726" s="53"/>
      <c r="J726" s="53"/>
      <c r="K726" s="53"/>
      <c r="L726" s="53"/>
      <c r="M726" s="53"/>
      <c r="N726" s="53"/>
      <c r="O726" s="53"/>
      <c r="P726" s="53"/>
      <c r="Q726" s="53"/>
    </row>
    <row r="727" spans="8:17">
      <c r="H727" s="53"/>
      <c r="I727" s="53"/>
      <c r="J727" s="53"/>
      <c r="K727" s="53"/>
      <c r="L727" s="53"/>
      <c r="M727" s="53"/>
      <c r="N727" s="53"/>
      <c r="O727" s="53"/>
      <c r="P727" s="53"/>
      <c r="Q727" s="53"/>
    </row>
    <row r="728" spans="8:17">
      <c r="H728" s="53"/>
      <c r="I728" s="53"/>
      <c r="J728" s="53"/>
      <c r="K728" s="53"/>
      <c r="L728" s="53"/>
      <c r="M728" s="53"/>
      <c r="N728" s="53"/>
      <c r="O728" s="53"/>
      <c r="P728" s="53"/>
      <c r="Q728" s="53"/>
    </row>
    <row r="729" spans="8:17">
      <c r="H729" s="53"/>
      <c r="I729" s="53"/>
      <c r="J729" s="53"/>
      <c r="K729" s="53"/>
      <c r="L729" s="53"/>
      <c r="M729" s="53"/>
      <c r="N729" s="53"/>
      <c r="O729" s="53"/>
      <c r="P729" s="53"/>
      <c r="Q729" s="53"/>
    </row>
    <row r="730" spans="8:17">
      <c r="H730" s="53"/>
      <c r="I730" s="53"/>
      <c r="J730" s="53"/>
      <c r="K730" s="53"/>
      <c r="L730" s="53"/>
      <c r="M730" s="53"/>
      <c r="N730" s="53"/>
      <c r="O730" s="53"/>
      <c r="P730" s="53"/>
      <c r="Q730" s="53"/>
    </row>
    <row r="731" spans="8:17">
      <c r="H731" s="53"/>
      <c r="I731" s="53"/>
      <c r="J731" s="53"/>
      <c r="K731" s="53"/>
      <c r="L731" s="53"/>
      <c r="M731" s="53"/>
      <c r="N731" s="53"/>
      <c r="O731" s="53"/>
      <c r="P731" s="53"/>
      <c r="Q731" s="53"/>
    </row>
    <row r="732" spans="8:17">
      <c r="H732" s="53"/>
      <c r="I732" s="53"/>
      <c r="J732" s="53"/>
      <c r="K732" s="53"/>
      <c r="L732" s="53"/>
      <c r="M732" s="53"/>
      <c r="N732" s="53"/>
      <c r="O732" s="53"/>
      <c r="P732" s="53"/>
      <c r="Q732" s="53"/>
    </row>
    <row r="733" spans="8:17">
      <c r="H733" s="53"/>
      <c r="I733" s="53"/>
      <c r="J733" s="53"/>
      <c r="K733" s="53"/>
      <c r="L733" s="53"/>
      <c r="M733" s="53"/>
      <c r="N733" s="53"/>
      <c r="O733" s="53"/>
      <c r="P733" s="53"/>
      <c r="Q733" s="53"/>
    </row>
    <row r="734" spans="8:17">
      <c r="H734" s="53"/>
      <c r="I734" s="53"/>
      <c r="J734" s="53"/>
      <c r="K734" s="53"/>
      <c r="L734" s="53"/>
      <c r="M734" s="53"/>
      <c r="N734" s="53"/>
      <c r="O734" s="53"/>
      <c r="P734" s="53"/>
      <c r="Q734" s="53"/>
    </row>
    <row r="735" spans="8:17">
      <c r="H735" s="53"/>
      <c r="I735" s="53"/>
      <c r="J735" s="53"/>
      <c r="K735" s="53"/>
      <c r="L735" s="53"/>
      <c r="M735" s="53"/>
      <c r="N735" s="53"/>
      <c r="O735" s="53"/>
      <c r="P735" s="53"/>
      <c r="Q735" s="53"/>
    </row>
    <row r="736" spans="8:17">
      <c r="H736" s="53"/>
      <c r="I736" s="53"/>
      <c r="J736" s="53"/>
      <c r="K736" s="53"/>
      <c r="L736" s="53"/>
      <c r="M736" s="53"/>
      <c r="N736" s="53"/>
      <c r="O736" s="53"/>
      <c r="P736" s="53"/>
      <c r="Q736" s="53"/>
    </row>
    <row r="737" spans="8:17">
      <c r="H737" s="53"/>
      <c r="I737" s="53"/>
      <c r="J737" s="53"/>
      <c r="K737" s="53"/>
      <c r="L737" s="53"/>
      <c r="M737" s="53"/>
      <c r="N737" s="53"/>
      <c r="O737" s="53"/>
      <c r="P737" s="53"/>
      <c r="Q737" s="53"/>
    </row>
    <row r="738" spans="8:17">
      <c r="H738" s="53"/>
      <c r="I738" s="53"/>
      <c r="J738" s="53"/>
      <c r="K738" s="53"/>
      <c r="L738" s="53"/>
      <c r="M738" s="53"/>
      <c r="N738" s="53"/>
      <c r="O738" s="53"/>
      <c r="P738" s="53"/>
      <c r="Q738" s="53"/>
    </row>
    <row r="739" spans="8:17">
      <c r="H739" s="53"/>
      <c r="I739" s="53"/>
      <c r="J739" s="53"/>
      <c r="K739" s="53"/>
      <c r="L739" s="53"/>
      <c r="M739" s="53"/>
      <c r="N739" s="53"/>
      <c r="O739" s="53"/>
      <c r="P739" s="53"/>
      <c r="Q739" s="53"/>
    </row>
    <row r="740" spans="8:17">
      <c r="H740" s="53"/>
      <c r="I740" s="53"/>
      <c r="J740" s="53"/>
      <c r="K740" s="53"/>
      <c r="L740" s="53"/>
      <c r="M740" s="53"/>
      <c r="N740" s="53"/>
      <c r="O740" s="53"/>
      <c r="P740" s="53"/>
      <c r="Q740" s="53"/>
    </row>
    <row r="741" spans="8:17">
      <c r="H741" s="53"/>
      <c r="I741" s="53"/>
      <c r="J741" s="53"/>
      <c r="K741" s="53"/>
      <c r="L741" s="53"/>
      <c r="M741" s="53"/>
      <c r="N741" s="53"/>
      <c r="O741" s="53"/>
      <c r="P741" s="53"/>
      <c r="Q741" s="53"/>
    </row>
    <row r="742" spans="8:17">
      <c r="H742" s="53"/>
      <c r="I742" s="53"/>
      <c r="J742" s="53"/>
      <c r="K742" s="53"/>
      <c r="L742" s="53"/>
      <c r="M742" s="53"/>
      <c r="N742" s="53"/>
      <c r="O742" s="53"/>
      <c r="P742" s="53"/>
      <c r="Q742" s="53"/>
    </row>
    <row r="743" spans="8:17">
      <c r="H743" s="53"/>
      <c r="I743" s="53"/>
      <c r="J743" s="53"/>
      <c r="K743" s="53"/>
      <c r="L743" s="53"/>
      <c r="M743" s="53"/>
      <c r="N743" s="53"/>
      <c r="O743" s="53"/>
      <c r="P743" s="53"/>
      <c r="Q743" s="53"/>
    </row>
    <row r="744" spans="8:17">
      <c r="H744" s="53"/>
      <c r="I744" s="53"/>
      <c r="J744" s="53"/>
      <c r="K744" s="53"/>
      <c r="L744" s="53"/>
      <c r="M744" s="53"/>
      <c r="N744" s="53"/>
      <c r="O744" s="53"/>
      <c r="P744" s="53"/>
      <c r="Q744" s="53"/>
    </row>
    <row r="745" spans="8:17">
      <c r="H745" s="53"/>
      <c r="I745" s="53"/>
      <c r="J745" s="53"/>
      <c r="K745" s="53"/>
      <c r="L745" s="53"/>
      <c r="M745" s="53"/>
      <c r="N745" s="53"/>
      <c r="O745" s="53"/>
      <c r="P745" s="53"/>
      <c r="Q745" s="53"/>
    </row>
    <row r="746" spans="8:17">
      <c r="H746" s="53"/>
      <c r="I746" s="53"/>
      <c r="J746" s="53"/>
      <c r="K746" s="53"/>
      <c r="L746" s="53"/>
      <c r="M746" s="53"/>
      <c r="N746" s="53"/>
      <c r="O746" s="53"/>
      <c r="P746" s="53"/>
      <c r="Q746" s="53"/>
    </row>
    <row r="747" spans="8:17">
      <c r="H747" s="53"/>
      <c r="I747" s="53"/>
      <c r="J747" s="53"/>
      <c r="K747" s="53"/>
      <c r="L747" s="53"/>
      <c r="M747" s="53"/>
      <c r="N747" s="53"/>
      <c r="O747" s="53"/>
      <c r="P747" s="53"/>
      <c r="Q747" s="53"/>
    </row>
    <row r="748" spans="8:17">
      <c r="H748" s="53"/>
      <c r="I748" s="53"/>
      <c r="J748" s="53"/>
      <c r="K748" s="53"/>
      <c r="L748" s="53"/>
      <c r="M748" s="53"/>
      <c r="N748" s="53"/>
      <c r="O748" s="53"/>
      <c r="P748" s="53"/>
      <c r="Q748" s="53"/>
    </row>
    <row r="749" spans="8:17">
      <c r="H749" s="53"/>
      <c r="I749" s="53"/>
      <c r="J749" s="53"/>
      <c r="K749" s="53"/>
      <c r="L749" s="53"/>
      <c r="M749" s="53"/>
      <c r="N749" s="53"/>
      <c r="O749" s="53"/>
      <c r="P749" s="53"/>
      <c r="Q749" s="53"/>
    </row>
    <row r="750" spans="8:17">
      <c r="H750" s="53"/>
      <c r="I750" s="53"/>
      <c r="J750" s="53"/>
      <c r="K750" s="53"/>
      <c r="L750" s="53"/>
      <c r="M750" s="53"/>
      <c r="N750" s="53"/>
      <c r="O750" s="53"/>
      <c r="P750" s="53"/>
      <c r="Q750" s="53"/>
    </row>
    <row r="751" spans="8:17">
      <c r="H751" s="53"/>
      <c r="I751" s="53"/>
      <c r="J751" s="53"/>
      <c r="K751" s="53"/>
      <c r="L751" s="53"/>
      <c r="M751" s="53"/>
      <c r="N751" s="53"/>
      <c r="O751" s="53"/>
      <c r="P751" s="53"/>
      <c r="Q751" s="53"/>
    </row>
    <row r="752" spans="8:17">
      <c r="H752" s="53"/>
      <c r="I752" s="53"/>
      <c r="J752" s="53"/>
      <c r="K752" s="53"/>
      <c r="L752" s="53"/>
      <c r="M752" s="53"/>
      <c r="N752" s="53"/>
      <c r="O752" s="53"/>
      <c r="P752" s="53"/>
      <c r="Q752" s="53"/>
    </row>
    <row r="753" spans="8:17">
      <c r="H753" s="53"/>
      <c r="I753" s="53"/>
      <c r="J753" s="53"/>
      <c r="K753" s="53"/>
      <c r="L753" s="53"/>
      <c r="M753" s="53"/>
      <c r="N753" s="53"/>
      <c r="O753" s="53"/>
      <c r="P753" s="53"/>
      <c r="Q753" s="53"/>
    </row>
    <row r="754" spans="8:17">
      <c r="H754" s="53"/>
      <c r="I754" s="53"/>
      <c r="J754" s="53"/>
      <c r="K754" s="53"/>
      <c r="L754" s="53"/>
      <c r="M754" s="53"/>
      <c r="N754" s="53"/>
      <c r="O754" s="53"/>
      <c r="P754" s="53"/>
      <c r="Q754" s="53"/>
    </row>
    <row r="755" spans="8:17">
      <c r="H755" s="53"/>
      <c r="I755" s="53"/>
      <c r="J755" s="53"/>
      <c r="K755" s="53"/>
      <c r="L755" s="53"/>
      <c r="M755" s="53"/>
      <c r="N755" s="53"/>
      <c r="O755" s="53"/>
      <c r="P755" s="53"/>
      <c r="Q755" s="53"/>
    </row>
    <row r="756" spans="8:17">
      <c r="H756" s="53"/>
      <c r="I756" s="53"/>
      <c r="J756" s="53"/>
      <c r="K756" s="53"/>
      <c r="L756" s="53"/>
      <c r="M756" s="53"/>
      <c r="N756" s="53"/>
      <c r="O756" s="53"/>
      <c r="P756" s="53"/>
      <c r="Q756" s="53"/>
    </row>
    <row r="757" spans="8:17">
      <c r="H757" s="53"/>
      <c r="I757" s="53"/>
      <c r="J757" s="53"/>
      <c r="K757" s="53"/>
      <c r="L757" s="53"/>
      <c r="M757" s="53"/>
      <c r="N757" s="53"/>
      <c r="O757" s="53"/>
      <c r="P757" s="53"/>
      <c r="Q757" s="53"/>
    </row>
    <row r="758" spans="8:17">
      <c r="H758" s="53"/>
      <c r="I758" s="53"/>
      <c r="J758" s="53"/>
      <c r="K758" s="53"/>
      <c r="L758" s="53"/>
      <c r="M758" s="53"/>
      <c r="N758" s="53"/>
      <c r="O758" s="53"/>
      <c r="P758" s="53"/>
      <c r="Q758" s="53"/>
    </row>
    <row r="759" spans="8:17">
      <c r="H759" s="53"/>
      <c r="I759" s="53"/>
      <c r="J759" s="53"/>
      <c r="K759" s="53"/>
      <c r="L759" s="53"/>
      <c r="M759" s="53"/>
      <c r="N759" s="53"/>
      <c r="O759" s="53"/>
      <c r="P759" s="53"/>
      <c r="Q759" s="53"/>
    </row>
    <row r="760" spans="8:17">
      <c r="H760" s="53"/>
      <c r="I760" s="53"/>
      <c r="J760" s="53"/>
      <c r="K760" s="53"/>
      <c r="L760" s="53"/>
      <c r="M760" s="53"/>
      <c r="N760" s="53"/>
      <c r="O760" s="53"/>
      <c r="P760" s="53"/>
      <c r="Q760" s="53"/>
    </row>
    <row r="761" spans="8:17">
      <c r="H761" s="53"/>
      <c r="I761" s="53"/>
      <c r="J761" s="53"/>
      <c r="K761" s="53"/>
      <c r="L761" s="53"/>
      <c r="M761" s="53"/>
      <c r="N761" s="53"/>
      <c r="O761" s="53"/>
      <c r="P761" s="53"/>
      <c r="Q761" s="53"/>
    </row>
    <row r="762" spans="8:17">
      <c r="H762" s="53"/>
      <c r="I762" s="53"/>
      <c r="J762" s="53"/>
      <c r="K762" s="53"/>
      <c r="L762" s="53"/>
      <c r="M762" s="53"/>
      <c r="N762" s="53"/>
      <c r="O762" s="53"/>
      <c r="P762" s="53"/>
      <c r="Q762" s="53"/>
    </row>
    <row r="763" spans="8:17">
      <c r="H763" s="53"/>
      <c r="I763" s="53"/>
      <c r="J763" s="53"/>
      <c r="K763" s="53"/>
      <c r="L763" s="53"/>
      <c r="M763" s="53"/>
      <c r="N763" s="53"/>
      <c r="O763" s="53"/>
      <c r="P763" s="53"/>
      <c r="Q763" s="53"/>
    </row>
    <row r="764" spans="8:17">
      <c r="H764" s="53"/>
      <c r="I764" s="53"/>
      <c r="J764" s="53"/>
      <c r="K764" s="53"/>
      <c r="L764" s="53"/>
      <c r="M764" s="53"/>
      <c r="N764" s="53"/>
      <c r="O764" s="53"/>
      <c r="P764" s="53"/>
      <c r="Q764" s="53"/>
    </row>
    <row r="765" spans="8:17">
      <c r="H765" s="53"/>
      <c r="I765" s="53"/>
      <c r="J765" s="53"/>
      <c r="K765" s="53"/>
      <c r="L765" s="53"/>
      <c r="M765" s="53"/>
      <c r="N765" s="53"/>
      <c r="O765" s="53"/>
      <c r="P765" s="53"/>
      <c r="Q765" s="53"/>
    </row>
    <row r="766" spans="8:17">
      <c r="H766" s="53"/>
      <c r="I766" s="53"/>
      <c r="J766" s="53"/>
      <c r="K766" s="53"/>
      <c r="L766" s="53"/>
      <c r="M766" s="53"/>
      <c r="N766" s="53"/>
      <c r="O766" s="53"/>
      <c r="P766" s="53"/>
      <c r="Q766" s="53"/>
    </row>
    <row r="767" spans="8:17">
      <c r="H767" s="53"/>
      <c r="I767" s="53"/>
      <c r="J767" s="53"/>
      <c r="K767" s="53"/>
      <c r="L767" s="53"/>
      <c r="M767" s="53"/>
      <c r="N767" s="53"/>
      <c r="O767" s="53"/>
      <c r="P767" s="53"/>
      <c r="Q767" s="53"/>
    </row>
    <row r="768" spans="8:17">
      <c r="H768" s="53"/>
      <c r="I768" s="53"/>
      <c r="J768" s="53"/>
      <c r="K768" s="53"/>
      <c r="L768" s="53"/>
      <c r="M768" s="53"/>
      <c r="N768" s="53"/>
      <c r="O768" s="53"/>
      <c r="P768" s="53"/>
      <c r="Q768" s="53"/>
    </row>
    <row r="769" spans="8:17">
      <c r="H769" s="53"/>
      <c r="I769" s="53"/>
      <c r="J769" s="53"/>
      <c r="K769" s="53"/>
      <c r="L769" s="53"/>
      <c r="M769" s="53"/>
      <c r="N769" s="53"/>
      <c r="O769" s="53"/>
      <c r="P769" s="53"/>
      <c r="Q769" s="53"/>
    </row>
    <row r="770" spans="8:17">
      <c r="H770" s="53"/>
      <c r="I770" s="53"/>
      <c r="J770" s="53"/>
      <c r="K770" s="53"/>
      <c r="L770" s="53"/>
      <c r="M770" s="53"/>
      <c r="N770" s="53"/>
      <c r="O770" s="53"/>
      <c r="P770" s="53"/>
      <c r="Q770" s="53"/>
    </row>
    <row r="771" spans="8:17">
      <c r="H771" s="53"/>
      <c r="I771" s="53"/>
      <c r="J771" s="53"/>
      <c r="K771" s="53"/>
      <c r="L771" s="53"/>
      <c r="M771" s="53"/>
      <c r="N771" s="53"/>
      <c r="O771" s="53"/>
      <c r="P771" s="53"/>
      <c r="Q771" s="53"/>
    </row>
    <row r="772" spans="8:17">
      <c r="H772" s="53"/>
      <c r="I772" s="53"/>
      <c r="J772" s="53"/>
      <c r="K772" s="53"/>
      <c r="L772" s="53"/>
      <c r="M772" s="53"/>
      <c r="N772" s="53"/>
      <c r="O772" s="53"/>
      <c r="P772" s="53"/>
      <c r="Q772" s="53"/>
    </row>
    <row r="773" spans="8:17">
      <c r="H773" s="53"/>
      <c r="I773" s="53"/>
      <c r="J773" s="53"/>
      <c r="K773" s="53"/>
      <c r="L773" s="53"/>
      <c r="M773" s="53"/>
      <c r="N773" s="53"/>
      <c r="O773" s="53"/>
      <c r="P773" s="53"/>
      <c r="Q773" s="53"/>
    </row>
    <row r="774" spans="8:17">
      <c r="H774" s="53"/>
      <c r="I774" s="53"/>
      <c r="J774" s="53"/>
      <c r="K774" s="53"/>
      <c r="L774" s="53"/>
      <c r="M774" s="53"/>
      <c r="N774" s="53"/>
      <c r="O774" s="53"/>
      <c r="P774" s="53"/>
      <c r="Q774" s="53"/>
    </row>
    <row r="775" spans="8:17">
      <c r="H775" s="53"/>
      <c r="I775" s="53"/>
      <c r="J775" s="53"/>
      <c r="K775" s="53"/>
      <c r="L775" s="53"/>
      <c r="M775" s="53"/>
      <c r="N775" s="53"/>
      <c r="O775" s="53"/>
      <c r="P775" s="53"/>
      <c r="Q775" s="53"/>
    </row>
    <row r="776" spans="8:17">
      <c r="H776" s="53"/>
      <c r="I776" s="53"/>
      <c r="J776" s="53"/>
      <c r="K776" s="53"/>
      <c r="L776" s="53"/>
      <c r="M776" s="53"/>
      <c r="N776" s="53"/>
      <c r="O776" s="53"/>
      <c r="P776" s="53"/>
      <c r="Q776" s="53"/>
    </row>
    <row r="777" spans="8:17">
      <c r="H777" s="53"/>
      <c r="I777" s="53"/>
      <c r="J777" s="53"/>
      <c r="K777" s="53"/>
      <c r="L777" s="53"/>
      <c r="M777" s="53"/>
      <c r="N777" s="53"/>
      <c r="O777" s="53"/>
      <c r="P777" s="53"/>
      <c r="Q777" s="53"/>
    </row>
    <row r="778" spans="8:17">
      <c r="H778" s="53"/>
      <c r="I778" s="53"/>
      <c r="J778" s="53"/>
      <c r="K778" s="53"/>
      <c r="L778" s="53"/>
      <c r="M778" s="53"/>
      <c r="N778" s="53"/>
      <c r="O778" s="53"/>
      <c r="P778" s="53"/>
      <c r="Q778" s="53"/>
    </row>
    <row r="779" spans="8:17">
      <c r="H779" s="53"/>
      <c r="I779" s="53"/>
      <c r="J779" s="53"/>
      <c r="K779" s="53"/>
      <c r="L779" s="53"/>
      <c r="M779" s="53"/>
      <c r="N779" s="53"/>
      <c r="O779" s="53"/>
      <c r="P779" s="53"/>
      <c r="Q779" s="53"/>
    </row>
    <row r="780" spans="8:17">
      <c r="H780" s="53"/>
      <c r="I780" s="53"/>
      <c r="J780" s="53"/>
      <c r="K780" s="53"/>
      <c r="L780" s="53"/>
      <c r="M780" s="53"/>
      <c r="N780" s="53"/>
      <c r="O780" s="53"/>
      <c r="P780" s="53"/>
      <c r="Q780" s="53"/>
    </row>
    <row r="781" spans="8:17">
      <c r="H781" s="53"/>
      <c r="I781" s="53"/>
      <c r="J781" s="53"/>
      <c r="K781" s="53"/>
      <c r="L781" s="53"/>
      <c r="M781" s="53"/>
      <c r="N781" s="53"/>
      <c r="O781" s="53"/>
      <c r="P781" s="53"/>
      <c r="Q781" s="53"/>
    </row>
    <row r="782" spans="8:17">
      <c r="H782" s="53"/>
      <c r="I782" s="53"/>
      <c r="J782" s="53"/>
      <c r="K782" s="53"/>
      <c r="L782" s="53"/>
      <c r="M782" s="53"/>
      <c r="N782" s="53"/>
      <c r="O782" s="53"/>
      <c r="P782" s="53"/>
      <c r="Q782" s="53"/>
    </row>
    <row r="783" spans="8:17">
      <c r="H783" s="53"/>
      <c r="I783" s="53"/>
      <c r="J783" s="53"/>
      <c r="K783" s="53"/>
      <c r="L783" s="53"/>
      <c r="M783" s="53"/>
      <c r="N783" s="53"/>
      <c r="O783" s="53"/>
      <c r="P783" s="53"/>
      <c r="Q783" s="53"/>
    </row>
    <row r="784" spans="8:17">
      <c r="H784" s="53"/>
      <c r="I784" s="53"/>
      <c r="J784" s="53"/>
      <c r="K784" s="53"/>
      <c r="L784" s="53"/>
      <c r="M784" s="53"/>
      <c r="N784" s="53"/>
      <c r="O784" s="53"/>
      <c r="P784" s="53"/>
      <c r="Q784" s="53"/>
    </row>
    <row r="785" spans="8:17">
      <c r="H785" s="53"/>
      <c r="I785" s="53"/>
      <c r="J785" s="53"/>
      <c r="K785" s="53"/>
      <c r="L785" s="53"/>
      <c r="M785" s="53"/>
      <c r="N785" s="53"/>
      <c r="O785" s="53"/>
      <c r="P785" s="53"/>
      <c r="Q785" s="53"/>
    </row>
    <row r="786" spans="8:17">
      <c r="H786" s="53"/>
      <c r="I786" s="53"/>
      <c r="J786" s="53"/>
      <c r="K786" s="53"/>
      <c r="L786" s="53"/>
      <c r="M786" s="53"/>
      <c r="N786" s="53"/>
      <c r="O786" s="53"/>
      <c r="P786" s="53"/>
      <c r="Q786" s="53"/>
    </row>
    <row r="787" spans="8:17">
      <c r="H787" s="53"/>
      <c r="I787" s="53"/>
      <c r="J787" s="53"/>
      <c r="K787" s="53"/>
      <c r="L787" s="53"/>
      <c r="M787" s="53"/>
      <c r="N787" s="53"/>
      <c r="O787" s="53"/>
      <c r="P787" s="53"/>
      <c r="Q787" s="53"/>
    </row>
    <row r="788" spans="8:17">
      <c r="H788" s="53"/>
      <c r="I788" s="53"/>
      <c r="J788" s="53"/>
      <c r="K788" s="53"/>
      <c r="L788" s="53"/>
      <c r="M788" s="53"/>
      <c r="N788" s="53"/>
      <c r="O788" s="53"/>
      <c r="P788" s="53"/>
      <c r="Q788" s="53"/>
    </row>
    <row r="789" spans="8:17">
      <c r="H789" s="53"/>
      <c r="I789" s="53"/>
      <c r="J789" s="53"/>
      <c r="K789" s="53"/>
      <c r="L789" s="53"/>
      <c r="M789" s="53"/>
      <c r="N789" s="53"/>
      <c r="O789" s="53"/>
      <c r="P789" s="53"/>
      <c r="Q789" s="53"/>
    </row>
    <row r="790" spans="8:17">
      <c r="H790" s="53"/>
      <c r="I790" s="53"/>
      <c r="J790" s="53"/>
      <c r="K790" s="53"/>
      <c r="L790" s="53"/>
      <c r="M790" s="53"/>
      <c r="N790" s="53"/>
      <c r="O790" s="53"/>
      <c r="P790" s="53"/>
      <c r="Q790" s="53"/>
    </row>
    <row r="791" spans="8:17">
      <c r="H791" s="53"/>
      <c r="I791" s="53"/>
      <c r="J791" s="53"/>
      <c r="K791" s="53"/>
      <c r="L791" s="53"/>
      <c r="M791" s="53"/>
      <c r="N791" s="53"/>
      <c r="O791" s="53"/>
      <c r="P791" s="53"/>
      <c r="Q791" s="53"/>
    </row>
    <row r="792" spans="8:17">
      <c r="H792" s="53"/>
      <c r="I792" s="53"/>
      <c r="J792" s="53"/>
      <c r="K792" s="53"/>
      <c r="L792" s="53"/>
      <c r="M792" s="53"/>
      <c r="N792" s="53"/>
      <c r="O792" s="53"/>
      <c r="P792" s="53"/>
      <c r="Q792" s="53"/>
    </row>
    <row r="793" spans="8:17">
      <c r="H793" s="53"/>
      <c r="I793" s="53"/>
      <c r="J793" s="53"/>
      <c r="K793" s="53"/>
      <c r="L793" s="53"/>
      <c r="M793" s="53"/>
      <c r="N793" s="53"/>
      <c r="O793" s="53"/>
      <c r="P793" s="53"/>
      <c r="Q793" s="53"/>
    </row>
    <row r="794" spans="8:17">
      <c r="H794" s="53"/>
      <c r="I794" s="53"/>
      <c r="J794" s="53"/>
      <c r="K794" s="53"/>
      <c r="L794" s="53"/>
      <c r="M794" s="53"/>
      <c r="N794" s="53"/>
      <c r="O794" s="53"/>
      <c r="P794" s="53"/>
      <c r="Q794" s="53"/>
    </row>
    <row r="795" spans="8:17">
      <c r="H795" s="53"/>
      <c r="I795" s="53"/>
      <c r="J795" s="53"/>
      <c r="K795" s="53"/>
      <c r="L795" s="53"/>
      <c r="M795" s="53"/>
      <c r="N795" s="53"/>
      <c r="O795" s="53"/>
      <c r="P795" s="53"/>
      <c r="Q795" s="53"/>
    </row>
    <row r="796" spans="8:17">
      <c r="H796" s="53"/>
      <c r="I796" s="53"/>
      <c r="J796" s="53"/>
      <c r="K796" s="53"/>
      <c r="L796" s="53"/>
      <c r="M796" s="53"/>
      <c r="N796" s="53"/>
      <c r="O796" s="53"/>
      <c r="P796" s="53"/>
      <c r="Q796" s="53"/>
    </row>
    <row r="797" spans="8:17">
      <c r="H797" s="53"/>
      <c r="I797" s="53"/>
      <c r="J797" s="53"/>
      <c r="K797" s="53"/>
      <c r="L797" s="53"/>
      <c r="M797" s="53"/>
      <c r="N797" s="53"/>
      <c r="O797" s="53"/>
      <c r="P797" s="53"/>
      <c r="Q797" s="53"/>
    </row>
    <row r="798" spans="8:17">
      <c r="H798" s="53"/>
      <c r="I798" s="53"/>
      <c r="J798" s="53"/>
      <c r="K798" s="53"/>
      <c r="L798" s="53"/>
      <c r="M798" s="53"/>
      <c r="N798" s="53"/>
      <c r="O798" s="53"/>
      <c r="P798" s="53"/>
      <c r="Q798" s="53"/>
    </row>
    <row r="799" spans="8:17">
      <c r="H799" s="53"/>
      <c r="I799" s="53"/>
      <c r="J799" s="53"/>
      <c r="K799" s="53"/>
      <c r="L799" s="53"/>
      <c r="M799" s="53"/>
      <c r="N799" s="53"/>
      <c r="O799" s="53"/>
      <c r="P799" s="53"/>
      <c r="Q799" s="53"/>
    </row>
    <row r="800" spans="8:17">
      <c r="H800" s="53"/>
      <c r="I800" s="53"/>
      <c r="J800" s="53"/>
      <c r="K800" s="53"/>
      <c r="L800" s="53"/>
      <c r="M800" s="53"/>
      <c r="N800" s="53"/>
      <c r="O800" s="53"/>
      <c r="P800" s="53"/>
      <c r="Q800" s="53"/>
    </row>
    <row r="801" spans="8:17">
      <c r="H801" s="53"/>
      <c r="I801" s="53"/>
      <c r="J801" s="53"/>
      <c r="K801" s="53"/>
      <c r="L801" s="53"/>
      <c r="M801" s="53"/>
      <c r="N801" s="53"/>
      <c r="O801" s="53"/>
      <c r="P801" s="53"/>
      <c r="Q801" s="53"/>
    </row>
    <row r="802" spans="8:17">
      <c r="H802" s="53"/>
      <c r="I802" s="53"/>
      <c r="J802" s="53"/>
      <c r="K802" s="53"/>
      <c r="L802" s="53"/>
      <c r="M802" s="53"/>
      <c r="N802" s="53"/>
      <c r="O802" s="53"/>
      <c r="P802" s="53"/>
      <c r="Q802" s="53"/>
    </row>
    <row r="803" spans="8:17">
      <c r="H803" s="53"/>
      <c r="I803" s="53"/>
      <c r="J803" s="53"/>
      <c r="K803" s="53"/>
      <c r="L803" s="53"/>
      <c r="M803" s="53"/>
      <c r="N803" s="53"/>
      <c r="O803" s="53"/>
      <c r="P803" s="53"/>
      <c r="Q803" s="53"/>
    </row>
    <row r="804" spans="8:17">
      <c r="H804" s="53"/>
      <c r="I804" s="53"/>
      <c r="J804" s="53"/>
      <c r="K804" s="53"/>
      <c r="L804" s="53"/>
      <c r="M804" s="53"/>
      <c r="N804" s="53"/>
      <c r="O804" s="53"/>
      <c r="P804" s="53"/>
      <c r="Q804" s="53"/>
    </row>
    <row r="805" spans="8:17">
      <c r="H805" s="53"/>
      <c r="I805" s="53"/>
      <c r="J805" s="53"/>
      <c r="K805" s="53"/>
      <c r="L805" s="53"/>
      <c r="M805" s="53"/>
      <c r="N805" s="53"/>
      <c r="O805" s="53"/>
      <c r="P805" s="53"/>
      <c r="Q805" s="53"/>
    </row>
    <row r="806" spans="8:17">
      <c r="H806" s="53"/>
      <c r="I806" s="53"/>
      <c r="J806" s="53"/>
      <c r="K806" s="53"/>
      <c r="L806" s="53"/>
      <c r="M806" s="53"/>
      <c r="N806" s="53"/>
      <c r="O806" s="53"/>
      <c r="P806" s="53"/>
      <c r="Q806" s="53"/>
    </row>
    <row r="807" spans="8:17">
      <c r="H807" s="53"/>
      <c r="I807" s="53"/>
      <c r="J807" s="53"/>
      <c r="K807" s="53"/>
      <c r="L807" s="53"/>
      <c r="M807" s="53"/>
      <c r="N807" s="53"/>
      <c r="O807" s="53"/>
      <c r="P807" s="53"/>
      <c r="Q807" s="53"/>
    </row>
    <row r="808" spans="8:17">
      <c r="H808" s="53"/>
      <c r="I808" s="53"/>
      <c r="J808" s="53"/>
      <c r="K808" s="53"/>
      <c r="L808" s="53"/>
      <c r="M808" s="53"/>
      <c r="N808" s="53"/>
      <c r="O808" s="53"/>
      <c r="P808" s="53"/>
      <c r="Q808" s="53"/>
    </row>
    <row r="809" spans="8:17">
      <c r="H809" s="53"/>
      <c r="I809" s="53"/>
      <c r="J809" s="53"/>
      <c r="K809" s="53"/>
      <c r="L809" s="53"/>
      <c r="M809" s="53"/>
      <c r="N809" s="53"/>
      <c r="O809" s="53"/>
      <c r="P809" s="53"/>
      <c r="Q809" s="53"/>
    </row>
    <row r="810" spans="8:17">
      <c r="H810" s="53"/>
      <c r="I810" s="53"/>
      <c r="J810" s="53"/>
      <c r="K810" s="53"/>
      <c r="L810" s="53"/>
      <c r="M810" s="53"/>
      <c r="N810" s="53"/>
      <c r="O810" s="53"/>
      <c r="P810" s="53"/>
      <c r="Q810" s="53"/>
    </row>
    <row r="811" spans="8:17">
      <c r="H811" s="53"/>
      <c r="I811" s="53"/>
      <c r="J811" s="53"/>
      <c r="K811" s="53"/>
      <c r="L811" s="53"/>
      <c r="M811" s="53"/>
      <c r="N811" s="53"/>
      <c r="O811" s="53"/>
      <c r="P811" s="53"/>
      <c r="Q811" s="53"/>
    </row>
    <row r="812" spans="8:17">
      <c r="H812" s="53"/>
      <c r="I812" s="53"/>
      <c r="J812" s="53"/>
      <c r="K812" s="53"/>
      <c r="L812" s="53"/>
      <c r="M812" s="53"/>
      <c r="N812" s="53"/>
      <c r="O812" s="53"/>
      <c r="P812" s="53"/>
      <c r="Q812" s="53"/>
    </row>
    <row r="813" spans="8:17">
      <c r="H813" s="53"/>
      <c r="I813" s="53"/>
      <c r="J813" s="53"/>
      <c r="K813" s="53"/>
      <c r="L813" s="53"/>
      <c r="M813" s="53"/>
      <c r="N813" s="53"/>
      <c r="O813" s="53"/>
      <c r="P813" s="53"/>
      <c r="Q813" s="53"/>
    </row>
    <row r="814" spans="8:17">
      <c r="H814" s="53"/>
      <c r="I814" s="53"/>
      <c r="J814" s="53"/>
      <c r="K814" s="53"/>
      <c r="L814" s="53"/>
      <c r="M814" s="53"/>
      <c r="N814" s="53"/>
      <c r="O814" s="53"/>
      <c r="P814" s="53"/>
      <c r="Q814" s="53"/>
    </row>
    <row r="815" spans="8:17">
      <c r="H815" s="53"/>
      <c r="I815" s="53"/>
      <c r="J815" s="53"/>
      <c r="K815" s="53"/>
      <c r="L815" s="53"/>
      <c r="M815" s="53"/>
      <c r="N815" s="53"/>
      <c r="O815" s="53"/>
      <c r="P815" s="53"/>
      <c r="Q815" s="53"/>
    </row>
    <row r="816" spans="8:17">
      <c r="H816" s="53"/>
      <c r="I816" s="53"/>
      <c r="J816" s="53"/>
      <c r="K816" s="53"/>
      <c r="L816" s="53"/>
      <c r="M816" s="53"/>
      <c r="N816" s="53"/>
      <c r="O816" s="53"/>
      <c r="P816" s="53"/>
      <c r="Q816" s="53"/>
    </row>
    <row r="817" spans="8:17">
      <c r="H817" s="53"/>
      <c r="I817" s="53"/>
      <c r="J817" s="53"/>
      <c r="K817" s="53"/>
      <c r="L817" s="53"/>
      <c r="M817" s="53"/>
      <c r="N817" s="53"/>
      <c r="O817" s="53"/>
      <c r="P817" s="53"/>
      <c r="Q817" s="53"/>
    </row>
    <row r="818" spans="8:17">
      <c r="H818" s="53"/>
      <c r="I818" s="53"/>
      <c r="J818" s="53"/>
      <c r="K818" s="53"/>
      <c r="L818" s="53"/>
      <c r="M818" s="53"/>
      <c r="N818" s="53"/>
      <c r="O818" s="53"/>
      <c r="P818" s="53"/>
      <c r="Q818" s="53"/>
    </row>
    <row r="819" spans="8:17">
      <c r="H819" s="53"/>
      <c r="I819" s="53"/>
      <c r="J819" s="53"/>
      <c r="K819" s="53"/>
      <c r="L819" s="53"/>
      <c r="M819" s="53"/>
      <c r="N819" s="53"/>
      <c r="O819" s="53"/>
      <c r="P819" s="53"/>
      <c r="Q819" s="53"/>
    </row>
    <row r="820" spans="8:17">
      <c r="H820" s="53"/>
      <c r="I820" s="53"/>
      <c r="J820" s="53"/>
      <c r="K820" s="53"/>
      <c r="L820" s="53"/>
      <c r="M820" s="53"/>
      <c r="N820" s="53"/>
      <c r="O820" s="53"/>
      <c r="P820" s="53"/>
      <c r="Q820" s="53"/>
    </row>
    <row r="821" spans="8:17">
      <c r="H821" s="53"/>
      <c r="I821" s="53"/>
      <c r="J821" s="53"/>
      <c r="K821" s="53"/>
      <c r="L821" s="53"/>
      <c r="M821" s="53"/>
      <c r="N821" s="53"/>
      <c r="O821" s="53"/>
      <c r="P821" s="53"/>
      <c r="Q821" s="53"/>
    </row>
    <row r="822" spans="8:17">
      <c r="H822" s="53"/>
      <c r="I822" s="53"/>
      <c r="J822" s="53"/>
      <c r="K822" s="53"/>
      <c r="L822" s="53"/>
      <c r="M822" s="53"/>
      <c r="N822" s="53"/>
      <c r="O822" s="53"/>
      <c r="P822" s="53"/>
      <c r="Q822" s="53"/>
    </row>
    <row r="823" spans="8:17">
      <c r="H823" s="53"/>
      <c r="I823" s="53"/>
      <c r="J823" s="53"/>
      <c r="K823" s="53"/>
      <c r="L823" s="53"/>
      <c r="M823" s="53"/>
      <c r="N823" s="53"/>
      <c r="O823" s="53"/>
      <c r="P823" s="53"/>
      <c r="Q823" s="53"/>
    </row>
    <row r="824" spans="8:17">
      <c r="H824" s="53"/>
      <c r="I824" s="53"/>
      <c r="J824" s="53"/>
      <c r="K824" s="53"/>
      <c r="L824" s="53"/>
      <c r="M824" s="53"/>
      <c r="N824" s="53"/>
      <c r="O824" s="53"/>
      <c r="P824" s="53"/>
      <c r="Q824" s="53"/>
    </row>
    <row r="825" spans="8:17">
      <c r="H825" s="53"/>
      <c r="I825" s="53"/>
      <c r="J825" s="53"/>
      <c r="K825" s="53"/>
      <c r="L825" s="53"/>
      <c r="M825" s="53"/>
      <c r="N825" s="53"/>
      <c r="O825" s="53"/>
      <c r="P825" s="53"/>
      <c r="Q825" s="53"/>
    </row>
    <row r="826" spans="8:17">
      <c r="H826" s="53"/>
      <c r="I826" s="53"/>
      <c r="J826" s="53"/>
      <c r="K826" s="53"/>
      <c r="L826" s="53"/>
      <c r="M826" s="53"/>
      <c r="N826" s="53"/>
      <c r="O826" s="53"/>
      <c r="P826" s="53"/>
      <c r="Q826" s="53"/>
    </row>
    <row r="827" spans="8:17">
      <c r="H827" s="53"/>
      <c r="I827" s="53"/>
      <c r="J827" s="53"/>
      <c r="K827" s="53"/>
      <c r="L827" s="53"/>
      <c r="M827" s="53"/>
      <c r="N827" s="53"/>
      <c r="O827" s="53"/>
      <c r="P827" s="53"/>
      <c r="Q827" s="53"/>
    </row>
    <row r="828" spans="8:17">
      <c r="H828" s="53"/>
      <c r="I828" s="53"/>
      <c r="J828" s="53"/>
      <c r="K828" s="53"/>
      <c r="L828" s="53"/>
      <c r="M828" s="53"/>
      <c r="N828" s="53"/>
      <c r="O828" s="53"/>
      <c r="P828" s="53"/>
      <c r="Q828" s="53"/>
    </row>
    <row r="829" spans="8:17">
      <c r="H829" s="53"/>
      <c r="I829" s="53"/>
      <c r="J829" s="53"/>
      <c r="K829" s="53"/>
      <c r="L829" s="53"/>
      <c r="M829" s="53"/>
      <c r="N829" s="53"/>
      <c r="O829" s="53"/>
      <c r="P829" s="53"/>
      <c r="Q829" s="53"/>
    </row>
    <row r="830" spans="8:17">
      <c r="H830" s="53"/>
      <c r="I830" s="53"/>
      <c r="J830" s="53"/>
      <c r="K830" s="53"/>
      <c r="L830" s="53"/>
      <c r="M830" s="53"/>
      <c r="N830" s="53"/>
      <c r="O830" s="53"/>
      <c r="P830" s="53"/>
      <c r="Q830" s="53"/>
    </row>
    <row r="831" spans="8:17">
      <c r="H831" s="53"/>
      <c r="I831" s="53"/>
      <c r="J831" s="53"/>
      <c r="K831" s="53"/>
      <c r="L831" s="53"/>
      <c r="M831" s="53"/>
      <c r="N831" s="53"/>
      <c r="O831" s="53"/>
      <c r="P831" s="53"/>
      <c r="Q831" s="53"/>
    </row>
    <row r="832" spans="8:17">
      <c r="H832" s="53"/>
      <c r="I832" s="53"/>
      <c r="J832" s="53"/>
      <c r="K832" s="53"/>
      <c r="L832" s="53"/>
      <c r="M832" s="53"/>
      <c r="N832" s="53"/>
      <c r="O832" s="53"/>
      <c r="P832" s="53"/>
      <c r="Q832" s="53"/>
    </row>
    <row r="833" spans="8:17">
      <c r="H833" s="53"/>
      <c r="I833" s="53"/>
      <c r="J833" s="53"/>
      <c r="K833" s="53"/>
      <c r="L833" s="53"/>
      <c r="M833" s="53"/>
      <c r="N833" s="53"/>
      <c r="O833" s="53"/>
      <c r="P833" s="53"/>
      <c r="Q833" s="53"/>
    </row>
    <row r="834" spans="8:17">
      <c r="H834" s="53"/>
      <c r="I834" s="53"/>
      <c r="J834" s="53"/>
      <c r="K834" s="53"/>
      <c r="L834" s="53"/>
      <c r="M834" s="53"/>
      <c r="N834" s="53"/>
      <c r="O834" s="53"/>
      <c r="P834" s="53"/>
      <c r="Q834" s="53"/>
    </row>
    <row r="835" spans="8:17">
      <c r="H835" s="53"/>
      <c r="I835" s="53"/>
      <c r="J835" s="53"/>
      <c r="K835" s="53"/>
      <c r="L835" s="53"/>
      <c r="M835" s="53"/>
      <c r="N835" s="53"/>
      <c r="O835" s="53"/>
      <c r="P835" s="53"/>
      <c r="Q835" s="53"/>
    </row>
    <row r="836" spans="8:17">
      <c r="H836" s="53"/>
      <c r="I836" s="53"/>
      <c r="J836" s="53"/>
      <c r="K836" s="53"/>
      <c r="L836" s="53"/>
      <c r="M836" s="53"/>
      <c r="N836" s="53"/>
      <c r="O836" s="53"/>
      <c r="P836" s="53"/>
      <c r="Q836" s="53"/>
    </row>
    <row r="837" spans="8:17">
      <c r="H837" s="53"/>
      <c r="I837" s="53"/>
      <c r="J837" s="53"/>
      <c r="K837" s="53"/>
      <c r="L837" s="53"/>
      <c r="M837" s="53"/>
      <c r="N837" s="53"/>
      <c r="O837" s="53"/>
      <c r="P837" s="53"/>
      <c r="Q837" s="53"/>
    </row>
    <row r="838" spans="8:17">
      <c r="H838" s="53"/>
      <c r="I838" s="53"/>
      <c r="J838" s="53"/>
      <c r="K838" s="53"/>
      <c r="L838" s="53"/>
      <c r="M838" s="53"/>
      <c r="N838" s="53"/>
      <c r="O838" s="53"/>
      <c r="P838" s="53"/>
      <c r="Q838" s="53"/>
    </row>
    <row r="839" spans="8:17">
      <c r="H839" s="53"/>
      <c r="I839" s="53"/>
      <c r="J839" s="53"/>
      <c r="K839" s="53"/>
      <c r="L839" s="53"/>
      <c r="M839" s="53"/>
      <c r="N839" s="53"/>
      <c r="O839" s="53"/>
      <c r="P839" s="53"/>
      <c r="Q839" s="53"/>
    </row>
    <row r="840" spans="8:17">
      <c r="H840" s="53"/>
      <c r="I840" s="53"/>
      <c r="J840" s="53"/>
      <c r="K840" s="53"/>
      <c r="L840" s="53"/>
      <c r="M840" s="53"/>
      <c r="N840" s="53"/>
      <c r="O840" s="53"/>
      <c r="P840" s="53"/>
      <c r="Q840" s="53"/>
    </row>
    <row r="841" spans="8:17">
      <c r="H841" s="53"/>
      <c r="I841" s="53"/>
      <c r="J841" s="53"/>
      <c r="K841" s="53"/>
      <c r="L841" s="53"/>
      <c r="M841" s="53"/>
      <c r="N841" s="53"/>
      <c r="O841" s="53"/>
      <c r="P841" s="53"/>
      <c r="Q841" s="53"/>
    </row>
    <row r="842" spans="8:17">
      <c r="H842" s="53"/>
      <c r="I842" s="53"/>
      <c r="J842" s="53"/>
      <c r="K842" s="53"/>
      <c r="L842" s="53"/>
      <c r="M842" s="53"/>
      <c r="N842" s="53"/>
      <c r="O842" s="53"/>
      <c r="P842" s="53"/>
      <c r="Q842" s="53"/>
    </row>
    <row r="843" spans="8:17">
      <c r="H843" s="53"/>
      <c r="I843" s="53"/>
      <c r="J843" s="53"/>
      <c r="K843" s="53"/>
      <c r="L843" s="53"/>
      <c r="M843" s="53"/>
      <c r="N843" s="53"/>
      <c r="O843" s="53"/>
      <c r="P843" s="53"/>
      <c r="Q843" s="53"/>
    </row>
    <row r="844" spans="8:17">
      <c r="H844" s="53"/>
      <c r="I844" s="53"/>
      <c r="J844" s="53"/>
      <c r="K844" s="53"/>
      <c r="L844" s="53"/>
      <c r="M844" s="53"/>
      <c r="N844" s="53"/>
      <c r="O844" s="53"/>
      <c r="P844" s="53"/>
      <c r="Q844" s="53"/>
    </row>
    <row r="845" spans="8:17">
      <c r="H845" s="53"/>
      <c r="I845" s="53"/>
      <c r="J845" s="53"/>
      <c r="K845" s="53"/>
      <c r="L845" s="53"/>
      <c r="M845" s="53"/>
      <c r="N845" s="53"/>
      <c r="O845" s="53"/>
      <c r="P845" s="53"/>
      <c r="Q845" s="53"/>
    </row>
    <row r="846" spans="8:17">
      <c r="H846" s="53"/>
      <c r="I846" s="53"/>
      <c r="J846" s="53"/>
      <c r="K846" s="53"/>
      <c r="L846" s="53"/>
      <c r="M846" s="53"/>
      <c r="N846" s="53"/>
      <c r="O846" s="53"/>
      <c r="P846" s="53"/>
      <c r="Q846" s="53"/>
    </row>
    <row r="847" spans="8:17">
      <c r="H847" s="53"/>
      <c r="I847" s="53"/>
      <c r="J847" s="53"/>
      <c r="K847" s="53"/>
      <c r="L847" s="53"/>
      <c r="M847" s="53"/>
      <c r="N847" s="53"/>
      <c r="O847" s="53"/>
      <c r="P847" s="53"/>
      <c r="Q847" s="53"/>
    </row>
    <row r="848" spans="8:17">
      <c r="H848" s="53"/>
      <c r="I848" s="53"/>
      <c r="J848" s="53"/>
      <c r="K848" s="53"/>
      <c r="L848" s="53"/>
      <c r="M848" s="53"/>
      <c r="N848" s="53"/>
      <c r="O848" s="53"/>
      <c r="P848" s="53"/>
      <c r="Q848" s="53"/>
    </row>
    <row r="849" spans="8:17">
      <c r="H849" s="53"/>
      <c r="I849" s="53"/>
      <c r="J849" s="53"/>
      <c r="K849" s="53"/>
      <c r="L849" s="53"/>
      <c r="M849" s="53"/>
      <c r="N849" s="53"/>
      <c r="O849" s="53"/>
      <c r="P849" s="53"/>
      <c r="Q849" s="53"/>
    </row>
    <row r="850" spans="8:17">
      <c r="H850" s="53"/>
      <c r="I850" s="53"/>
      <c r="J850" s="53"/>
      <c r="K850" s="53"/>
      <c r="L850" s="53"/>
      <c r="M850" s="53"/>
      <c r="N850" s="53"/>
      <c r="O850" s="53"/>
      <c r="P850" s="53"/>
      <c r="Q850" s="53"/>
    </row>
    <row r="851" spans="8:17">
      <c r="H851" s="53"/>
      <c r="I851" s="53"/>
      <c r="J851" s="53"/>
      <c r="K851" s="53"/>
      <c r="L851" s="53"/>
      <c r="M851" s="53"/>
      <c r="N851" s="53"/>
      <c r="O851" s="53"/>
      <c r="P851" s="53"/>
      <c r="Q851" s="53"/>
    </row>
    <row r="852" spans="8:17">
      <c r="H852" s="53"/>
      <c r="I852" s="53"/>
      <c r="J852" s="53"/>
      <c r="K852" s="53"/>
      <c r="L852" s="53"/>
      <c r="M852" s="53"/>
      <c r="N852" s="53"/>
      <c r="O852" s="53"/>
      <c r="P852" s="53"/>
      <c r="Q852" s="53"/>
    </row>
    <row r="853" spans="8:17">
      <c r="H853" s="53"/>
      <c r="I853" s="53"/>
      <c r="J853" s="53"/>
      <c r="K853" s="53"/>
      <c r="L853" s="53"/>
      <c r="M853" s="53"/>
      <c r="N853" s="53"/>
      <c r="O853" s="53"/>
      <c r="P853" s="53"/>
      <c r="Q853" s="53"/>
    </row>
    <row r="854" spans="8:17">
      <c r="H854" s="53"/>
      <c r="I854" s="53"/>
      <c r="J854" s="53"/>
      <c r="K854" s="53"/>
      <c r="L854" s="53"/>
      <c r="M854" s="53"/>
      <c r="N854" s="53"/>
      <c r="O854" s="53"/>
      <c r="P854" s="53"/>
      <c r="Q854" s="53"/>
    </row>
    <row r="855" spans="8:17">
      <c r="H855" s="53"/>
      <c r="I855" s="53"/>
      <c r="J855" s="53"/>
      <c r="K855" s="53"/>
      <c r="L855" s="53"/>
      <c r="M855" s="53"/>
      <c r="N855" s="53"/>
      <c r="O855" s="53"/>
      <c r="P855" s="53"/>
      <c r="Q855" s="53"/>
    </row>
    <row r="856" spans="8:17">
      <c r="H856" s="53"/>
      <c r="I856" s="53"/>
      <c r="J856" s="53"/>
      <c r="K856" s="53"/>
      <c r="L856" s="53"/>
      <c r="M856" s="53"/>
      <c r="N856" s="53"/>
      <c r="O856" s="53"/>
      <c r="P856" s="53"/>
      <c r="Q856" s="53"/>
    </row>
    <row r="857" spans="8:17">
      <c r="H857" s="53"/>
      <c r="I857" s="53"/>
      <c r="J857" s="53"/>
      <c r="K857" s="53"/>
      <c r="L857" s="53"/>
      <c r="M857" s="53"/>
      <c r="N857" s="53"/>
      <c r="O857" s="53"/>
      <c r="P857" s="53"/>
      <c r="Q857" s="53"/>
    </row>
    <row r="858" spans="8:17">
      <c r="H858" s="53"/>
      <c r="I858" s="53"/>
      <c r="J858" s="53"/>
      <c r="K858" s="53"/>
      <c r="L858" s="53"/>
      <c r="M858" s="53"/>
      <c r="N858" s="53"/>
      <c r="O858" s="53"/>
      <c r="P858" s="53"/>
      <c r="Q858" s="53"/>
    </row>
    <row r="859" spans="8:17">
      <c r="H859" s="53"/>
      <c r="I859" s="53"/>
      <c r="J859" s="53"/>
      <c r="K859" s="53"/>
      <c r="L859" s="53"/>
      <c r="M859" s="53"/>
      <c r="N859" s="53"/>
      <c r="O859" s="53"/>
      <c r="P859" s="53"/>
      <c r="Q859" s="53"/>
    </row>
    <row r="860" spans="8:17">
      <c r="H860" s="53"/>
      <c r="I860" s="53"/>
      <c r="J860" s="53"/>
      <c r="K860" s="53"/>
      <c r="L860" s="53"/>
      <c r="M860" s="53"/>
      <c r="N860" s="53"/>
      <c r="O860" s="53"/>
      <c r="P860" s="53"/>
      <c r="Q860" s="53"/>
    </row>
    <row r="861" spans="8:17">
      <c r="H861" s="53"/>
      <c r="I861" s="53"/>
      <c r="J861" s="53"/>
      <c r="K861" s="53"/>
      <c r="L861" s="53"/>
      <c r="M861" s="53"/>
      <c r="N861" s="53"/>
      <c r="O861" s="53"/>
      <c r="P861" s="53"/>
      <c r="Q861" s="53"/>
    </row>
    <row r="862" spans="8:17">
      <c r="H862" s="53"/>
      <c r="I862" s="53"/>
      <c r="J862" s="53"/>
      <c r="K862" s="53"/>
      <c r="L862" s="53"/>
      <c r="M862" s="53"/>
      <c r="N862" s="53"/>
      <c r="O862" s="53"/>
      <c r="P862" s="53"/>
      <c r="Q862" s="53"/>
    </row>
    <row r="863" spans="8:17">
      <c r="H863" s="53"/>
      <c r="I863" s="53"/>
      <c r="J863" s="53"/>
      <c r="K863" s="53"/>
      <c r="L863" s="53"/>
      <c r="M863" s="53"/>
      <c r="N863" s="53"/>
      <c r="O863" s="53"/>
      <c r="P863" s="53"/>
      <c r="Q863" s="53"/>
    </row>
    <row r="864" spans="8:17">
      <c r="H864" s="53"/>
      <c r="I864" s="53"/>
      <c r="J864" s="53"/>
      <c r="K864" s="53"/>
      <c r="L864" s="53"/>
      <c r="M864" s="53"/>
      <c r="N864" s="53"/>
      <c r="O864" s="53"/>
      <c r="P864" s="53"/>
      <c r="Q864" s="53"/>
    </row>
    <row r="865" spans="8:17">
      <c r="H865" s="53"/>
      <c r="I865" s="53"/>
      <c r="J865" s="53"/>
      <c r="K865" s="53"/>
      <c r="L865" s="53"/>
      <c r="M865" s="53"/>
      <c r="N865" s="53"/>
      <c r="O865" s="53"/>
      <c r="P865" s="53"/>
      <c r="Q865" s="53"/>
    </row>
    <row r="866" spans="8:17">
      <c r="H866" s="53"/>
      <c r="I866" s="53"/>
      <c r="J866" s="53"/>
      <c r="K866" s="53"/>
      <c r="L866" s="53"/>
      <c r="M866" s="53"/>
      <c r="N866" s="53"/>
      <c r="O866" s="53"/>
      <c r="P866" s="53"/>
      <c r="Q866" s="53"/>
    </row>
    <row r="867" spans="8:17">
      <c r="H867" s="53"/>
      <c r="I867" s="53"/>
      <c r="J867" s="53"/>
      <c r="K867" s="53"/>
      <c r="L867" s="53"/>
      <c r="M867" s="53"/>
      <c r="N867" s="53"/>
      <c r="O867" s="53"/>
      <c r="P867" s="53"/>
      <c r="Q867" s="53"/>
    </row>
    <row r="868" spans="8:17">
      <c r="H868" s="53"/>
      <c r="I868" s="53"/>
      <c r="J868" s="53"/>
      <c r="K868" s="53"/>
      <c r="L868" s="53"/>
      <c r="M868" s="53"/>
      <c r="N868" s="53"/>
      <c r="O868" s="53"/>
      <c r="P868" s="53"/>
      <c r="Q868" s="53"/>
    </row>
    <row r="869" spans="8:17">
      <c r="H869" s="53"/>
      <c r="I869" s="53"/>
      <c r="J869" s="53"/>
      <c r="K869" s="53"/>
      <c r="L869" s="53"/>
      <c r="M869" s="53"/>
      <c r="N869" s="53"/>
      <c r="O869" s="53"/>
      <c r="P869" s="53"/>
      <c r="Q869" s="53"/>
    </row>
    <row r="870" spans="8:17">
      <c r="H870" s="53"/>
      <c r="I870" s="53"/>
      <c r="J870" s="53"/>
      <c r="K870" s="53"/>
      <c r="L870" s="53"/>
      <c r="M870" s="53"/>
      <c r="N870" s="53"/>
      <c r="O870" s="53"/>
      <c r="P870" s="53"/>
      <c r="Q870" s="53"/>
    </row>
    <row r="871" spans="8:17">
      <c r="H871" s="53"/>
      <c r="I871" s="53"/>
      <c r="J871" s="53"/>
      <c r="K871" s="53"/>
      <c r="L871" s="53"/>
      <c r="M871" s="53"/>
      <c r="N871" s="53"/>
      <c r="O871" s="53"/>
      <c r="P871" s="53"/>
      <c r="Q871" s="53"/>
    </row>
    <row r="872" spans="8:17">
      <c r="H872" s="53"/>
      <c r="I872" s="53"/>
      <c r="J872" s="53"/>
      <c r="K872" s="53"/>
      <c r="L872" s="53"/>
      <c r="M872" s="53"/>
      <c r="N872" s="53"/>
      <c r="O872" s="53"/>
      <c r="P872" s="53"/>
      <c r="Q872" s="53"/>
    </row>
    <row r="873" spans="8:17">
      <c r="H873" s="53"/>
      <c r="I873" s="53"/>
      <c r="J873" s="53"/>
      <c r="K873" s="53"/>
      <c r="L873" s="53"/>
      <c r="M873" s="53"/>
      <c r="N873" s="53"/>
      <c r="O873" s="53"/>
      <c r="P873" s="53"/>
      <c r="Q873" s="53"/>
    </row>
    <row r="874" spans="8:17">
      <c r="H874" s="53"/>
      <c r="I874" s="53"/>
      <c r="J874" s="53"/>
      <c r="K874" s="53"/>
      <c r="L874" s="53"/>
      <c r="M874" s="53"/>
      <c r="N874" s="53"/>
      <c r="O874" s="53"/>
      <c r="P874" s="53"/>
      <c r="Q874" s="53"/>
    </row>
    <row r="875" spans="8:17">
      <c r="H875" s="53"/>
      <c r="I875" s="53"/>
      <c r="J875" s="53"/>
      <c r="K875" s="53"/>
      <c r="L875" s="53"/>
      <c r="M875" s="53"/>
      <c r="N875" s="53"/>
      <c r="O875" s="53"/>
      <c r="P875" s="53"/>
      <c r="Q875" s="53"/>
    </row>
    <row r="876" spans="8:17">
      <c r="H876" s="53"/>
      <c r="I876" s="53"/>
      <c r="J876" s="53"/>
      <c r="K876" s="53"/>
      <c r="L876" s="53"/>
      <c r="M876" s="53"/>
      <c r="N876" s="53"/>
      <c r="O876" s="53"/>
      <c r="P876" s="53"/>
      <c r="Q876" s="53"/>
    </row>
    <row r="877" spans="8:17">
      <c r="H877" s="53"/>
      <c r="I877" s="53"/>
      <c r="J877" s="53"/>
      <c r="K877" s="53"/>
      <c r="L877" s="53"/>
      <c r="M877" s="53"/>
      <c r="N877" s="53"/>
      <c r="O877" s="53"/>
      <c r="P877" s="53"/>
      <c r="Q877" s="53"/>
    </row>
    <row r="878" spans="8:17">
      <c r="H878" s="53"/>
      <c r="I878" s="53"/>
      <c r="J878" s="53"/>
      <c r="K878" s="53"/>
      <c r="L878" s="53"/>
      <c r="M878" s="53"/>
      <c r="N878" s="53"/>
      <c r="O878" s="53"/>
      <c r="P878" s="53"/>
      <c r="Q878" s="53"/>
    </row>
    <row r="879" spans="8:17">
      <c r="H879" s="53"/>
      <c r="I879" s="53"/>
      <c r="J879" s="53"/>
      <c r="K879" s="53"/>
      <c r="L879" s="53"/>
      <c r="M879" s="53"/>
      <c r="N879" s="53"/>
      <c r="O879" s="53"/>
      <c r="P879" s="53"/>
      <c r="Q879" s="53"/>
    </row>
    <row r="880" spans="8:17">
      <c r="H880" s="53"/>
      <c r="I880" s="53"/>
      <c r="J880" s="53"/>
      <c r="K880" s="53"/>
      <c r="L880" s="53"/>
      <c r="M880" s="53"/>
      <c r="N880" s="53"/>
      <c r="O880" s="53"/>
      <c r="P880" s="53"/>
      <c r="Q880" s="53"/>
    </row>
    <row r="881" spans="8:17">
      <c r="H881" s="53"/>
      <c r="I881" s="53"/>
      <c r="J881" s="53"/>
      <c r="K881" s="53"/>
      <c r="L881" s="53"/>
      <c r="M881" s="53"/>
      <c r="N881" s="53"/>
      <c r="O881" s="53"/>
      <c r="P881" s="53"/>
      <c r="Q881" s="53"/>
    </row>
    <row r="882" spans="8:17">
      <c r="H882" s="53"/>
      <c r="I882" s="53"/>
      <c r="J882" s="53"/>
      <c r="K882" s="53"/>
      <c r="L882" s="53"/>
      <c r="M882" s="53"/>
      <c r="N882" s="53"/>
      <c r="O882" s="53"/>
      <c r="P882" s="53"/>
      <c r="Q882" s="53"/>
    </row>
    <row r="883" spans="8:17">
      <c r="H883" s="53"/>
      <c r="I883" s="53"/>
      <c r="J883" s="53"/>
      <c r="K883" s="53"/>
      <c r="L883" s="53"/>
      <c r="M883" s="53"/>
      <c r="N883" s="53"/>
      <c r="O883" s="53"/>
      <c r="P883" s="53"/>
      <c r="Q883" s="53"/>
    </row>
    <row r="884" spans="8:17">
      <c r="H884" s="53"/>
      <c r="I884" s="53"/>
      <c r="J884" s="53"/>
      <c r="K884" s="53"/>
      <c r="L884" s="53"/>
      <c r="M884" s="53"/>
      <c r="N884" s="53"/>
      <c r="O884" s="53"/>
      <c r="P884" s="53"/>
      <c r="Q884" s="53"/>
    </row>
    <row r="885" spans="8:17">
      <c r="H885" s="53"/>
      <c r="I885" s="53"/>
      <c r="J885" s="53"/>
      <c r="K885" s="53"/>
      <c r="L885" s="53"/>
      <c r="M885" s="53"/>
      <c r="N885" s="53"/>
      <c r="O885" s="53"/>
      <c r="P885" s="53"/>
      <c r="Q885" s="53"/>
    </row>
    <row r="886" spans="8:17">
      <c r="H886" s="53"/>
      <c r="I886" s="53"/>
      <c r="J886" s="53"/>
      <c r="K886" s="53"/>
      <c r="L886" s="53"/>
      <c r="M886" s="53"/>
      <c r="N886" s="53"/>
      <c r="O886" s="53"/>
      <c r="P886" s="53"/>
      <c r="Q886" s="53"/>
    </row>
    <row r="887" spans="8:17">
      <c r="H887" s="53"/>
      <c r="I887" s="53"/>
      <c r="J887" s="53"/>
      <c r="K887" s="53"/>
      <c r="L887" s="53"/>
      <c r="M887" s="53"/>
      <c r="N887" s="53"/>
      <c r="O887" s="53"/>
      <c r="P887" s="53"/>
      <c r="Q887" s="53"/>
    </row>
    <row r="888" spans="8:17">
      <c r="H888" s="53"/>
      <c r="I888" s="53"/>
      <c r="J888" s="53"/>
      <c r="K888" s="53"/>
      <c r="L888" s="53"/>
      <c r="M888" s="53"/>
      <c r="N888" s="53"/>
      <c r="O888" s="53"/>
      <c r="P888" s="53"/>
      <c r="Q888" s="53"/>
    </row>
    <row r="889" spans="8:17">
      <c r="H889" s="53"/>
      <c r="I889" s="53"/>
      <c r="J889" s="53"/>
      <c r="K889" s="53"/>
      <c r="L889" s="53"/>
      <c r="M889" s="53"/>
      <c r="N889" s="53"/>
      <c r="O889" s="53"/>
      <c r="P889" s="53"/>
      <c r="Q889" s="53"/>
    </row>
    <row r="890" spans="8:17">
      <c r="H890" s="53"/>
      <c r="I890" s="53"/>
      <c r="J890" s="53"/>
      <c r="K890" s="53"/>
      <c r="L890" s="53"/>
      <c r="M890" s="53"/>
      <c r="N890" s="53"/>
      <c r="O890" s="53"/>
      <c r="P890" s="53"/>
      <c r="Q890" s="53"/>
    </row>
    <row r="891" spans="8:17">
      <c r="H891" s="53"/>
      <c r="I891" s="53"/>
      <c r="J891" s="53"/>
      <c r="K891" s="53"/>
      <c r="L891" s="53"/>
      <c r="M891" s="53"/>
      <c r="N891" s="53"/>
      <c r="O891" s="53"/>
      <c r="P891" s="53"/>
      <c r="Q891" s="53"/>
    </row>
    <row r="892" spans="8:17">
      <c r="H892" s="53"/>
      <c r="I892" s="53"/>
      <c r="J892" s="53"/>
      <c r="K892" s="53"/>
      <c r="L892" s="53"/>
      <c r="M892" s="53"/>
      <c r="N892" s="53"/>
      <c r="O892" s="53"/>
      <c r="P892" s="53"/>
      <c r="Q892" s="53"/>
    </row>
    <row r="893" spans="8:17">
      <c r="H893" s="53"/>
      <c r="I893" s="53"/>
      <c r="J893" s="53"/>
      <c r="K893" s="53"/>
      <c r="L893" s="53"/>
      <c r="M893" s="53"/>
      <c r="N893" s="53"/>
      <c r="O893" s="53"/>
      <c r="P893" s="53"/>
      <c r="Q893" s="53"/>
    </row>
    <row r="894" spans="8:17">
      <c r="H894" s="53"/>
      <c r="I894" s="53"/>
      <c r="J894" s="53"/>
      <c r="K894" s="53"/>
      <c r="L894" s="53"/>
      <c r="M894" s="53"/>
      <c r="N894" s="53"/>
      <c r="O894" s="53"/>
      <c r="P894" s="53"/>
      <c r="Q894" s="53"/>
    </row>
    <row r="895" spans="8:17">
      <c r="H895" s="53"/>
      <c r="I895" s="53"/>
      <c r="J895" s="53"/>
      <c r="K895" s="53"/>
      <c r="L895" s="53"/>
      <c r="M895" s="53"/>
      <c r="N895" s="53"/>
      <c r="O895" s="53"/>
      <c r="P895" s="53"/>
      <c r="Q895" s="53"/>
    </row>
    <row r="896" spans="8:17">
      <c r="H896" s="53"/>
      <c r="I896" s="53"/>
      <c r="J896" s="53"/>
      <c r="K896" s="53"/>
      <c r="L896" s="53"/>
      <c r="M896" s="53"/>
      <c r="N896" s="53"/>
      <c r="O896" s="53"/>
      <c r="P896" s="53"/>
      <c r="Q896" s="53"/>
    </row>
    <row r="897" spans="8:17">
      <c r="H897" s="53"/>
      <c r="I897" s="53"/>
      <c r="J897" s="53"/>
      <c r="K897" s="53"/>
      <c r="L897" s="53"/>
      <c r="M897" s="53"/>
      <c r="N897" s="53"/>
      <c r="O897" s="53"/>
      <c r="P897" s="53"/>
      <c r="Q897" s="53"/>
    </row>
    <row r="898" spans="8:17">
      <c r="H898" s="53"/>
      <c r="I898" s="53"/>
      <c r="J898" s="53"/>
      <c r="K898" s="53"/>
      <c r="L898" s="53"/>
      <c r="M898" s="53"/>
      <c r="N898" s="53"/>
      <c r="O898" s="53"/>
      <c r="P898" s="53"/>
      <c r="Q898" s="53"/>
    </row>
    <row r="899" spans="8:17">
      <c r="H899" s="53"/>
      <c r="I899" s="53"/>
      <c r="J899" s="53"/>
      <c r="K899" s="53"/>
      <c r="L899" s="53"/>
      <c r="M899" s="53"/>
      <c r="N899" s="53"/>
      <c r="O899" s="53"/>
      <c r="P899" s="53"/>
      <c r="Q899" s="53"/>
    </row>
    <row r="900" spans="8:17">
      <c r="H900" s="53"/>
      <c r="I900" s="53"/>
      <c r="J900" s="53"/>
      <c r="K900" s="53"/>
      <c r="L900" s="53"/>
      <c r="M900" s="53"/>
      <c r="N900" s="53"/>
      <c r="O900" s="53"/>
      <c r="P900" s="53"/>
      <c r="Q900" s="53"/>
    </row>
    <row r="901" spans="8:17">
      <c r="H901" s="53"/>
      <c r="I901" s="53"/>
      <c r="J901" s="53"/>
      <c r="K901" s="53"/>
      <c r="L901" s="53"/>
      <c r="M901" s="53"/>
      <c r="N901" s="53"/>
      <c r="O901" s="53"/>
      <c r="P901" s="53"/>
      <c r="Q901" s="53"/>
    </row>
    <row r="902" spans="8:17">
      <c r="H902" s="53"/>
      <c r="I902" s="53"/>
      <c r="J902" s="53"/>
      <c r="K902" s="53"/>
      <c r="L902" s="53"/>
      <c r="M902" s="53"/>
      <c r="N902" s="53"/>
      <c r="O902" s="53"/>
      <c r="P902" s="53"/>
      <c r="Q902" s="53"/>
    </row>
    <row r="903" spans="8:17">
      <c r="H903" s="53"/>
      <c r="I903" s="53"/>
      <c r="J903" s="53"/>
      <c r="K903" s="53"/>
      <c r="L903" s="53"/>
      <c r="M903" s="53"/>
      <c r="N903" s="53"/>
      <c r="O903" s="53"/>
      <c r="P903" s="53"/>
      <c r="Q903" s="53"/>
    </row>
    <row r="904" spans="8:17">
      <c r="H904" s="53"/>
      <c r="I904" s="53"/>
      <c r="J904" s="53"/>
      <c r="K904" s="53"/>
      <c r="L904" s="53"/>
      <c r="M904" s="53"/>
      <c r="N904" s="53"/>
      <c r="O904" s="53"/>
      <c r="P904" s="53"/>
      <c r="Q904" s="53"/>
    </row>
    <row r="905" spans="8:17">
      <c r="H905" s="53"/>
      <c r="I905" s="53"/>
      <c r="J905" s="53"/>
      <c r="K905" s="53"/>
      <c r="L905" s="53"/>
      <c r="M905" s="53"/>
      <c r="N905" s="53"/>
      <c r="O905" s="53"/>
      <c r="P905" s="53"/>
      <c r="Q905" s="53"/>
    </row>
    <row r="906" spans="8:17">
      <c r="H906" s="53"/>
      <c r="I906" s="53"/>
      <c r="J906" s="53"/>
      <c r="K906" s="53"/>
      <c r="L906" s="53"/>
      <c r="M906" s="53"/>
      <c r="N906" s="53"/>
      <c r="O906" s="53"/>
      <c r="P906" s="53"/>
      <c r="Q906" s="53"/>
    </row>
    <row r="907" spans="8:17">
      <c r="H907" s="53"/>
      <c r="I907" s="53"/>
      <c r="J907" s="53"/>
      <c r="K907" s="53"/>
      <c r="L907" s="53"/>
      <c r="M907" s="53"/>
      <c r="N907" s="53"/>
      <c r="O907" s="53"/>
      <c r="P907" s="53"/>
      <c r="Q907" s="53"/>
    </row>
    <row r="908" spans="8:17">
      <c r="H908" s="53"/>
      <c r="I908" s="53"/>
      <c r="J908" s="53"/>
      <c r="K908" s="53"/>
      <c r="L908" s="53"/>
      <c r="M908" s="53"/>
      <c r="N908" s="53"/>
      <c r="O908" s="53"/>
      <c r="P908" s="53"/>
      <c r="Q908" s="53"/>
    </row>
    <row r="909" spans="8:17">
      <c r="H909" s="53"/>
      <c r="I909" s="53"/>
      <c r="J909" s="53"/>
      <c r="K909" s="53"/>
      <c r="L909" s="53"/>
      <c r="M909" s="53"/>
      <c r="N909" s="53"/>
      <c r="O909" s="53"/>
      <c r="P909" s="53"/>
      <c r="Q909" s="53"/>
    </row>
    <row r="910" spans="8:17">
      <c r="H910" s="53"/>
      <c r="I910" s="53"/>
      <c r="J910" s="53"/>
      <c r="K910" s="53"/>
      <c r="L910" s="53"/>
      <c r="M910" s="53"/>
      <c r="N910" s="53"/>
      <c r="O910" s="53"/>
      <c r="P910" s="53"/>
      <c r="Q910" s="53"/>
    </row>
    <row r="911" spans="8:17">
      <c r="H911" s="53"/>
      <c r="I911" s="53"/>
      <c r="J911" s="53"/>
      <c r="K911" s="53"/>
      <c r="L911" s="53"/>
      <c r="M911" s="53"/>
      <c r="N911" s="53"/>
      <c r="O911" s="53"/>
      <c r="P911" s="53"/>
      <c r="Q911" s="53"/>
    </row>
    <row r="912" spans="8:17">
      <c r="H912" s="53"/>
      <c r="I912" s="53"/>
      <c r="J912" s="53"/>
      <c r="K912" s="53"/>
      <c r="L912" s="53"/>
      <c r="M912" s="53"/>
      <c r="N912" s="53"/>
      <c r="O912" s="53"/>
      <c r="P912" s="53"/>
      <c r="Q912" s="53"/>
    </row>
    <row r="913" spans="8:17">
      <c r="H913" s="53"/>
      <c r="I913" s="53"/>
      <c r="J913" s="53"/>
      <c r="K913" s="53"/>
      <c r="L913" s="53"/>
      <c r="M913" s="53"/>
      <c r="N913" s="53"/>
      <c r="O913" s="53"/>
      <c r="P913" s="53"/>
      <c r="Q913" s="53"/>
    </row>
    <row r="914" spans="8:17">
      <c r="H914" s="53"/>
      <c r="I914" s="53"/>
      <c r="J914" s="53"/>
      <c r="K914" s="53"/>
      <c r="L914" s="53"/>
      <c r="M914" s="53"/>
      <c r="N914" s="53"/>
      <c r="O914" s="53"/>
      <c r="P914" s="53"/>
      <c r="Q914" s="53"/>
    </row>
    <row r="915" spans="8:17">
      <c r="H915" s="53"/>
      <c r="I915" s="53"/>
      <c r="J915" s="53"/>
      <c r="K915" s="53"/>
      <c r="L915" s="53"/>
      <c r="M915" s="53"/>
      <c r="N915" s="53"/>
      <c r="O915" s="53"/>
      <c r="P915" s="53"/>
      <c r="Q915" s="53"/>
    </row>
    <row r="916" spans="8:17">
      <c r="H916" s="53"/>
      <c r="I916" s="53"/>
      <c r="J916" s="53"/>
      <c r="K916" s="53"/>
      <c r="L916" s="53"/>
      <c r="M916" s="53"/>
      <c r="N916" s="53"/>
      <c r="O916" s="53"/>
      <c r="P916" s="53"/>
      <c r="Q916" s="53"/>
    </row>
    <row r="917" spans="8:17">
      <c r="H917" s="53"/>
      <c r="I917" s="53"/>
      <c r="J917" s="53"/>
      <c r="K917" s="53"/>
      <c r="L917" s="53"/>
      <c r="M917" s="53"/>
      <c r="N917" s="53"/>
      <c r="O917" s="53"/>
      <c r="P917" s="53"/>
      <c r="Q917" s="53"/>
    </row>
    <row r="918" spans="8:17">
      <c r="H918" s="53"/>
      <c r="I918" s="53"/>
      <c r="J918" s="53"/>
      <c r="K918" s="53"/>
      <c r="L918" s="53"/>
      <c r="M918" s="53"/>
      <c r="N918" s="53"/>
      <c r="O918" s="53"/>
      <c r="P918" s="53"/>
      <c r="Q918" s="53"/>
    </row>
    <row r="919" spans="8:17">
      <c r="H919" s="53"/>
      <c r="I919" s="53"/>
      <c r="J919" s="53"/>
      <c r="K919" s="53"/>
      <c r="L919" s="53"/>
      <c r="M919" s="53"/>
      <c r="N919" s="53"/>
      <c r="O919" s="53"/>
      <c r="P919" s="53"/>
      <c r="Q919" s="53"/>
    </row>
    <row r="920" spans="8:17">
      <c r="H920" s="53"/>
      <c r="I920" s="53"/>
      <c r="J920" s="53"/>
      <c r="K920" s="53"/>
      <c r="L920" s="53"/>
      <c r="M920" s="53"/>
      <c r="N920" s="53"/>
      <c r="O920" s="53"/>
      <c r="P920" s="53"/>
      <c r="Q920" s="53"/>
    </row>
    <row r="921" spans="8:17">
      <c r="H921" s="53"/>
      <c r="I921" s="53"/>
      <c r="J921" s="53"/>
      <c r="K921" s="53"/>
      <c r="L921" s="53"/>
      <c r="M921" s="53"/>
      <c r="N921" s="53"/>
      <c r="O921" s="53"/>
      <c r="P921" s="53"/>
      <c r="Q921" s="53"/>
    </row>
    <row r="922" spans="8:17">
      <c r="H922" s="53"/>
      <c r="I922" s="53"/>
      <c r="J922" s="53"/>
      <c r="K922" s="53"/>
      <c r="L922" s="53"/>
      <c r="M922" s="53"/>
      <c r="N922" s="53"/>
      <c r="O922" s="53"/>
      <c r="P922" s="53"/>
      <c r="Q922" s="53"/>
    </row>
    <row r="923" spans="8:17">
      <c r="H923" s="53"/>
      <c r="I923" s="53"/>
      <c r="J923" s="53"/>
      <c r="K923" s="53"/>
      <c r="L923" s="53"/>
      <c r="M923" s="53"/>
      <c r="N923" s="53"/>
      <c r="O923" s="53"/>
      <c r="P923" s="53"/>
      <c r="Q923" s="53"/>
    </row>
    <row r="924" spans="8:17">
      <c r="H924" s="53"/>
      <c r="I924" s="53"/>
      <c r="J924" s="53"/>
      <c r="K924" s="53"/>
      <c r="L924" s="53"/>
      <c r="M924" s="53"/>
      <c r="N924" s="53"/>
      <c r="O924" s="53"/>
      <c r="P924" s="53"/>
      <c r="Q924" s="53"/>
    </row>
    <row r="925" spans="8:17">
      <c r="H925" s="53"/>
      <c r="I925" s="53"/>
      <c r="J925" s="53"/>
      <c r="K925" s="53"/>
      <c r="L925" s="53"/>
      <c r="M925" s="53"/>
      <c r="N925" s="53"/>
      <c r="O925" s="53"/>
      <c r="P925" s="53"/>
      <c r="Q925" s="53"/>
    </row>
    <row r="926" spans="8:17">
      <c r="H926" s="53"/>
      <c r="I926" s="53"/>
      <c r="J926" s="53"/>
      <c r="K926" s="53"/>
      <c r="L926" s="53"/>
      <c r="M926" s="53"/>
      <c r="N926" s="53"/>
      <c r="O926" s="53"/>
      <c r="P926" s="53"/>
      <c r="Q926" s="53"/>
    </row>
    <row r="927" spans="8:17">
      <c r="H927" s="53"/>
      <c r="I927" s="53"/>
      <c r="J927" s="53"/>
      <c r="K927" s="53"/>
      <c r="L927" s="53"/>
      <c r="M927" s="53"/>
      <c r="N927" s="53"/>
      <c r="O927" s="53"/>
      <c r="P927" s="53"/>
      <c r="Q927" s="53"/>
    </row>
    <row r="928" spans="8:17">
      <c r="H928" s="53"/>
      <c r="I928" s="53"/>
      <c r="J928" s="53"/>
      <c r="K928" s="53"/>
      <c r="L928" s="53"/>
      <c r="M928" s="53"/>
      <c r="N928" s="53"/>
      <c r="O928" s="53"/>
      <c r="P928" s="53"/>
      <c r="Q928" s="53"/>
    </row>
    <row r="929" spans="8:17">
      <c r="H929" s="53"/>
      <c r="I929" s="53"/>
      <c r="J929" s="53"/>
      <c r="K929" s="53"/>
      <c r="L929" s="53"/>
      <c r="M929" s="53"/>
      <c r="N929" s="53"/>
      <c r="O929" s="53"/>
      <c r="P929" s="53"/>
      <c r="Q929" s="53"/>
    </row>
    <row r="930" spans="8:17">
      <c r="H930" s="53"/>
      <c r="I930" s="53"/>
      <c r="J930" s="53"/>
      <c r="K930" s="53"/>
      <c r="L930" s="53"/>
      <c r="M930" s="53"/>
      <c r="N930" s="53"/>
      <c r="O930" s="53"/>
      <c r="P930" s="53"/>
      <c r="Q930" s="53"/>
    </row>
    <row r="931" spans="8:17">
      <c r="H931" s="53"/>
      <c r="I931" s="53"/>
      <c r="J931" s="53"/>
      <c r="K931" s="53"/>
      <c r="L931" s="53"/>
      <c r="M931" s="53"/>
      <c r="N931" s="53"/>
      <c r="O931" s="53"/>
      <c r="P931" s="53"/>
      <c r="Q931" s="53"/>
    </row>
    <row r="932" spans="8:17">
      <c r="H932" s="53"/>
      <c r="I932" s="53"/>
      <c r="J932" s="53"/>
      <c r="K932" s="53"/>
      <c r="L932" s="53"/>
      <c r="M932" s="53"/>
      <c r="N932" s="53"/>
      <c r="O932" s="53"/>
      <c r="P932" s="53"/>
      <c r="Q932" s="53"/>
    </row>
    <row r="933" spans="8:17">
      <c r="H933" s="53"/>
      <c r="I933" s="53"/>
      <c r="J933" s="53"/>
      <c r="K933" s="53"/>
      <c r="L933" s="53"/>
      <c r="M933" s="53"/>
      <c r="N933" s="53"/>
      <c r="O933" s="53"/>
      <c r="P933" s="53"/>
      <c r="Q933" s="53"/>
    </row>
    <row r="934" spans="8:17">
      <c r="H934" s="53"/>
      <c r="I934" s="53"/>
      <c r="J934" s="53"/>
      <c r="K934" s="53"/>
      <c r="L934" s="53"/>
      <c r="M934" s="53"/>
      <c r="N934" s="53"/>
      <c r="O934" s="53"/>
      <c r="P934" s="53"/>
      <c r="Q934" s="53"/>
    </row>
    <row r="935" spans="8:17">
      <c r="H935" s="53"/>
      <c r="I935" s="53"/>
      <c r="J935" s="53"/>
      <c r="K935" s="53"/>
      <c r="L935" s="53"/>
      <c r="M935" s="53"/>
      <c r="N935" s="53"/>
      <c r="O935" s="53"/>
      <c r="P935" s="53"/>
      <c r="Q935" s="53"/>
    </row>
    <row r="936" spans="8:17">
      <c r="H936" s="53"/>
      <c r="I936" s="53"/>
      <c r="J936" s="53"/>
      <c r="K936" s="53"/>
      <c r="L936" s="53"/>
      <c r="M936" s="53"/>
      <c r="N936" s="53"/>
      <c r="O936" s="53"/>
      <c r="P936" s="53"/>
      <c r="Q936" s="53"/>
    </row>
    <row r="937" spans="8:17">
      <c r="H937" s="53"/>
      <c r="I937" s="53"/>
      <c r="J937" s="53"/>
      <c r="K937" s="53"/>
      <c r="L937" s="53"/>
      <c r="M937" s="53"/>
      <c r="N937" s="53"/>
      <c r="O937" s="53"/>
      <c r="P937" s="53"/>
      <c r="Q937" s="53"/>
    </row>
    <row r="938" spans="8:17">
      <c r="H938" s="53"/>
      <c r="I938" s="53"/>
      <c r="J938" s="53"/>
      <c r="K938" s="53"/>
      <c r="L938" s="53"/>
      <c r="M938" s="53"/>
      <c r="N938" s="53"/>
      <c r="O938" s="53"/>
      <c r="P938" s="53"/>
      <c r="Q938" s="53"/>
    </row>
    <row r="939" spans="8:17">
      <c r="H939" s="53"/>
      <c r="I939" s="53"/>
      <c r="J939" s="53"/>
      <c r="K939" s="53"/>
      <c r="L939" s="53"/>
      <c r="M939" s="53"/>
      <c r="N939" s="53"/>
      <c r="O939" s="53"/>
      <c r="P939" s="53"/>
      <c r="Q939" s="53"/>
    </row>
    <row r="940" spans="8:17">
      <c r="H940" s="53"/>
      <c r="I940" s="53"/>
      <c r="J940" s="53"/>
      <c r="K940" s="53"/>
      <c r="L940" s="53"/>
      <c r="M940" s="53"/>
      <c r="N940" s="53"/>
      <c r="O940" s="53"/>
      <c r="P940" s="53"/>
      <c r="Q940" s="53"/>
    </row>
    <row r="941" spans="8:17">
      <c r="H941" s="53"/>
      <c r="I941" s="53"/>
      <c r="J941" s="53"/>
      <c r="K941" s="53"/>
      <c r="L941" s="53"/>
      <c r="M941" s="53"/>
      <c r="N941" s="53"/>
      <c r="O941" s="53"/>
      <c r="P941" s="53"/>
      <c r="Q941" s="53"/>
    </row>
    <row r="942" spans="8:17">
      <c r="H942" s="53"/>
      <c r="I942" s="53"/>
      <c r="J942" s="53"/>
      <c r="K942" s="53"/>
      <c r="L942" s="53"/>
      <c r="M942" s="53"/>
      <c r="N942" s="53"/>
      <c r="O942" s="53"/>
      <c r="P942" s="53"/>
      <c r="Q942" s="53"/>
    </row>
    <row r="943" spans="8:17">
      <c r="H943" s="53"/>
      <c r="I943" s="53"/>
      <c r="J943" s="53"/>
      <c r="K943" s="53"/>
      <c r="L943" s="53"/>
      <c r="M943" s="53"/>
      <c r="N943" s="53"/>
      <c r="O943" s="53"/>
      <c r="P943" s="53"/>
      <c r="Q943" s="53"/>
    </row>
    <row r="944" spans="8:17">
      <c r="H944" s="53"/>
      <c r="I944" s="53"/>
      <c r="J944" s="53"/>
      <c r="K944" s="53"/>
      <c r="L944" s="53"/>
      <c r="M944" s="53"/>
      <c r="N944" s="53"/>
      <c r="O944" s="53"/>
      <c r="P944" s="53"/>
      <c r="Q944" s="53"/>
    </row>
    <row r="945" spans="8:17">
      <c r="H945" s="53"/>
      <c r="I945" s="53"/>
      <c r="J945" s="53"/>
      <c r="K945" s="53"/>
      <c r="L945" s="53"/>
      <c r="M945" s="53"/>
      <c r="N945" s="53"/>
      <c r="O945" s="53"/>
      <c r="P945" s="53"/>
      <c r="Q945" s="53"/>
    </row>
    <row r="946" spans="8:17">
      <c r="H946" s="53"/>
      <c r="I946" s="53"/>
      <c r="J946" s="53"/>
      <c r="K946" s="53"/>
      <c r="L946" s="53"/>
      <c r="M946" s="53"/>
      <c r="N946" s="53"/>
      <c r="O946" s="53"/>
      <c r="P946" s="53"/>
      <c r="Q946" s="53"/>
    </row>
    <row r="947" spans="8:17">
      <c r="H947" s="53"/>
      <c r="I947" s="53"/>
      <c r="J947" s="53"/>
      <c r="K947" s="53"/>
      <c r="L947" s="53"/>
      <c r="M947" s="53"/>
      <c r="N947" s="53"/>
      <c r="O947" s="53"/>
      <c r="P947" s="53"/>
      <c r="Q947" s="53"/>
    </row>
    <row r="948" spans="8:17">
      <c r="H948" s="53"/>
      <c r="I948" s="53"/>
      <c r="J948" s="53"/>
      <c r="K948" s="53"/>
      <c r="L948" s="53"/>
      <c r="M948" s="53"/>
      <c r="N948" s="53"/>
      <c r="O948" s="53"/>
      <c r="P948" s="53"/>
      <c r="Q948" s="53"/>
    </row>
    <row r="949" spans="8:17">
      <c r="H949" s="53"/>
      <c r="I949" s="53"/>
      <c r="J949" s="53"/>
      <c r="K949" s="53"/>
      <c r="L949" s="53"/>
      <c r="M949" s="53"/>
      <c r="N949" s="53"/>
      <c r="O949" s="53"/>
      <c r="P949" s="53"/>
      <c r="Q949" s="53"/>
    </row>
    <row r="950" spans="8:17">
      <c r="H950" s="53"/>
      <c r="I950" s="53"/>
      <c r="J950" s="53"/>
      <c r="K950" s="53"/>
      <c r="L950" s="53"/>
      <c r="M950" s="53"/>
      <c r="N950" s="53"/>
      <c r="O950" s="53"/>
      <c r="P950" s="53"/>
      <c r="Q950" s="53"/>
    </row>
    <row r="951" spans="8:17">
      <c r="H951" s="53"/>
      <c r="I951" s="53"/>
      <c r="J951" s="53"/>
      <c r="K951" s="53"/>
      <c r="L951" s="53"/>
      <c r="M951" s="53"/>
      <c r="N951" s="53"/>
      <c r="O951" s="53"/>
      <c r="P951" s="53"/>
      <c r="Q951" s="53"/>
    </row>
    <row r="952" spans="8:17">
      <c r="H952" s="53"/>
      <c r="I952" s="53"/>
      <c r="J952" s="53"/>
      <c r="K952" s="53"/>
      <c r="L952" s="53"/>
      <c r="M952" s="53"/>
      <c r="N952" s="53"/>
      <c r="O952" s="53"/>
      <c r="P952" s="53"/>
      <c r="Q952" s="53"/>
    </row>
    <row r="953" spans="8:17">
      <c r="H953" s="53"/>
      <c r="I953" s="53"/>
      <c r="J953" s="53"/>
      <c r="K953" s="53"/>
      <c r="L953" s="53"/>
      <c r="M953" s="53"/>
      <c r="N953" s="53"/>
      <c r="O953" s="53"/>
      <c r="P953" s="53"/>
      <c r="Q953" s="53"/>
    </row>
    <row r="954" spans="8:17">
      <c r="H954" s="53"/>
      <c r="I954" s="53"/>
      <c r="J954" s="53"/>
      <c r="K954" s="53"/>
      <c r="L954" s="53"/>
      <c r="M954" s="53"/>
      <c r="N954" s="53"/>
      <c r="O954" s="53"/>
      <c r="P954" s="53"/>
      <c r="Q954" s="53"/>
    </row>
    <row r="955" spans="8:17">
      <c r="H955" s="53"/>
      <c r="I955" s="53"/>
      <c r="J955" s="53"/>
      <c r="K955" s="53"/>
      <c r="L955" s="53"/>
      <c r="M955" s="53"/>
      <c r="N955" s="53"/>
      <c r="O955" s="53"/>
      <c r="P955" s="53"/>
      <c r="Q955" s="53"/>
    </row>
    <row r="956" spans="8:17">
      <c r="H956" s="53"/>
      <c r="I956" s="53"/>
      <c r="J956" s="53"/>
      <c r="K956" s="53"/>
      <c r="L956" s="53"/>
      <c r="M956" s="53"/>
      <c r="N956" s="53"/>
      <c r="O956" s="53"/>
      <c r="P956" s="53"/>
      <c r="Q956" s="53"/>
    </row>
    <row r="957" spans="8:17">
      <c r="H957" s="53"/>
      <c r="I957" s="53"/>
      <c r="J957" s="53"/>
      <c r="K957" s="53"/>
      <c r="L957" s="53"/>
      <c r="M957" s="53"/>
      <c r="N957" s="53"/>
      <c r="O957" s="53"/>
      <c r="P957" s="53"/>
      <c r="Q957" s="53"/>
    </row>
    <row r="958" spans="8:17">
      <c r="H958" s="53"/>
      <c r="I958" s="53"/>
      <c r="J958" s="53"/>
      <c r="K958" s="53"/>
      <c r="L958" s="53"/>
      <c r="M958" s="53"/>
      <c r="N958" s="53"/>
      <c r="O958" s="53"/>
      <c r="P958" s="53"/>
      <c r="Q958" s="53"/>
    </row>
    <row r="959" spans="8:17">
      <c r="H959" s="53"/>
      <c r="I959" s="53"/>
      <c r="J959" s="53"/>
      <c r="K959" s="53"/>
      <c r="L959" s="53"/>
      <c r="M959" s="53"/>
      <c r="N959" s="53"/>
      <c r="O959" s="53"/>
      <c r="P959" s="53"/>
      <c r="Q959" s="53"/>
    </row>
    <row r="960" spans="8:17">
      <c r="H960" s="53"/>
      <c r="I960" s="53"/>
      <c r="J960" s="53"/>
      <c r="K960" s="53"/>
      <c r="L960" s="53"/>
      <c r="M960" s="53"/>
      <c r="N960" s="53"/>
      <c r="O960" s="53"/>
      <c r="P960" s="53"/>
      <c r="Q960" s="53"/>
    </row>
    <row r="961" spans="8:17">
      <c r="H961" s="53"/>
      <c r="I961" s="53"/>
      <c r="J961" s="53"/>
      <c r="K961" s="53"/>
      <c r="L961" s="53"/>
      <c r="M961" s="53"/>
      <c r="N961" s="53"/>
      <c r="O961" s="53"/>
      <c r="P961" s="53"/>
      <c r="Q961" s="53"/>
    </row>
    <row r="962" spans="8:17">
      <c r="H962" s="53"/>
      <c r="I962" s="53"/>
      <c r="J962" s="53"/>
      <c r="K962" s="53"/>
      <c r="L962" s="53"/>
      <c r="M962" s="53"/>
      <c r="N962" s="53"/>
      <c r="O962" s="53"/>
      <c r="P962" s="53"/>
      <c r="Q962" s="53"/>
    </row>
    <row r="963" spans="8:17">
      <c r="H963" s="53"/>
      <c r="I963" s="53"/>
      <c r="J963" s="53"/>
      <c r="K963" s="53"/>
      <c r="L963" s="53"/>
      <c r="M963" s="53"/>
      <c r="N963" s="53"/>
      <c r="O963" s="53"/>
      <c r="P963" s="53"/>
      <c r="Q963" s="53"/>
    </row>
    <row r="964" spans="8:17">
      <c r="H964" s="53"/>
      <c r="I964" s="53"/>
      <c r="J964" s="53"/>
      <c r="K964" s="53"/>
      <c r="L964" s="53"/>
      <c r="M964" s="53"/>
      <c r="N964" s="53"/>
      <c r="O964" s="53"/>
      <c r="P964" s="53"/>
      <c r="Q964" s="53"/>
    </row>
    <row r="965" spans="8:17">
      <c r="H965" s="53"/>
      <c r="I965" s="53"/>
      <c r="J965" s="53"/>
      <c r="K965" s="53"/>
      <c r="L965" s="53"/>
      <c r="M965" s="53"/>
      <c r="N965" s="53"/>
      <c r="O965" s="53"/>
      <c r="P965" s="53"/>
      <c r="Q965" s="53"/>
    </row>
    <row r="966" spans="8:17">
      <c r="H966" s="53"/>
      <c r="I966" s="53"/>
      <c r="J966" s="53"/>
      <c r="K966" s="53"/>
      <c r="L966" s="53"/>
      <c r="M966" s="53"/>
      <c r="N966" s="53"/>
      <c r="O966" s="53"/>
      <c r="P966" s="53"/>
      <c r="Q966" s="53"/>
    </row>
    <row r="967" spans="8:17">
      <c r="H967" s="53"/>
      <c r="I967" s="53"/>
      <c r="J967" s="53"/>
      <c r="K967" s="53"/>
      <c r="L967" s="53"/>
      <c r="M967" s="53"/>
      <c r="N967" s="53"/>
      <c r="O967" s="53"/>
      <c r="P967" s="53"/>
      <c r="Q967" s="53"/>
    </row>
    <row r="968" spans="8:17">
      <c r="H968" s="53"/>
      <c r="I968" s="53"/>
      <c r="J968" s="53"/>
      <c r="K968" s="53"/>
      <c r="L968" s="53"/>
      <c r="M968" s="53"/>
      <c r="N968" s="53"/>
      <c r="O968" s="53"/>
      <c r="P968" s="53"/>
      <c r="Q968" s="53"/>
    </row>
    <row r="969" spans="8:17">
      <c r="H969" s="53"/>
      <c r="I969" s="53"/>
      <c r="J969" s="53"/>
      <c r="K969" s="53"/>
      <c r="L969" s="53"/>
      <c r="M969" s="53"/>
      <c r="N969" s="53"/>
      <c r="O969" s="53"/>
      <c r="P969" s="53"/>
      <c r="Q969" s="53"/>
    </row>
    <row r="970" spans="8:17">
      <c r="H970" s="53"/>
      <c r="I970" s="53"/>
      <c r="J970" s="53"/>
      <c r="K970" s="53"/>
      <c r="L970" s="53"/>
      <c r="M970" s="53"/>
      <c r="N970" s="53"/>
      <c r="O970" s="53"/>
      <c r="P970" s="53"/>
      <c r="Q970" s="53"/>
    </row>
    <row r="971" spans="8:17">
      <c r="H971" s="53"/>
      <c r="I971" s="53"/>
      <c r="J971" s="53"/>
      <c r="K971" s="53"/>
      <c r="L971" s="53"/>
      <c r="M971" s="53"/>
      <c r="N971" s="53"/>
      <c r="O971" s="53"/>
      <c r="P971" s="53"/>
      <c r="Q971" s="53"/>
    </row>
    <row r="972" spans="8:17">
      <c r="H972" s="53"/>
      <c r="I972" s="53"/>
      <c r="J972" s="53"/>
      <c r="K972" s="53"/>
      <c r="L972" s="53"/>
      <c r="M972" s="53"/>
      <c r="N972" s="53"/>
      <c r="O972" s="53"/>
      <c r="P972" s="53"/>
      <c r="Q972" s="53"/>
    </row>
    <row r="973" spans="8:17">
      <c r="H973" s="53"/>
      <c r="I973" s="53"/>
      <c r="J973" s="53"/>
      <c r="K973" s="53"/>
      <c r="L973" s="53"/>
      <c r="M973" s="53"/>
      <c r="N973" s="53"/>
      <c r="O973" s="53"/>
      <c r="P973" s="53"/>
      <c r="Q973" s="53"/>
    </row>
    <row r="974" spans="8:17">
      <c r="H974" s="53"/>
      <c r="I974" s="53"/>
      <c r="J974" s="53"/>
      <c r="K974" s="53"/>
      <c r="L974" s="53"/>
      <c r="M974" s="53"/>
      <c r="N974" s="53"/>
      <c r="O974" s="53"/>
      <c r="P974" s="53"/>
      <c r="Q974" s="53"/>
    </row>
    <row r="975" spans="8:17">
      <c r="H975" s="53"/>
      <c r="I975" s="53"/>
      <c r="J975" s="53"/>
      <c r="K975" s="53"/>
      <c r="L975" s="53"/>
      <c r="M975" s="53"/>
      <c r="N975" s="53"/>
      <c r="O975" s="53"/>
      <c r="P975" s="53"/>
      <c r="Q975" s="53"/>
    </row>
    <row r="976" spans="8:17">
      <c r="H976" s="53"/>
      <c r="I976" s="53"/>
      <c r="J976" s="53"/>
      <c r="K976" s="53"/>
      <c r="L976" s="53"/>
      <c r="M976" s="53"/>
      <c r="N976" s="53"/>
      <c r="O976" s="53"/>
      <c r="P976" s="53"/>
      <c r="Q976" s="53"/>
    </row>
    <row r="977" spans="8:17">
      <c r="H977" s="53"/>
      <c r="I977" s="53"/>
      <c r="J977" s="53"/>
      <c r="K977" s="53"/>
      <c r="L977" s="53"/>
      <c r="M977" s="53"/>
      <c r="N977" s="53"/>
      <c r="O977" s="53"/>
      <c r="P977" s="53"/>
      <c r="Q977" s="53"/>
    </row>
    <row r="978" spans="8:17">
      <c r="H978" s="53"/>
      <c r="I978" s="53"/>
      <c r="J978" s="53"/>
      <c r="K978" s="53"/>
      <c r="L978" s="53"/>
      <c r="M978" s="53"/>
      <c r="N978" s="53"/>
      <c r="O978" s="53"/>
      <c r="P978" s="53"/>
      <c r="Q978" s="53"/>
    </row>
    <row r="979" spans="8:17">
      <c r="H979" s="53"/>
      <c r="I979" s="53"/>
      <c r="J979" s="53"/>
      <c r="K979" s="53"/>
      <c r="L979" s="53"/>
      <c r="M979" s="53"/>
      <c r="N979" s="53"/>
      <c r="O979" s="53"/>
      <c r="P979" s="53"/>
      <c r="Q979" s="53"/>
    </row>
    <row r="980" spans="8:17">
      <c r="H980" s="53"/>
      <c r="I980" s="53"/>
      <c r="J980" s="53"/>
      <c r="K980" s="53"/>
      <c r="L980" s="53"/>
      <c r="M980" s="53"/>
      <c r="N980" s="53"/>
      <c r="O980" s="53"/>
      <c r="P980" s="53"/>
      <c r="Q980" s="53"/>
    </row>
    <row r="981" spans="8:17">
      <c r="H981" s="53"/>
      <c r="I981" s="53"/>
      <c r="J981" s="53"/>
      <c r="K981" s="53"/>
      <c r="L981" s="53"/>
      <c r="M981" s="53"/>
      <c r="N981" s="53"/>
      <c r="O981" s="53"/>
      <c r="P981" s="53"/>
      <c r="Q981" s="53"/>
    </row>
    <row r="982" spans="8:17">
      <c r="H982" s="53"/>
      <c r="I982" s="53"/>
      <c r="J982" s="53"/>
      <c r="K982" s="53"/>
      <c r="L982" s="53"/>
      <c r="M982" s="53"/>
      <c r="N982" s="53"/>
      <c r="O982" s="53"/>
      <c r="P982" s="53"/>
      <c r="Q982" s="53"/>
    </row>
    <row r="983" spans="8:17">
      <c r="H983" s="53"/>
      <c r="I983" s="53"/>
      <c r="J983" s="53"/>
      <c r="K983" s="53"/>
      <c r="L983" s="53"/>
      <c r="M983" s="53"/>
      <c r="N983" s="53"/>
      <c r="O983" s="53"/>
      <c r="P983" s="53"/>
      <c r="Q983" s="53"/>
    </row>
    <row r="984" spans="8:17">
      <c r="H984" s="53"/>
      <c r="I984" s="53"/>
      <c r="J984" s="53"/>
      <c r="K984" s="53"/>
      <c r="L984" s="53"/>
      <c r="M984" s="53"/>
      <c r="N984" s="53"/>
      <c r="O984" s="53"/>
      <c r="P984" s="53"/>
      <c r="Q984" s="53"/>
    </row>
    <row r="985" spans="8:17">
      <c r="H985" s="53"/>
      <c r="I985" s="53"/>
      <c r="J985" s="53"/>
      <c r="K985" s="53"/>
      <c r="L985" s="53"/>
      <c r="M985" s="53"/>
      <c r="N985" s="53"/>
      <c r="O985" s="53"/>
      <c r="P985" s="53"/>
      <c r="Q985" s="53"/>
    </row>
    <row r="986" spans="8:17">
      <c r="H986" s="53"/>
      <c r="I986" s="53"/>
      <c r="J986" s="53"/>
      <c r="K986" s="53"/>
      <c r="L986" s="53"/>
      <c r="M986" s="53"/>
      <c r="N986" s="53"/>
      <c r="O986" s="53"/>
      <c r="P986" s="53"/>
      <c r="Q986" s="53"/>
    </row>
    <row r="987" spans="8:17">
      <c r="H987" s="53"/>
      <c r="I987" s="53"/>
      <c r="J987" s="53"/>
      <c r="K987" s="53"/>
      <c r="L987" s="53"/>
      <c r="M987" s="53"/>
      <c r="N987" s="53"/>
      <c r="O987" s="53"/>
      <c r="P987" s="53"/>
      <c r="Q987" s="53"/>
    </row>
    <row r="988" spans="8:17">
      <c r="H988" s="53"/>
      <c r="I988" s="53"/>
      <c r="J988" s="53"/>
      <c r="K988" s="53"/>
      <c r="L988" s="53"/>
      <c r="M988" s="53"/>
      <c r="N988" s="53"/>
      <c r="O988" s="53"/>
      <c r="P988" s="53"/>
      <c r="Q988" s="53"/>
    </row>
    <row r="989" spans="8:17">
      <c r="H989" s="53"/>
      <c r="I989" s="53"/>
      <c r="J989" s="53"/>
      <c r="K989" s="53"/>
      <c r="L989" s="53"/>
      <c r="M989" s="53"/>
      <c r="N989" s="53"/>
      <c r="O989" s="53"/>
      <c r="P989" s="53"/>
      <c r="Q989" s="53"/>
    </row>
    <row r="990" spans="8:17">
      <c r="H990" s="53"/>
      <c r="I990" s="53"/>
      <c r="J990" s="53"/>
      <c r="K990" s="53"/>
      <c r="L990" s="53"/>
      <c r="M990" s="53"/>
      <c r="N990" s="53"/>
      <c r="O990" s="53"/>
      <c r="P990" s="53"/>
      <c r="Q990" s="53"/>
    </row>
    <row r="991" spans="8:17">
      <c r="H991" s="53"/>
      <c r="I991" s="53"/>
      <c r="J991" s="53"/>
      <c r="K991" s="53"/>
      <c r="L991" s="53"/>
      <c r="M991" s="53"/>
      <c r="N991" s="53"/>
      <c r="O991" s="53"/>
      <c r="P991" s="53"/>
      <c r="Q991" s="53"/>
    </row>
    <row r="992" spans="8:17">
      <c r="H992" s="53"/>
      <c r="I992" s="53"/>
      <c r="J992" s="53"/>
      <c r="K992" s="53"/>
      <c r="L992" s="53"/>
      <c r="M992" s="53"/>
      <c r="N992" s="53"/>
      <c r="O992" s="53"/>
      <c r="P992" s="53"/>
      <c r="Q992" s="53"/>
    </row>
    <row r="993" spans="8:17">
      <c r="H993" s="53"/>
      <c r="I993" s="53"/>
      <c r="J993" s="53"/>
      <c r="K993" s="53"/>
      <c r="L993" s="53"/>
      <c r="M993" s="53"/>
      <c r="N993" s="53"/>
      <c r="O993" s="53"/>
      <c r="P993" s="53"/>
      <c r="Q993" s="53"/>
    </row>
    <row r="994" spans="8:17">
      <c r="H994" s="53"/>
      <c r="I994" s="53"/>
      <c r="J994" s="53"/>
      <c r="K994" s="53"/>
      <c r="L994" s="53"/>
      <c r="M994" s="53"/>
      <c r="N994" s="53"/>
      <c r="O994" s="53"/>
      <c r="P994" s="53"/>
      <c r="Q994" s="53"/>
    </row>
    <row r="995" spans="8:17">
      <c r="H995" s="53"/>
      <c r="I995" s="53"/>
      <c r="J995" s="53"/>
      <c r="K995" s="53"/>
      <c r="L995" s="53"/>
      <c r="M995" s="53"/>
      <c r="N995" s="53"/>
      <c r="O995" s="53"/>
      <c r="P995" s="53"/>
      <c r="Q995" s="53"/>
    </row>
    <row r="996" spans="8:17">
      <c r="H996" s="53"/>
      <c r="I996" s="53"/>
      <c r="J996" s="53"/>
      <c r="K996" s="53"/>
      <c r="L996" s="53"/>
      <c r="M996" s="53"/>
      <c r="N996" s="53"/>
      <c r="O996" s="53"/>
      <c r="P996" s="53"/>
      <c r="Q996" s="53"/>
    </row>
    <row r="997" spans="8:17">
      <c r="H997" s="53"/>
      <c r="I997" s="53"/>
      <c r="J997" s="53"/>
      <c r="K997" s="53"/>
      <c r="L997" s="53"/>
      <c r="M997" s="53"/>
      <c r="N997" s="53"/>
      <c r="O997" s="53"/>
      <c r="P997" s="53"/>
      <c r="Q997" s="53"/>
    </row>
    <row r="998" spans="8:17">
      <c r="H998" s="53"/>
      <c r="I998" s="53"/>
      <c r="J998" s="53"/>
      <c r="K998" s="53"/>
      <c r="L998" s="53"/>
      <c r="M998" s="53"/>
      <c r="N998" s="53"/>
      <c r="O998" s="53"/>
      <c r="P998" s="53"/>
      <c r="Q998" s="53"/>
    </row>
    <row r="999" spans="8:17">
      <c r="H999" s="53"/>
      <c r="I999" s="53"/>
      <c r="J999" s="53"/>
      <c r="K999" s="53"/>
      <c r="L999" s="53"/>
      <c r="M999" s="53"/>
      <c r="N999" s="53"/>
      <c r="O999" s="53"/>
      <c r="P999" s="53"/>
      <c r="Q999" s="53"/>
    </row>
    <row r="1000" spans="8:17">
      <c r="H1000" s="53"/>
      <c r="I1000" s="53"/>
      <c r="J1000" s="53"/>
      <c r="K1000" s="53"/>
      <c r="L1000" s="53"/>
      <c r="M1000" s="53"/>
      <c r="N1000" s="53"/>
      <c r="O1000" s="53"/>
      <c r="P1000" s="53"/>
      <c r="Q1000" s="53"/>
    </row>
    <row r="1001" spans="8:17">
      <c r="H1001" s="53"/>
      <c r="I1001" s="53"/>
      <c r="J1001" s="53"/>
      <c r="K1001" s="53"/>
      <c r="L1001" s="53"/>
      <c r="M1001" s="53"/>
      <c r="N1001" s="53"/>
      <c r="O1001" s="53"/>
      <c r="P1001" s="53"/>
      <c r="Q1001" s="53"/>
    </row>
    <row r="1002" spans="8:17">
      <c r="H1002" s="53"/>
      <c r="I1002" s="53"/>
      <c r="J1002" s="53"/>
      <c r="K1002" s="53"/>
      <c r="L1002" s="53"/>
      <c r="M1002" s="53"/>
      <c r="N1002" s="53"/>
      <c r="O1002" s="53"/>
      <c r="P1002" s="53"/>
      <c r="Q1002" s="53"/>
    </row>
    <row r="1003" spans="8:17">
      <c r="H1003" s="53"/>
      <c r="I1003" s="53"/>
      <c r="J1003" s="53"/>
      <c r="K1003" s="53"/>
      <c r="L1003" s="53"/>
      <c r="M1003" s="53"/>
      <c r="N1003" s="53"/>
      <c r="O1003" s="53"/>
      <c r="P1003" s="53"/>
      <c r="Q1003" s="53"/>
    </row>
    <row r="1004" spans="8:17">
      <c r="H1004" s="53"/>
      <c r="I1004" s="53"/>
      <c r="J1004" s="53"/>
      <c r="K1004" s="53"/>
      <c r="L1004" s="53"/>
      <c r="M1004" s="53"/>
      <c r="N1004" s="53"/>
      <c r="O1004" s="53"/>
      <c r="P1004" s="53"/>
      <c r="Q1004" s="53"/>
    </row>
    <row r="1005" spans="8:17">
      <c r="H1005" s="53"/>
      <c r="I1005" s="53"/>
      <c r="J1005" s="53"/>
      <c r="K1005" s="53"/>
      <c r="L1005" s="53"/>
      <c r="M1005" s="53"/>
      <c r="N1005" s="53"/>
      <c r="O1005" s="53"/>
      <c r="P1005" s="53"/>
      <c r="Q1005" s="53"/>
    </row>
    <row r="1006" spans="8:17">
      <c r="H1006" s="53"/>
      <c r="I1006" s="53"/>
      <c r="J1006" s="53"/>
      <c r="K1006" s="53"/>
      <c r="L1006" s="53"/>
      <c r="M1006" s="53"/>
      <c r="N1006" s="53"/>
      <c r="O1006" s="53"/>
      <c r="P1006" s="53"/>
      <c r="Q1006" s="53"/>
    </row>
    <row r="1007" spans="8:17">
      <c r="H1007" s="53"/>
      <c r="I1007" s="53"/>
      <c r="J1007" s="53"/>
      <c r="K1007" s="53"/>
      <c r="L1007" s="53"/>
      <c r="M1007" s="53"/>
      <c r="N1007" s="53"/>
      <c r="O1007" s="53"/>
      <c r="P1007" s="53"/>
      <c r="Q1007" s="53"/>
    </row>
    <row r="1008" spans="8:17">
      <c r="H1008" s="53"/>
      <c r="I1008" s="53"/>
      <c r="J1008" s="53"/>
      <c r="K1008" s="53"/>
      <c r="L1008" s="53"/>
      <c r="M1008" s="53"/>
      <c r="N1008" s="53"/>
      <c r="O1008" s="53"/>
      <c r="P1008" s="53"/>
      <c r="Q1008" s="53"/>
    </row>
    <row r="1009" spans="8:17">
      <c r="H1009" s="53"/>
      <c r="I1009" s="53"/>
      <c r="J1009" s="53"/>
      <c r="K1009" s="53"/>
      <c r="L1009" s="53"/>
      <c r="M1009" s="53"/>
      <c r="N1009" s="53"/>
      <c r="O1009" s="53"/>
      <c r="P1009" s="53"/>
      <c r="Q1009" s="53"/>
    </row>
    <row r="1010" spans="8:17">
      <c r="H1010" s="53"/>
      <c r="I1010" s="53"/>
      <c r="J1010" s="53"/>
      <c r="K1010" s="53"/>
      <c r="L1010" s="53"/>
      <c r="M1010" s="53"/>
      <c r="N1010" s="53"/>
      <c r="O1010" s="53"/>
      <c r="P1010" s="53"/>
      <c r="Q1010" s="53"/>
    </row>
    <row r="1011" spans="8:17">
      <c r="H1011" s="53"/>
      <c r="I1011" s="53"/>
      <c r="J1011" s="53"/>
      <c r="K1011" s="53"/>
      <c r="L1011" s="53"/>
      <c r="M1011" s="53"/>
      <c r="N1011" s="53"/>
      <c r="O1011" s="53"/>
      <c r="P1011" s="53"/>
      <c r="Q1011" s="53"/>
    </row>
    <row r="1012" spans="8:17">
      <c r="H1012" s="53"/>
      <c r="I1012" s="53"/>
      <c r="J1012" s="53"/>
      <c r="K1012" s="53"/>
      <c r="L1012" s="53"/>
      <c r="M1012" s="53"/>
      <c r="N1012" s="53"/>
      <c r="O1012" s="53"/>
      <c r="P1012" s="53"/>
      <c r="Q1012" s="53"/>
    </row>
    <row r="1013" spans="8:17">
      <c r="H1013" s="53"/>
      <c r="I1013" s="53"/>
      <c r="J1013" s="53"/>
      <c r="K1013" s="53"/>
      <c r="L1013" s="53"/>
      <c r="M1013" s="53"/>
      <c r="N1013" s="53"/>
      <c r="O1013" s="53"/>
      <c r="P1013" s="53"/>
      <c r="Q1013" s="53"/>
    </row>
    <row r="1014" spans="8:17">
      <c r="H1014" s="53"/>
      <c r="I1014" s="53"/>
      <c r="J1014" s="53"/>
      <c r="K1014" s="53"/>
      <c r="L1014" s="53"/>
      <c r="M1014" s="53"/>
      <c r="N1014" s="53"/>
      <c r="O1014" s="53"/>
      <c r="P1014" s="53"/>
      <c r="Q1014" s="53"/>
    </row>
    <row r="1015" spans="8:17">
      <c r="H1015" s="53"/>
      <c r="I1015" s="53"/>
      <c r="J1015" s="53"/>
      <c r="K1015" s="53"/>
      <c r="L1015" s="53"/>
      <c r="M1015" s="53"/>
      <c r="N1015" s="53"/>
      <c r="O1015" s="53"/>
      <c r="P1015" s="53"/>
      <c r="Q1015" s="53"/>
    </row>
    <row r="1016" spans="8:17">
      <c r="H1016" s="53"/>
      <c r="I1016" s="53"/>
      <c r="J1016" s="53"/>
      <c r="K1016" s="53"/>
      <c r="L1016" s="53"/>
      <c r="M1016" s="53"/>
      <c r="N1016" s="53"/>
      <c r="O1016" s="53"/>
      <c r="P1016" s="53"/>
      <c r="Q1016" s="53"/>
    </row>
    <row r="1017" spans="8:17">
      <c r="H1017" s="53"/>
      <c r="I1017" s="53"/>
      <c r="J1017" s="53"/>
      <c r="K1017" s="53"/>
      <c r="L1017" s="53"/>
      <c r="M1017" s="53"/>
      <c r="N1017" s="53"/>
      <c r="O1017" s="53"/>
      <c r="P1017" s="53"/>
      <c r="Q1017" s="53"/>
    </row>
    <row r="1018" spans="8:17">
      <c r="H1018" s="53"/>
      <c r="I1018" s="53"/>
      <c r="J1018" s="53"/>
      <c r="K1018" s="53"/>
      <c r="L1018" s="53"/>
      <c r="M1018" s="53"/>
      <c r="N1018" s="53"/>
      <c r="O1018" s="53"/>
      <c r="P1018" s="53"/>
      <c r="Q1018" s="53"/>
    </row>
    <row r="1019" spans="8:17">
      <c r="H1019" s="53"/>
      <c r="I1019" s="53"/>
      <c r="J1019" s="53"/>
      <c r="K1019" s="53"/>
      <c r="L1019" s="53"/>
      <c r="M1019" s="53"/>
      <c r="N1019" s="53"/>
      <c r="O1019" s="53"/>
      <c r="P1019" s="53"/>
      <c r="Q1019" s="53"/>
    </row>
    <row r="1020" spans="8:17">
      <c r="H1020" s="53"/>
      <c r="I1020" s="53"/>
      <c r="J1020" s="53"/>
      <c r="K1020" s="53"/>
      <c r="L1020" s="53"/>
      <c r="M1020" s="53"/>
      <c r="N1020" s="53"/>
      <c r="O1020" s="53"/>
      <c r="P1020" s="53"/>
      <c r="Q1020" s="53"/>
    </row>
  </sheetData>
  <sheetProtection algorithmName="SHA-512" hashValue="vRp9Ve7i0UmjfD/KaxPyZlNS1TiTfKfjHrHxa2UbV4yLpDg/KcfJ2BNNzenlXCO/EdDxlnjG3A1Fti0lqdfEQQ==" saltValue="1mduJ8aM39d4PgpGKP2NHw==" spinCount="100000" sheet="1" objects="1" scenarios="1"/>
  <dataValidations count="2">
    <dataValidation type="list" allowBlank="1" showInputMessage="1" showErrorMessage="1" errorTitle="Value must be 0, 1, 2, 3, 4 or 5" sqref="H186 M186 H184 M184 H182 M182 H180 M180 H173:H175 M173:M175 H171 M171 H169 M169 H167 M167 H165 M165 H163 M163 H158 M158 H156 M156 H154 M154 H152 M152 H150 M150 H148 M148 H146 M146 H144 M144 H142 M142 H140 M140 H138 M138 H136 M136 H134 M134 H129 M129 H127 M127 H125 M125 H122:H123 M122:M123 H120 M120 H118 M118 H116 M116 H106:H111 M106:M111 H100:H104 M100:M104 H94:H98 M94:M98 H89:H92 M89:M92 H84:H87 M84:M87 H78:H82 M78:M82 H72:H76 M72:M76 H60:H62 M60:M62 H51:H58 M51:M58 H46:H49 M46:M49 H40:H44 M40:M44 H35:H38 M35:M38 H21:H30 M21:M30" xr:uid="{E51BC7A4-0F7C-F448-A1F0-F1630290FFC4}">
      <formula1>"0,1,2,3,4,5"</formula1>
    </dataValidation>
    <dataValidation type="decimal" allowBlank="1" showInputMessage="1" showErrorMessage="1" errorTitle="Value must be between 0 and 5" sqref="K186 P186 K184 P184 K182 P182 K180 P180 K173:K175 P173:P175 K171 P171 K169 P169 K167 P167 K165 P165 K163 P163 K158 P158 K156 P156 K154 P154 K152 P152 K150 P150 K148 P148 K146 P146 K144 P144 K142 P142 K140 P140 K138 P138 K136 P136 K134 P134 K129 P129 K127 P127 K125 P125 K122:K123 P122:P123 K120 P120 K118 P118 K116 P116 K106:K111 P106:P111 K100:K104 P100:P104 K94:K98 P94:P98 K89:K92 P89:P92 K84:K87 P84:P87 K78:K82 P78:P82 K72:K76 P72:P76 K60:K62 P60:P62 K51:K58 P51:P58 K46:K49 P46:P49 K40:K44 P40:P44 K35:K38 P35:P38 K21:K30 P21:P30" xr:uid="{26BAF10C-18DA-164A-9173-16514347F268}">
      <formula1>0</formula1>
      <formula2>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222D4-EE11-E740-B466-5242EDBC333A}">
  <dimension ref="A1:Q967"/>
  <sheetViews>
    <sheetView tabSelected="1" topLeftCell="A11" zoomScale="75" zoomScaleNormal="100" workbookViewId="0">
      <pane xSplit="3" topLeftCell="D1" activePane="topRight" state="frozen"/>
      <selection activeCell="C1" sqref="C1"/>
      <selection pane="topRight" activeCell="P1" sqref="P1:P1048576"/>
    </sheetView>
  </sheetViews>
  <sheetFormatPr baseColWidth="10" defaultRowHeight="16"/>
  <cols>
    <col min="1" max="1" width="5.5" style="183" customWidth="1"/>
    <col min="2" max="2" width="5.5" style="58" customWidth="1"/>
    <col min="3" max="3" width="39.83203125" style="184" customWidth="1"/>
    <col min="4" max="5" width="65.6640625" style="44" customWidth="1"/>
    <col min="6" max="6" width="9.5" style="83" customWidth="1"/>
    <col min="7" max="7" width="80.1640625" style="44" customWidth="1"/>
    <col min="8" max="8" width="11" style="44" customWidth="1"/>
    <col min="9" max="9" width="9.5" style="83" customWidth="1"/>
    <col min="10" max="10" width="10.83203125" style="58"/>
    <col min="11" max="11" width="55.6640625" style="38" customWidth="1"/>
    <col min="12" max="13" width="10.83203125" style="38"/>
    <col min="14" max="14" width="10.83203125" style="113"/>
    <col min="15" max="16384" width="10.83203125" style="38"/>
  </cols>
  <sheetData>
    <row r="1" spans="3:17">
      <c r="D1" s="185"/>
      <c r="E1" s="185"/>
      <c r="F1" s="186"/>
      <c r="G1" s="185"/>
      <c r="H1" s="185"/>
      <c r="I1" s="186"/>
    </row>
    <row r="2" spans="3:17">
      <c r="D2" s="38"/>
      <c r="E2" s="38"/>
      <c r="F2" s="58"/>
      <c r="G2" s="38"/>
      <c r="H2" s="38"/>
      <c r="I2" s="58"/>
    </row>
    <row r="3" spans="3:17" ht="20">
      <c r="D3" s="79" t="s">
        <v>1218</v>
      </c>
      <c r="E3" s="38"/>
      <c r="F3" s="171"/>
      <c r="G3" s="15"/>
      <c r="H3" s="15"/>
      <c r="I3" s="171"/>
      <c r="J3" s="171"/>
    </row>
    <row r="4" spans="3:17" ht="80">
      <c r="C4" s="227" t="s">
        <v>1047</v>
      </c>
      <c r="D4" s="222" t="s">
        <v>1614</v>
      </c>
      <c r="E4" s="210" t="s">
        <v>1615</v>
      </c>
      <c r="F4" s="211" t="s">
        <v>1616</v>
      </c>
      <c r="G4" s="210" t="s">
        <v>1613</v>
      </c>
      <c r="I4" s="171"/>
      <c r="J4" s="15"/>
      <c r="K4" s="15"/>
      <c r="L4" s="171"/>
      <c r="M4" s="171"/>
      <c r="N4" s="171"/>
      <c r="Q4" s="113"/>
    </row>
    <row r="5" spans="3:17" ht="17">
      <c r="C5" s="188" t="s">
        <v>1048</v>
      </c>
      <c r="D5" s="73">
        <v>2.7895833333333333</v>
      </c>
      <c r="E5" s="73">
        <v>2.5750000000000002</v>
      </c>
      <c r="F5" s="73">
        <f>AVERAGE(N21:N44)</f>
        <v>3.05</v>
      </c>
      <c r="G5" s="73">
        <f>AVERAGE(O21:O44)</f>
        <v>2.6</v>
      </c>
      <c r="I5" s="171"/>
      <c r="J5" s="15"/>
      <c r="K5" s="15"/>
      <c r="L5" s="171"/>
      <c r="M5" s="171"/>
      <c r="N5" s="171"/>
      <c r="Q5" s="113"/>
    </row>
    <row r="6" spans="3:17" ht="17">
      <c r="C6" s="188" t="s">
        <v>1049</v>
      </c>
      <c r="D6" s="73">
        <v>2.7145833333333336</v>
      </c>
      <c r="E6" s="73">
        <v>2.4</v>
      </c>
      <c r="F6" s="73">
        <f>AVERAGE(N50:N77)</f>
        <v>2.4</v>
      </c>
      <c r="G6" s="73">
        <f>AVERAGE(O50:O77)</f>
        <v>2.3250000000000002</v>
      </c>
      <c r="I6" s="171"/>
      <c r="J6" s="15"/>
      <c r="K6" s="15"/>
      <c r="L6" s="171"/>
      <c r="M6" s="171"/>
      <c r="N6" s="171"/>
      <c r="Q6" s="113"/>
    </row>
    <row r="7" spans="3:17" ht="17">
      <c r="C7" s="188" t="s">
        <v>85</v>
      </c>
      <c r="D7" s="73">
        <v>2.2916666666666665</v>
      </c>
      <c r="E7" s="73">
        <v>1.2</v>
      </c>
      <c r="F7" s="73" t="str">
        <f>IF(ISNUMBER(AVERAGE(N83:N89)),AVERAGE(N83:N89),"-")</f>
        <v>-</v>
      </c>
      <c r="G7" s="73">
        <f>AVERAGE(O83:O89)</f>
        <v>1.2</v>
      </c>
      <c r="I7" s="171"/>
      <c r="J7" s="15"/>
      <c r="K7" s="15"/>
      <c r="L7" s="171"/>
      <c r="M7" s="171"/>
      <c r="N7" s="171"/>
      <c r="Q7" s="113"/>
    </row>
    <row r="8" spans="3:17" ht="17">
      <c r="C8" s="188" t="s">
        <v>57</v>
      </c>
      <c r="D8" s="73">
        <v>2.4080509768009768</v>
      </c>
      <c r="E8" s="73">
        <v>1.8</v>
      </c>
      <c r="F8" s="73">
        <f>AVERAGE(N95:N118)</f>
        <v>3.5384615384615383</v>
      </c>
      <c r="G8" s="73">
        <f>AVERAGE(O95:O118)</f>
        <v>1.8</v>
      </c>
      <c r="I8" s="171"/>
      <c r="J8" s="15"/>
      <c r="K8" s="15"/>
      <c r="L8" s="171"/>
      <c r="M8" s="171"/>
      <c r="N8" s="171"/>
      <c r="Q8" s="113"/>
    </row>
    <row r="9" spans="3:17" ht="17">
      <c r="C9" s="188" t="s">
        <v>56</v>
      </c>
      <c r="D9" s="73">
        <v>3.46875</v>
      </c>
      <c r="E9" s="73">
        <v>3.375</v>
      </c>
      <c r="F9" s="73">
        <f>AVERAGE(N123:N126)</f>
        <v>4</v>
      </c>
      <c r="G9" s="73">
        <f>AVERAGE(O123:O126)</f>
        <v>3.375</v>
      </c>
      <c r="I9" s="171"/>
      <c r="J9" s="15"/>
      <c r="K9" s="15"/>
      <c r="L9" s="171"/>
      <c r="M9" s="171"/>
      <c r="N9" s="171"/>
      <c r="Q9" s="113"/>
    </row>
    <row r="10" spans="3:17" ht="17">
      <c r="C10" s="188" t="s">
        <v>278</v>
      </c>
      <c r="D10" s="73">
        <v>2.75</v>
      </c>
      <c r="E10" s="73">
        <v>2</v>
      </c>
      <c r="F10" s="73" t="str">
        <f>N131</f>
        <v/>
      </c>
      <c r="G10" s="73">
        <f>O131</f>
        <v>2</v>
      </c>
      <c r="I10" s="171"/>
      <c r="J10" s="15"/>
      <c r="K10" s="15"/>
      <c r="L10" s="171"/>
      <c r="M10" s="171"/>
      <c r="N10" s="171"/>
      <c r="Q10" s="113"/>
    </row>
    <row r="11" spans="3:17" ht="17">
      <c r="C11" s="228" t="s">
        <v>882</v>
      </c>
      <c r="D11" s="128">
        <v>2.69026020961932</v>
      </c>
      <c r="E11" s="128">
        <v>2.2769230769230768</v>
      </c>
      <c r="F11" s="128">
        <f>AVERAGE(N21:N131)</f>
        <v>3</v>
      </c>
      <c r="G11" s="128">
        <f>AVERAGE(O21:O131)</f>
        <v>2.2615384615384615</v>
      </c>
      <c r="I11" s="171"/>
      <c r="J11" s="15"/>
      <c r="K11" s="15"/>
      <c r="L11" s="171"/>
      <c r="M11" s="171"/>
      <c r="N11" s="171"/>
      <c r="Q11" s="113"/>
    </row>
    <row r="12" spans="3:17">
      <c r="D12" s="38"/>
      <c r="E12" s="38"/>
      <c r="F12" s="171"/>
      <c r="G12" s="15"/>
      <c r="H12" s="15"/>
      <c r="I12" s="171"/>
      <c r="J12" s="171"/>
    </row>
    <row r="13" spans="3:17">
      <c r="D13" s="38"/>
      <c r="E13" s="38"/>
      <c r="F13" s="171"/>
      <c r="G13" s="15"/>
      <c r="H13" s="15"/>
      <c r="I13" s="171"/>
      <c r="J13" s="171"/>
    </row>
    <row r="14" spans="3:17">
      <c r="D14" s="38"/>
      <c r="E14" s="38"/>
      <c r="F14" s="171"/>
      <c r="G14" s="15"/>
      <c r="H14" s="15"/>
      <c r="I14" s="171"/>
      <c r="J14" s="171"/>
    </row>
    <row r="15" spans="3:17" ht="40">
      <c r="C15" s="37" t="s">
        <v>873</v>
      </c>
      <c r="D15" s="114" t="s">
        <v>1220</v>
      </c>
      <c r="E15" s="38"/>
      <c r="F15" s="58"/>
      <c r="G15" s="79" t="s">
        <v>1233</v>
      </c>
      <c r="H15" s="38"/>
      <c r="I15" s="58"/>
    </row>
    <row r="16" spans="3:17" ht="17">
      <c r="C16" s="39" t="s">
        <v>1204</v>
      </c>
      <c r="D16" s="65" t="s">
        <v>883</v>
      </c>
      <c r="E16" s="38"/>
      <c r="F16" s="58"/>
      <c r="G16" s="38"/>
      <c r="H16" s="38"/>
      <c r="I16" s="58"/>
    </row>
    <row r="17" spans="1:15" ht="40">
      <c r="D17" s="38"/>
      <c r="E17" s="38"/>
      <c r="F17" s="58"/>
      <c r="G17" s="38"/>
      <c r="H17" s="38"/>
      <c r="I17" s="58"/>
      <c r="K17" s="79" t="s">
        <v>1234</v>
      </c>
    </row>
    <row r="18" spans="1:15" ht="17">
      <c r="C18" s="187" t="s">
        <v>1050</v>
      </c>
      <c r="D18" s="38"/>
      <c r="E18" s="38"/>
      <c r="F18" s="81" t="s">
        <v>1209</v>
      </c>
      <c r="G18" s="15"/>
      <c r="H18" s="15"/>
      <c r="I18" s="81" t="s">
        <v>1209</v>
      </c>
      <c r="J18" s="81" t="s">
        <v>874</v>
      </c>
      <c r="O18" s="81" t="s">
        <v>874</v>
      </c>
    </row>
    <row r="19" spans="1:15" ht="60">
      <c r="A19" s="189" t="s">
        <v>1201</v>
      </c>
      <c r="B19" s="103" t="s">
        <v>1202</v>
      </c>
      <c r="C19" s="190" t="s">
        <v>1048</v>
      </c>
      <c r="D19" s="85" t="s">
        <v>141</v>
      </c>
      <c r="E19" s="85" t="s">
        <v>38</v>
      </c>
      <c r="F19" s="86" t="s">
        <v>1210</v>
      </c>
      <c r="G19" s="86" t="s">
        <v>1211</v>
      </c>
      <c r="H19" s="116" t="s">
        <v>247</v>
      </c>
      <c r="I19" s="88" t="s">
        <v>281</v>
      </c>
      <c r="J19" s="117" t="s">
        <v>142</v>
      </c>
      <c r="K19" s="117" t="s">
        <v>143</v>
      </c>
      <c r="L19" s="88" t="s">
        <v>281</v>
      </c>
      <c r="M19" s="300" t="s">
        <v>875</v>
      </c>
      <c r="N19" s="215" t="s">
        <v>1610</v>
      </c>
      <c r="O19" s="85" t="s">
        <v>1207</v>
      </c>
    </row>
    <row r="20" spans="1:15" ht="17">
      <c r="C20" s="191" t="s">
        <v>1161</v>
      </c>
      <c r="D20" s="192"/>
      <c r="E20" s="192"/>
      <c r="F20" s="186"/>
      <c r="G20" s="192"/>
      <c r="H20" s="192"/>
      <c r="I20" s="186"/>
    </row>
    <row r="21" spans="1:15" ht="128">
      <c r="A21" s="183">
        <v>595</v>
      </c>
      <c r="B21" s="58">
        <v>595</v>
      </c>
      <c r="C21" s="169" t="s">
        <v>1051</v>
      </c>
      <c r="D21" s="106" t="s">
        <v>1106</v>
      </c>
      <c r="E21" s="106" t="s">
        <v>1162</v>
      </c>
      <c r="F21" s="193">
        <v>4</v>
      </c>
      <c r="G21" s="106" t="s">
        <v>1554</v>
      </c>
      <c r="H21" s="120" t="str">
        <f t="shared" ref="H21:H22" si="0">HYPERLINK("https://drive.google.com/open?id=0B93qD7tUPEF5UThKODRfODRybFk","Contract Management Documents ")</f>
        <v xml:space="preserve">Contract Management Documents </v>
      </c>
      <c r="I21" s="193">
        <v>3</v>
      </c>
      <c r="J21" s="301">
        <v>4</v>
      </c>
      <c r="K21" s="302" t="s">
        <v>1617</v>
      </c>
      <c r="L21" s="301">
        <v>4</v>
      </c>
      <c r="M21" s="301"/>
      <c r="N21" s="216">
        <f>IF(J21&lt;&gt;"",J21,IF(F21&lt;&gt;"",F21,""))</f>
        <v>4</v>
      </c>
      <c r="O21" s="105">
        <f>IF(L21&lt;&gt;"",L21,IF(I21&lt;&gt;"",I21,""))</f>
        <v>4</v>
      </c>
    </row>
    <row r="22" spans="1:15" ht="160">
      <c r="A22" s="183">
        <v>596</v>
      </c>
      <c r="B22" s="58">
        <v>596</v>
      </c>
      <c r="C22" s="169" t="s">
        <v>1052</v>
      </c>
      <c r="D22" s="106" t="s">
        <v>1107</v>
      </c>
      <c r="E22" s="106" t="s">
        <v>1132</v>
      </c>
      <c r="F22" s="193">
        <v>4</v>
      </c>
      <c r="G22" s="106" t="s">
        <v>1555</v>
      </c>
      <c r="H22" s="120" t="str">
        <f t="shared" si="0"/>
        <v xml:space="preserve">Contract Management Documents </v>
      </c>
      <c r="I22" s="193">
        <v>3.5</v>
      </c>
      <c r="J22" s="301"/>
      <c r="K22" s="302"/>
      <c r="L22" s="301"/>
      <c r="M22" s="301"/>
      <c r="N22" s="216">
        <f>IF(J22&lt;&gt;"",J22,IF(F22&lt;&gt;"",F22,""))</f>
        <v>4</v>
      </c>
      <c r="O22" s="105">
        <f>IF(L22&lt;&gt;"",L22,IF(I22&lt;&gt;"",I22,""))</f>
        <v>3.5</v>
      </c>
    </row>
    <row r="23" spans="1:15">
      <c r="D23" s="194"/>
      <c r="E23" s="194"/>
      <c r="F23" s="195"/>
      <c r="G23" s="194"/>
      <c r="H23" s="194"/>
      <c r="I23" s="162"/>
      <c r="J23" s="11"/>
      <c r="K23" s="10"/>
      <c r="L23" s="10"/>
      <c r="M23" s="10"/>
    </row>
    <row r="24" spans="1:15" ht="96">
      <c r="A24" s="183">
        <v>606</v>
      </c>
      <c r="B24" s="58">
        <v>597</v>
      </c>
      <c r="C24" s="169" t="s">
        <v>1163</v>
      </c>
      <c r="D24" s="106" t="s">
        <v>642</v>
      </c>
      <c r="E24" s="106" t="s">
        <v>643</v>
      </c>
      <c r="F24" s="193">
        <v>1</v>
      </c>
      <c r="G24" s="106" t="s">
        <v>1565</v>
      </c>
      <c r="H24" s="120" t="str">
        <f t="shared" ref="H24:H25" si="1">HYPERLINK("https://drive.google.com/open?id=0B93qD7tUPEF5UThKODRfODRybFk","Contract Management Documents ")</f>
        <v xml:space="preserve">Contract Management Documents </v>
      </c>
      <c r="I24" s="193">
        <v>3</v>
      </c>
      <c r="J24" s="301">
        <v>3</v>
      </c>
      <c r="K24" s="302" t="s">
        <v>1618</v>
      </c>
      <c r="L24" s="301"/>
      <c r="M24" s="301"/>
      <c r="N24" s="216">
        <f>IF(J24&lt;&gt;"",J24,IF(F24&lt;&gt;"",F24,""))</f>
        <v>3</v>
      </c>
      <c r="O24" s="105">
        <f>IF(L24&lt;&gt;"",L24,IF(I24&lt;&gt;"",I24,""))</f>
        <v>3</v>
      </c>
    </row>
    <row r="25" spans="1:15" ht="68">
      <c r="A25" s="183">
        <v>607</v>
      </c>
      <c r="B25" s="58">
        <v>598</v>
      </c>
      <c r="C25" s="169" t="s">
        <v>1164</v>
      </c>
      <c r="D25" s="106" t="s">
        <v>644</v>
      </c>
      <c r="E25" s="106" t="s">
        <v>645</v>
      </c>
      <c r="F25" s="193">
        <v>2</v>
      </c>
      <c r="G25" s="106" t="s">
        <v>1566</v>
      </c>
      <c r="H25" s="120" t="str">
        <f t="shared" si="1"/>
        <v xml:space="preserve">Contract Management Documents </v>
      </c>
      <c r="I25" s="193">
        <v>3</v>
      </c>
      <c r="J25" s="301">
        <v>3</v>
      </c>
      <c r="K25" s="302"/>
      <c r="L25" s="301"/>
      <c r="M25" s="301"/>
      <c r="N25" s="216">
        <f>IF(J25&lt;&gt;"",J25,IF(F25&lt;&gt;"",F25,""))</f>
        <v>3</v>
      </c>
      <c r="O25" s="105">
        <f>IF(L25&lt;&gt;"",L25,IF(I25&lt;&gt;"",I25,""))</f>
        <v>3</v>
      </c>
    </row>
    <row r="26" spans="1:15">
      <c r="D26" s="194"/>
      <c r="E26" s="196"/>
      <c r="F26" s="197"/>
      <c r="G26" s="196"/>
      <c r="H26" s="196"/>
      <c r="I26" s="162"/>
      <c r="J26" s="11"/>
      <c r="K26" s="10"/>
      <c r="L26" s="10"/>
      <c r="M26" s="10"/>
    </row>
    <row r="27" spans="1:15" ht="119">
      <c r="A27" s="183">
        <v>608</v>
      </c>
      <c r="B27" s="58">
        <v>599</v>
      </c>
      <c r="C27" s="169" t="s">
        <v>1063</v>
      </c>
      <c r="D27" s="106" t="s">
        <v>1167</v>
      </c>
      <c r="E27" s="106" t="s">
        <v>1137</v>
      </c>
      <c r="F27" s="193">
        <v>3</v>
      </c>
      <c r="G27" s="106" t="s">
        <v>1567</v>
      </c>
      <c r="H27" s="120" t="str">
        <f t="shared" ref="H27:H30" si="2">HYPERLINK("https://drive.google.com/open?id=0B93qD7tUPEF5UThKODRfODRybFk","Contract Management Documents ")</f>
        <v xml:space="preserve">Contract Management Documents </v>
      </c>
      <c r="I27" s="193">
        <v>2</v>
      </c>
      <c r="J27" s="301">
        <v>3</v>
      </c>
      <c r="K27" s="302" t="s">
        <v>1619</v>
      </c>
      <c r="L27" s="301">
        <v>2</v>
      </c>
      <c r="M27" s="301" t="s">
        <v>1830</v>
      </c>
      <c r="N27" s="216">
        <f t="shared" ref="N27:N33" si="3">IF(J27&lt;&gt;"",J27,IF(F27&lt;&gt;"",F27,""))</f>
        <v>3</v>
      </c>
      <c r="O27" s="105">
        <f t="shared" ref="O27:O33" si="4">IF(L27&lt;&gt;"",L27,IF(I27&lt;&gt;"",I27,""))</f>
        <v>2</v>
      </c>
    </row>
    <row r="28" spans="1:15" ht="119">
      <c r="A28" s="183">
        <v>609</v>
      </c>
      <c r="B28" s="58">
        <v>600</v>
      </c>
      <c r="C28" s="169" t="s">
        <v>1064</v>
      </c>
      <c r="D28" s="106" t="s">
        <v>1168</v>
      </c>
      <c r="E28" s="106" t="s">
        <v>1138</v>
      </c>
      <c r="F28" s="193">
        <v>3</v>
      </c>
      <c r="G28" s="106" t="s">
        <v>1568</v>
      </c>
      <c r="H28" s="120" t="str">
        <f t="shared" si="2"/>
        <v xml:space="preserve">Contract Management Documents </v>
      </c>
      <c r="I28" s="193">
        <v>2</v>
      </c>
      <c r="J28" s="301">
        <v>3</v>
      </c>
      <c r="K28" s="302"/>
      <c r="L28" s="301">
        <v>2</v>
      </c>
      <c r="M28" s="301" t="s">
        <v>1830</v>
      </c>
      <c r="N28" s="216">
        <f t="shared" si="3"/>
        <v>3</v>
      </c>
      <c r="O28" s="105">
        <f t="shared" si="4"/>
        <v>2</v>
      </c>
    </row>
    <row r="29" spans="1:15" ht="85">
      <c r="A29" s="183">
        <v>610</v>
      </c>
      <c r="B29" s="58">
        <v>601</v>
      </c>
      <c r="C29" s="169" t="s">
        <v>1065</v>
      </c>
      <c r="D29" s="106" t="s">
        <v>646</v>
      </c>
      <c r="E29" s="106" t="s">
        <v>1169</v>
      </c>
      <c r="F29" s="193">
        <v>3</v>
      </c>
      <c r="G29" s="106" t="s">
        <v>1569</v>
      </c>
      <c r="H29" s="120" t="str">
        <f t="shared" si="2"/>
        <v xml:space="preserve">Contract Management Documents </v>
      </c>
      <c r="I29" s="193">
        <v>2</v>
      </c>
      <c r="J29" s="301">
        <v>3</v>
      </c>
      <c r="K29" s="302" t="s">
        <v>1620</v>
      </c>
      <c r="L29" s="301">
        <v>2.5</v>
      </c>
      <c r="M29" s="301"/>
      <c r="N29" s="216">
        <f t="shared" si="3"/>
        <v>3</v>
      </c>
      <c r="O29" s="105">
        <f t="shared" si="4"/>
        <v>2.5</v>
      </c>
    </row>
    <row r="30" spans="1:15" ht="80">
      <c r="A30" s="183">
        <v>611</v>
      </c>
      <c r="B30" s="58">
        <v>602</v>
      </c>
      <c r="C30" s="169" t="s">
        <v>1066</v>
      </c>
      <c r="D30" s="106" t="s">
        <v>1112</v>
      </c>
      <c r="E30" s="106" t="s">
        <v>1139</v>
      </c>
      <c r="F30" s="193">
        <v>3</v>
      </c>
      <c r="G30" s="106" t="s">
        <v>1570</v>
      </c>
      <c r="H30" s="120" t="str">
        <f t="shared" si="2"/>
        <v xml:space="preserve">Contract Management Documents </v>
      </c>
      <c r="I30" s="193">
        <v>2</v>
      </c>
      <c r="J30" s="301"/>
      <c r="K30" s="302"/>
      <c r="L30" s="301">
        <v>2.5</v>
      </c>
      <c r="M30" s="301"/>
      <c r="N30" s="216">
        <f t="shared" si="3"/>
        <v>3</v>
      </c>
      <c r="O30" s="105">
        <f t="shared" si="4"/>
        <v>2.5</v>
      </c>
    </row>
    <row r="31" spans="1:15" ht="170">
      <c r="A31" s="198" t="s">
        <v>883</v>
      </c>
      <c r="B31" s="199">
        <v>603</v>
      </c>
      <c r="C31" s="169" t="s">
        <v>1160</v>
      </c>
      <c r="D31" s="106" t="s">
        <v>1113</v>
      </c>
      <c r="E31" s="106" t="s">
        <v>1140</v>
      </c>
      <c r="F31" s="193">
        <v>3</v>
      </c>
      <c r="G31" s="106"/>
      <c r="H31" s="106"/>
      <c r="I31" s="193">
        <v>3</v>
      </c>
      <c r="J31" s="301">
        <v>4</v>
      </c>
      <c r="K31" s="302"/>
      <c r="L31" s="301">
        <v>3</v>
      </c>
      <c r="M31" s="301" t="s">
        <v>1831</v>
      </c>
      <c r="N31" s="216">
        <f t="shared" si="3"/>
        <v>4</v>
      </c>
      <c r="O31" s="105">
        <f t="shared" si="4"/>
        <v>3</v>
      </c>
    </row>
    <row r="32" spans="1:15" ht="64">
      <c r="A32" s="198" t="s">
        <v>883</v>
      </c>
      <c r="B32" s="199">
        <v>604</v>
      </c>
      <c r="C32" s="169" t="s">
        <v>1165</v>
      </c>
      <c r="D32" s="106" t="s">
        <v>1205</v>
      </c>
      <c r="E32" s="106" t="s">
        <v>1141</v>
      </c>
      <c r="F32" s="193">
        <v>3</v>
      </c>
      <c r="G32" s="106"/>
      <c r="H32" s="106"/>
      <c r="I32" s="193">
        <v>3</v>
      </c>
      <c r="J32" s="301"/>
      <c r="K32" s="302"/>
      <c r="L32" s="301"/>
      <c r="M32" s="301"/>
      <c r="N32" s="216">
        <f t="shared" si="3"/>
        <v>3</v>
      </c>
      <c r="O32" s="105">
        <f t="shared" si="4"/>
        <v>3</v>
      </c>
    </row>
    <row r="33" spans="1:15" ht="128">
      <c r="A33" s="198" t="s">
        <v>883</v>
      </c>
      <c r="B33" s="199">
        <v>605</v>
      </c>
      <c r="C33" s="169" t="s">
        <v>1166</v>
      </c>
      <c r="D33" s="106" t="s">
        <v>1206</v>
      </c>
      <c r="E33" s="106" t="s">
        <v>1142</v>
      </c>
      <c r="F33" s="193">
        <v>3</v>
      </c>
      <c r="G33" s="106"/>
      <c r="H33" s="106"/>
      <c r="I33" s="193">
        <v>3</v>
      </c>
      <c r="J33" s="301"/>
      <c r="K33" s="302"/>
      <c r="L33" s="301"/>
      <c r="M33" s="301"/>
      <c r="N33" s="216">
        <f t="shared" si="3"/>
        <v>3</v>
      </c>
      <c r="O33" s="105">
        <f t="shared" si="4"/>
        <v>3</v>
      </c>
    </row>
    <row r="34" spans="1:15">
      <c r="D34" s="194"/>
      <c r="E34" s="194"/>
      <c r="F34" s="195"/>
      <c r="G34" s="194"/>
      <c r="H34" s="194"/>
      <c r="I34" s="162"/>
      <c r="J34" s="11"/>
      <c r="K34" s="10"/>
      <c r="L34" s="10"/>
      <c r="M34" s="10"/>
    </row>
    <row r="35" spans="1:15" ht="17">
      <c r="C35" s="200" t="s">
        <v>1053</v>
      </c>
      <c r="D35" s="201"/>
      <c r="E35" s="201"/>
      <c r="F35" s="195"/>
      <c r="G35" s="201"/>
      <c r="H35" s="201"/>
      <c r="I35" s="162"/>
      <c r="J35" s="11"/>
      <c r="K35" s="10"/>
      <c r="L35" s="10"/>
      <c r="M35" s="10"/>
    </row>
    <row r="36" spans="1:15" ht="170">
      <c r="A36" s="183">
        <v>597</v>
      </c>
      <c r="B36" s="58">
        <v>606</v>
      </c>
      <c r="C36" s="169" t="s">
        <v>1054</v>
      </c>
      <c r="D36" s="106" t="s">
        <v>1170</v>
      </c>
      <c r="E36" s="106" t="s">
        <v>1148</v>
      </c>
      <c r="F36" s="193">
        <v>4</v>
      </c>
      <c r="G36" s="106" t="s">
        <v>1556</v>
      </c>
      <c r="H36" s="120" t="str">
        <f t="shared" ref="H36:H38" si="5">HYPERLINK("https://drive.google.com/open?id=0B93qD7tUPEF5UThKODRfODRybFk","Contract Management Documents ")</f>
        <v xml:space="preserve">Contract Management Documents </v>
      </c>
      <c r="I36" s="193">
        <v>3</v>
      </c>
      <c r="J36" s="301"/>
      <c r="K36" s="302"/>
      <c r="L36" s="301">
        <v>3</v>
      </c>
      <c r="M36" s="301" t="s">
        <v>1832</v>
      </c>
      <c r="N36" s="216">
        <f t="shared" ref="N36:N44" si="6">IF(J36&lt;&gt;"",J36,IF(F36&lt;&gt;"",F36,""))</f>
        <v>4</v>
      </c>
      <c r="O36" s="105">
        <f t="shared" ref="O36:O44" si="7">IF(L36&lt;&gt;"",L36,IF(I36&lt;&gt;"",I36,""))</f>
        <v>3</v>
      </c>
    </row>
    <row r="37" spans="1:15" ht="204">
      <c r="A37" s="183">
        <v>598</v>
      </c>
      <c r="B37" s="58">
        <v>607</v>
      </c>
      <c r="C37" s="169" t="s">
        <v>1055</v>
      </c>
      <c r="D37" s="106" t="s">
        <v>1108</v>
      </c>
      <c r="E37" s="106" t="s">
        <v>1148</v>
      </c>
      <c r="F37" s="193">
        <v>3</v>
      </c>
      <c r="G37" s="106" t="s">
        <v>1557</v>
      </c>
      <c r="H37" s="120" t="str">
        <f t="shared" si="5"/>
        <v xml:space="preserve">Contract Management Documents </v>
      </c>
      <c r="I37" s="193">
        <v>2</v>
      </c>
      <c r="J37" s="301">
        <v>3</v>
      </c>
      <c r="K37" s="302" t="s">
        <v>1621</v>
      </c>
      <c r="L37" s="301">
        <v>2</v>
      </c>
      <c r="M37" s="301" t="s">
        <v>1833</v>
      </c>
      <c r="N37" s="216">
        <f t="shared" si="6"/>
        <v>3</v>
      </c>
      <c r="O37" s="105">
        <f t="shared" si="7"/>
        <v>2</v>
      </c>
    </row>
    <row r="38" spans="1:15" ht="68">
      <c r="A38" s="183">
        <v>599</v>
      </c>
      <c r="B38" s="58">
        <v>608</v>
      </c>
      <c r="C38" s="169" t="s">
        <v>1056</v>
      </c>
      <c r="D38" s="106" t="s">
        <v>1171</v>
      </c>
      <c r="E38" s="106" t="s">
        <v>1133</v>
      </c>
      <c r="F38" s="193">
        <v>1</v>
      </c>
      <c r="G38" s="106" t="s">
        <v>1558</v>
      </c>
      <c r="H38" s="120" t="str">
        <f t="shared" si="5"/>
        <v xml:space="preserve">Contract Management Documents </v>
      </c>
      <c r="I38" s="193">
        <v>2</v>
      </c>
      <c r="J38" s="301">
        <v>2</v>
      </c>
      <c r="K38" s="302" t="s">
        <v>1622</v>
      </c>
      <c r="L38" s="301"/>
      <c r="M38" s="301"/>
      <c r="N38" s="216">
        <f t="shared" si="6"/>
        <v>2</v>
      </c>
      <c r="O38" s="105">
        <f t="shared" si="7"/>
        <v>2</v>
      </c>
    </row>
    <row r="39" spans="1:15" ht="32">
      <c r="A39" s="183">
        <v>600</v>
      </c>
      <c r="B39" s="58">
        <v>609</v>
      </c>
      <c r="C39" s="169" t="s">
        <v>1057</v>
      </c>
      <c r="D39" s="106" t="s">
        <v>1109</v>
      </c>
      <c r="E39" s="106" t="s">
        <v>1133</v>
      </c>
      <c r="F39" s="193">
        <v>1</v>
      </c>
      <c r="G39" s="106" t="s">
        <v>1559</v>
      </c>
      <c r="H39" s="202"/>
      <c r="I39" s="193">
        <v>2</v>
      </c>
      <c r="J39" s="301">
        <v>2</v>
      </c>
      <c r="K39" s="302"/>
      <c r="L39" s="301"/>
      <c r="M39" s="301"/>
      <c r="N39" s="216">
        <f t="shared" si="6"/>
        <v>2</v>
      </c>
      <c r="O39" s="105">
        <f t="shared" si="7"/>
        <v>2</v>
      </c>
    </row>
    <row r="40" spans="1:15" ht="68">
      <c r="A40" s="183">
        <v>601</v>
      </c>
      <c r="B40" s="58">
        <v>610</v>
      </c>
      <c r="C40" s="169" t="s">
        <v>1058</v>
      </c>
      <c r="D40" s="106" t="s">
        <v>1110</v>
      </c>
      <c r="E40" s="106" t="s">
        <v>1134</v>
      </c>
      <c r="F40" s="193">
        <v>3</v>
      </c>
      <c r="G40" s="106" t="s">
        <v>1560</v>
      </c>
      <c r="H40" s="120" t="str">
        <f t="shared" ref="H40:H44" si="8">HYPERLINK("https://drive.google.com/open?id=0B93qD7tUPEF5UThKODRfODRybFk","Contract Management Documents ")</f>
        <v xml:space="preserve">Contract Management Documents </v>
      </c>
      <c r="I40" s="193">
        <v>3</v>
      </c>
      <c r="J40" s="301">
        <v>3</v>
      </c>
      <c r="K40" s="302"/>
      <c r="L40" s="301"/>
      <c r="M40" s="301"/>
      <c r="N40" s="216">
        <f t="shared" si="6"/>
        <v>3</v>
      </c>
      <c r="O40" s="105">
        <f t="shared" si="7"/>
        <v>3</v>
      </c>
    </row>
    <row r="41" spans="1:15" ht="68">
      <c r="A41" s="183">
        <v>602</v>
      </c>
      <c r="B41" s="58">
        <v>611</v>
      </c>
      <c r="C41" s="169" t="s">
        <v>1059</v>
      </c>
      <c r="D41" s="106" t="s">
        <v>1111</v>
      </c>
      <c r="E41" s="106" t="s">
        <v>1148</v>
      </c>
      <c r="F41" s="193">
        <v>1</v>
      </c>
      <c r="G41" s="106" t="s">
        <v>1561</v>
      </c>
      <c r="H41" s="120" t="str">
        <f t="shared" si="8"/>
        <v xml:space="preserve">Contract Management Documents </v>
      </c>
      <c r="I41" s="193">
        <v>2</v>
      </c>
      <c r="J41" s="301">
        <v>2</v>
      </c>
      <c r="K41" s="302" t="s">
        <v>1561</v>
      </c>
      <c r="L41" s="301"/>
      <c r="M41" s="301"/>
      <c r="N41" s="216">
        <f t="shared" si="6"/>
        <v>2</v>
      </c>
      <c r="O41" s="105">
        <f t="shared" si="7"/>
        <v>2</v>
      </c>
    </row>
    <row r="42" spans="1:15" ht="221">
      <c r="A42" s="183">
        <v>603</v>
      </c>
      <c r="B42" s="58">
        <v>612</v>
      </c>
      <c r="C42" s="169" t="s">
        <v>1060</v>
      </c>
      <c r="D42" s="106" t="s">
        <v>1172</v>
      </c>
      <c r="E42" s="106" t="s">
        <v>1135</v>
      </c>
      <c r="F42" s="193">
        <v>3</v>
      </c>
      <c r="G42" s="106" t="s">
        <v>1562</v>
      </c>
      <c r="H42" s="120" t="str">
        <f t="shared" si="8"/>
        <v xml:space="preserve">Contract Management Documents </v>
      </c>
      <c r="I42" s="193">
        <v>2</v>
      </c>
      <c r="J42" s="301">
        <v>3</v>
      </c>
      <c r="K42" s="302" t="s">
        <v>1623</v>
      </c>
      <c r="L42" s="301">
        <v>2</v>
      </c>
      <c r="M42" s="301" t="s">
        <v>1834</v>
      </c>
      <c r="N42" s="216">
        <f t="shared" si="6"/>
        <v>3</v>
      </c>
      <c r="O42" s="105">
        <f t="shared" si="7"/>
        <v>2</v>
      </c>
    </row>
    <row r="43" spans="1:15" ht="85">
      <c r="A43" s="183">
        <v>604</v>
      </c>
      <c r="B43" s="58">
        <v>613</v>
      </c>
      <c r="C43" s="169" t="s">
        <v>1061</v>
      </c>
      <c r="D43" s="106" t="s">
        <v>1173</v>
      </c>
      <c r="E43" s="106" t="s">
        <v>1136</v>
      </c>
      <c r="F43" s="193">
        <v>3</v>
      </c>
      <c r="G43" s="106" t="s">
        <v>1563</v>
      </c>
      <c r="H43" s="120" t="str">
        <f t="shared" si="8"/>
        <v xml:space="preserve">Contract Management Documents </v>
      </c>
      <c r="I43" s="193">
        <v>2</v>
      </c>
      <c r="J43" s="301">
        <v>3</v>
      </c>
      <c r="K43" s="302" t="s">
        <v>1624</v>
      </c>
      <c r="L43" s="301">
        <v>2.5</v>
      </c>
      <c r="M43" s="301" t="s">
        <v>1835</v>
      </c>
      <c r="N43" s="216">
        <f t="shared" si="6"/>
        <v>3</v>
      </c>
      <c r="O43" s="105">
        <f t="shared" si="7"/>
        <v>2.5</v>
      </c>
    </row>
    <row r="44" spans="1:15" ht="68">
      <c r="A44" s="183">
        <v>605</v>
      </c>
      <c r="B44" s="58">
        <v>614</v>
      </c>
      <c r="C44" s="169" t="s">
        <v>1062</v>
      </c>
      <c r="D44" s="106" t="s">
        <v>1174</v>
      </c>
      <c r="E44" s="106" t="s">
        <v>1148</v>
      </c>
      <c r="F44" s="193">
        <v>3</v>
      </c>
      <c r="G44" s="106" t="s">
        <v>1564</v>
      </c>
      <c r="H44" s="120" t="str">
        <f t="shared" si="8"/>
        <v xml:space="preserve">Contract Management Documents </v>
      </c>
      <c r="I44" s="193">
        <v>2</v>
      </c>
      <c r="J44" s="301"/>
      <c r="K44" s="302"/>
      <c r="L44" s="301">
        <v>2</v>
      </c>
      <c r="M44" s="301"/>
      <c r="N44" s="216">
        <f t="shared" si="6"/>
        <v>3</v>
      </c>
      <c r="O44" s="105">
        <f t="shared" si="7"/>
        <v>2</v>
      </c>
    </row>
    <row r="45" spans="1:15">
      <c r="D45" s="201"/>
      <c r="E45" s="201"/>
      <c r="F45" s="195"/>
      <c r="G45" s="201"/>
      <c r="H45" s="201"/>
      <c r="I45" s="162"/>
      <c r="J45" s="11"/>
      <c r="K45" s="10"/>
      <c r="L45" s="10"/>
      <c r="M45" s="10"/>
    </row>
    <row r="46" spans="1:15">
      <c r="D46" s="69"/>
      <c r="E46" s="69"/>
      <c r="F46" s="203"/>
      <c r="G46" s="69"/>
      <c r="H46" s="69"/>
      <c r="I46" s="162"/>
      <c r="J46" s="11"/>
      <c r="K46" s="10"/>
      <c r="L46" s="10"/>
      <c r="M46" s="10"/>
    </row>
    <row r="47" spans="1:15">
      <c r="D47" s="69"/>
      <c r="E47" s="69"/>
      <c r="F47" s="203"/>
      <c r="G47" s="69"/>
      <c r="H47" s="69"/>
      <c r="I47" s="162"/>
      <c r="J47" s="11"/>
      <c r="K47" s="10"/>
      <c r="L47" s="10"/>
      <c r="M47" s="10"/>
    </row>
    <row r="48" spans="1:15" ht="22">
      <c r="C48" s="190" t="s">
        <v>1049</v>
      </c>
      <c r="D48" s="69"/>
      <c r="E48" s="69"/>
      <c r="F48" s="203"/>
      <c r="G48" s="69"/>
      <c r="H48" s="69"/>
      <c r="I48" s="162"/>
      <c r="J48" s="11"/>
      <c r="K48" s="10"/>
      <c r="L48" s="10"/>
      <c r="M48" s="10"/>
    </row>
    <row r="49" spans="1:15" ht="17">
      <c r="C49" s="200" t="s">
        <v>1067</v>
      </c>
      <c r="D49" s="204"/>
      <c r="E49" s="204"/>
      <c r="F49" s="205"/>
      <c r="G49" s="204"/>
      <c r="H49" s="204"/>
      <c r="I49" s="162"/>
      <c r="J49" s="11"/>
      <c r="K49" s="10"/>
      <c r="L49" s="10"/>
      <c r="M49" s="10"/>
    </row>
    <row r="50" spans="1:15" ht="153">
      <c r="A50" s="183">
        <v>612</v>
      </c>
      <c r="B50" s="58">
        <v>615</v>
      </c>
      <c r="C50" s="169" t="s">
        <v>1068</v>
      </c>
      <c r="D50" s="106" t="s">
        <v>1175</v>
      </c>
      <c r="E50" s="106" t="s">
        <v>1143</v>
      </c>
      <c r="F50" s="193">
        <v>2</v>
      </c>
      <c r="G50" s="106" t="s">
        <v>1571</v>
      </c>
      <c r="H50" s="120" t="str">
        <f t="shared" ref="H50:H52" si="9">HYPERLINK("https://drive.google.com/open?id=0B93qD7tUPEF5UThKODRfODRybFk","Contract Management Documents ")</f>
        <v xml:space="preserve">Contract Management Documents </v>
      </c>
      <c r="I50" s="193">
        <v>2</v>
      </c>
      <c r="J50" s="301">
        <v>3</v>
      </c>
      <c r="K50" s="302" t="s">
        <v>1625</v>
      </c>
      <c r="L50" s="301">
        <v>2.5</v>
      </c>
      <c r="M50" s="301" t="s">
        <v>1836</v>
      </c>
      <c r="N50" s="216">
        <f>IF(J50&lt;&gt;"",J50,IF(F50&lt;&gt;"",F50,""))</f>
        <v>3</v>
      </c>
      <c r="O50" s="105">
        <f>IF(L50&lt;&gt;"",L50,IF(I50&lt;&gt;"",I50,""))</f>
        <v>2.5</v>
      </c>
    </row>
    <row r="51" spans="1:15" ht="153">
      <c r="A51" s="183">
        <v>613</v>
      </c>
      <c r="B51" s="58">
        <v>616</v>
      </c>
      <c r="C51" s="169" t="s">
        <v>1069</v>
      </c>
      <c r="D51" s="106" t="s">
        <v>1176</v>
      </c>
      <c r="E51" s="106" t="s">
        <v>1144</v>
      </c>
      <c r="F51" s="193">
        <v>3</v>
      </c>
      <c r="G51" s="106" t="s">
        <v>1572</v>
      </c>
      <c r="H51" s="120" t="str">
        <f t="shared" si="9"/>
        <v xml:space="preserve">Contract Management Documents </v>
      </c>
      <c r="I51" s="193">
        <v>2</v>
      </c>
      <c r="J51" s="301">
        <v>3</v>
      </c>
      <c r="K51" s="302" t="s">
        <v>1626</v>
      </c>
      <c r="L51" s="301">
        <v>2.5</v>
      </c>
      <c r="M51" s="301" t="s">
        <v>1836</v>
      </c>
      <c r="N51" s="216">
        <f>IF(J51&lt;&gt;"",J51,IF(F51&lt;&gt;"",F51,""))</f>
        <v>3</v>
      </c>
      <c r="O51" s="105">
        <f>IF(L51&lt;&gt;"",L51,IF(I51&lt;&gt;"",I51,""))</f>
        <v>2.5</v>
      </c>
    </row>
    <row r="52" spans="1:15" ht="68">
      <c r="A52" s="183">
        <v>614</v>
      </c>
      <c r="B52" s="58">
        <v>617</v>
      </c>
      <c r="C52" s="169" t="s">
        <v>963</v>
      </c>
      <c r="D52" s="106" t="s">
        <v>964</v>
      </c>
      <c r="E52" s="106" t="s">
        <v>1139</v>
      </c>
      <c r="F52" s="193">
        <v>2</v>
      </c>
      <c r="G52" s="106" t="s">
        <v>1573</v>
      </c>
      <c r="H52" s="120" t="str">
        <f t="shared" si="9"/>
        <v xml:space="preserve">Contract Management Documents </v>
      </c>
      <c r="I52" s="193">
        <v>2</v>
      </c>
      <c r="J52" s="301"/>
      <c r="K52" s="302"/>
      <c r="L52" s="301"/>
      <c r="M52" s="301"/>
      <c r="N52" s="216">
        <f>IF(J52&lt;&gt;"",J52,IF(F52&lt;&gt;"",F52,""))</f>
        <v>2</v>
      </c>
      <c r="O52" s="105">
        <f>IF(L52&lt;&gt;"",L52,IF(I52&lt;&gt;"",I52,""))</f>
        <v>2</v>
      </c>
    </row>
    <row r="53" spans="1:15">
      <c r="D53" s="201"/>
      <c r="E53" s="201"/>
      <c r="F53" s="195"/>
      <c r="G53" s="201"/>
      <c r="H53" s="201"/>
      <c r="I53" s="162"/>
      <c r="J53" s="11"/>
      <c r="K53" s="10"/>
      <c r="L53" s="10"/>
      <c r="M53" s="10"/>
    </row>
    <row r="54" spans="1:15" ht="17">
      <c r="C54" s="200" t="s">
        <v>1070</v>
      </c>
      <c r="D54" s="204"/>
      <c r="E54" s="201"/>
      <c r="F54" s="195"/>
      <c r="G54" s="201"/>
      <c r="H54" s="201"/>
      <c r="I54" s="162"/>
      <c r="J54" s="11"/>
      <c r="K54" s="10"/>
      <c r="L54" s="10"/>
      <c r="M54" s="10"/>
    </row>
    <row r="55" spans="1:15" ht="80">
      <c r="A55" s="183">
        <v>615</v>
      </c>
      <c r="B55" s="58">
        <v>618</v>
      </c>
      <c r="C55" s="169" t="s">
        <v>1071</v>
      </c>
      <c r="D55" s="106" t="s">
        <v>1114</v>
      </c>
      <c r="E55" s="106" t="s">
        <v>1145</v>
      </c>
      <c r="F55" s="193">
        <v>2</v>
      </c>
      <c r="G55" s="106" t="s">
        <v>1574</v>
      </c>
      <c r="H55" s="120" t="str">
        <f t="shared" ref="H55:H57" si="10">HYPERLINK("https://drive.google.com/open?id=0B93qD7tUPEF5UThKODRfODRybFk","Contract Management Documents ")</f>
        <v xml:space="preserve">Contract Management Documents </v>
      </c>
      <c r="I55" s="193">
        <v>3</v>
      </c>
      <c r="J55" s="301">
        <v>3</v>
      </c>
      <c r="K55" s="302" t="s">
        <v>1574</v>
      </c>
      <c r="L55" s="301"/>
      <c r="M55" s="301"/>
      <c r="N55" s="216">
        <f>IF(J55&lt;&gt;"",J55,IF(F55&lt;&gt;"",F55,""))</f>
        <v>3</v>
      </c>
      <c r="O55" s="105">
        <f>IF(L55&lt;&gt;"",L55,IF(I55&lt;&gt;"",I55,""))</f>
        <v>3</v>
      </c>
    </row>
    <row r="56" spans="1:15" ht="68">
      <c r="A56" s="183">
        <v>616</v>
      </c>
      <c r="B56" s="58">
        <v>619</v>
      </c>
      <c r="C56" s="169" t="s">
        <v>1072</v>
      </c>
      <c r="D56" s="106" t="s">
        <v>1115</v>
      </c>
      <c r="E56" s="106" t="s">
        <v>1146</v>
      </c>
      <c r="F56" s="193">
        <v>1</v>
      </c>
      <c r="G56" s="106" t="s">
        <v>1575</v>
      </c>
      <c r="H56" s="120" t="str">
        <f t="shared" si="10"/>
        <v xml:space="preserve">Contract Management Documents </v>
      </c>
      <c r="I56" s="193">
        <v>2</v>
      </c>
      <c r="J56" s="301"/>
      <c r="K56" s="302"/>
      <c r="L56" s="301">
        <v>1</v>
      </c>
      <c r="M56" s="301"/>
      <c r="N56" s="216">
        <f>IF(J56&lt;&gt;"",J56,IF(F56&lt;&gt;"",F56,""))</f>
        <v>1</v>
      </c>
      <c r="O56" s="105">
        <f>IF(L56&lt;&gt;"",L56,IF(I56&lt;&gt;"",I56,""))</f>
        <v>1</v>
      </c>
    </row>
    <row r="57" spans="1:15" ht="96">
      <c r="A57" s="183">
        <v>617</v>
      </c>
      <c r="B57" s="58">
        <v>620</v>
      </c>
      <c r="C57" s="169" t="s">
        <v>1073</v>
      </c>
      <c r="D57" s="106" t="s">
        <v>1116</v>
      </c>
      <c r="E57" s="106" t="s">
        <v>1177</v>
      </c>
      <c r="F57" s="193">
        <v>0</v>
      </c>
      <c r="G57" s="106" t="s">
        <v>1576</v>
      </c>
      <c r="H57" s="120" t="str">
        <f t="shared" si="10"/>
        <v xml:space="preserve">Contract Management Documents </v>
      </c>
      <c r="I57" s="193">
        <v>0</v>
      </c>
      <c r="J57" s="301"/>
      <c r="K57" s="302"/>
      <c r="L57" s="301"/>
      <c r="M57" s="301"/>
      <c r="N57" s="216">
        <f>IF(J57&lt;&gt;"",J57,IF(F57&lt;&gt;"",F57,""))</f>
        <v>0</v>
      </c>
      <c r="O57" s="105">
        <f>IF(L57&lt;&gt;"",L57,IF(I57&lt;&gt;"",I57,""))</f>
        <v>0</v>
      </c>
    </row>
    <row r="58" spans="1:15">
      <c r="C58" s="206"/>
      <c r="D58" s="204"/>
      <c r="E58" s="201"/>
      <c r="F58" s="195"/>
      <c r="G58" s="201"/>
      <c r="H58" s="201"/>
      <c r="I58" s="162"/>
      <c r="J58" s="11"/>
      <c r="K58" s="10"/>
      <c r="L58" s="10"/>
      <c r="M58" s="10"/>
    </row>
    <row r="59" spans="1:15" ht="68">
      <c r="A59" s="183">
        <v>618</v>
      </c>
      <c r="B59" s="58">
        <v>621</v>
      </c>
      <c r="C59" s="169" t="s">
        <v>1074</v>
      </c>
      <c r="D59" s="106" t="s">
        <v>970</v>
      </c>
      <c r="E59" s="106" t="s">
        <v>1139</v>
      </c>
      <c r="F59" s="193">
        <v>3</v>
      </c>
      <c r="G59" s="106" t="s">
        <v>1577</v>
      </c>
      <c r="H59" s="120" t="str">
        <f t="shared" ref="H59:H62" si="11">HYPERLINK("https://drive.google.com/open?id=0B93qD7tUPEF5UThKODRfODRybFk","Contract Management Documents ")</f>
        <v xml:space="preserve">Contract Management Documents </v>
      </c>
      <c r="I59" s="193">
        <v>3</v>
      </c>
      <c r="J59" s="301"/>
      <c r="K59" s="302"/>
      <c r="L59" s="301"/>
      <c r="M59" s="301"/>
      <c r="N59" s="216">
        <f>IF(J59&lt;&gt;"",J59,IF(F59&lt;&gt;"",F59,""))</f>
        <v>3</v>
      </c>
      <c r="O59" s="105">
        <f>IF(L59&lt;&gt;"",L59,IF(I59&lt;&gt;"",I59,""))</f>
        <v>3</v>
      </c>
    </row>
    <row r="60" spans="1:15" ht="68">
      <c r="A60" s="183">
        <v>619</v>
      </c>
      <c r="B60" s="58">
        <v>622</v>
      </c>
      <c r="C60" s="169" t="s">
        <v>1075</v>
      </c>
      <c r="D60" s="106" t="s">
        <v>1178</v>
      </c>
      <c r="E60" s="106" t="s">
        <v>1147</v>
      </c>
      <c r="F60" s="193">
        <v>2</v>
      </c>
      <c r="G60" s="106" t="s">
        <v>1578</v>
      </c>
      <c r="H60" s="120" t="str">
        <f t="shared" si="11"/>
        <v xml:space="preserve">Contract Management Documents </v>
      </c>
      <c r="I60" s="193">
        <v>2</v>
      </c>
      <c r="J60" s="301"/>
      <c r="K60" s="302"/>
      <c r="L60" s="301"/>
      <c r="M60" s="301"/>
      <c r="N60" s="216">
        <f>IF(J60&lt;&gt;"",J60,IF(F60&lt;&gt;"",F60,""))</f>
        <v>2</v>
      </c>
      <c r="O60" s="105">
        <f>IF(L60&lt;&gt;"",L60,IF(I60&lt;&gt;"",I60,""))</f>
        <v>2</v>
      </c>
    </row>
    <row r="61" spans="1:15" ht="96">
      <c r="A61" s="183">
        <v>620</v>
      </c>
      <c r="B61" s="58">
        <v>623</v>
      </c>
      <c r="C61" s="169" t="s">
        <v>1076</v>
      </c>
      <c r="D61" s="106" t="s">
        <v>1117</v>
      </c>
      <c r="E61" s="106" t="s">
        <v>1179</v>
      </c>
      <c r="F61" s="193">
        <v>2</v>
      </c>
      <c r="G61" s="106" t="s">
        <v>1579</v>
      </c>
      <c r="H61" s="120" t="str">
        <f t="shared" si="11"/>
        <v xml:space="preserve">Contract Management Documents </v>
      </c>
      <c r="I61" s="193">
        <v>2</v>
      </c>
      <c r="J61" s="301"/>
      <c r="K61" s="302"/>
      <c r="L61" s="301"/>
      <c r="M61" s="301"/>
      <c r="N61" s="216">
        <f>IF(J61&lt;&gt;"",J61,IF(F61&lt;&gt;"",F61,""))</f>
        <v>2</v>
      </c>
      <c r="O61" s="105">
        <f>IF(L61&lt;&gt;"",L61,IF(I61&lt;&gt;"",I61,""))</f>
        <v>2</v>
      </c>
    </row>
    <row r="62" spans="1:15" ht="68">
      <c r="A62" s="183">
        <v>621</v>
      </c>
      <c r="B62" s="58">
        <v>624</v>
      </c>
      <c r="C62" s="169" t="s">
        <v>1077</v>
      </c>
      <c r="D62" s="106" t="s">
        <v>1180</v>
      </c>
      <c r="E62" s="106" t="s">
        <v>1148</v>
      </c>
      <c r="F62" s="193">
        <v>3</v>
      </c>
      <c r="G62" s="106" t="s">
        <v>1580</v>
      </c>
      <c r="H62" s="120" t="str">
        <f t="shared" si="11"/>
        <v xml:space="preserve">Contract Management Documents </v>
      </c>
      <c r="I62" s="193">
        <v>3</v>
      </c>
      <c r="J62" s="301"/>
      <c r="K62" s="302"/>
      <c r="L62" s="301"/>
      <c r="M62" s="301"/>
      <c r="N62" s="216">
        <f>IF(J62&lt;&gt;"",J62,IF(F62&lt;&gt;"",F62,""))</f>
        <v>3</v>
      </c>
      <c r="O62" s="105">
        <f>IF(L62&lt;&gt;"",L62,IF(I62&lt;&gt;"",I62,""))</f>
        <v>3</v>
      </c>
    </row>
    <row r="63" spans="1:15">
      <c r="D63" s="194"/>
      <c r="E63" s="196"/>
      <c r="F63" s="197"/>
      <c r="G63" s="196"/>
      <c r="H63" s="196"/>
      <c r="I63" s="162"/>
      <c r="J63" s="11"/>
      <c r="K63" s="10"/>
      <c r="L63" s="10"/>
      <c r="M63" s="10"/>
    </row>
    <row r="64" spans="1:15" ht="17">
      <c r="C64" s="200" t="s">
        <v>1078</v>
      </c>
      <c r="D64" s="201"/>
      <c r="E64" s="201"/>
      <c r="F64" s="195"/>
      <c r="G64" s="201"/>
      <c r="H64" s="201"/>
      <c r="I64" s="162"/>
      <c r="J64" s="11"/>
      <c r="K64" s="10"/>
      <c r="L64" s="10"/>
      <c r="M64" s="10"/>
    </row>
    <row r="65" spans="1:15" ht="112">
      <c r="A65" s="183">
        <v>622</v>
      </c>
      <c r="B65" s="58">
        <v>625</v>
      </c>
      <c r="C65" s="169" t="s">
        <v>387</v>
      </c>
      <c r="D65" s="106" t="s">
        <v>648</v>
      </c>
      <c r="E65" s="106" t="s">
        <v>649</v>
      </c>
      <c r="F65" s="193">
        <v>2</v>
      </c>
      <c r="G65" s="106" t="s">
        <v>1581</v>
      </c>
      <c r="H65" s="120" t="str">
        <f t="shared" ref="H65:H70" si="12">HYPERLINK("https://drive.google.com/open?id=0B93qD7tUPEF5UThKODRfODRybFk","Contract Management Documents ")</f>
        <v xml:space="preserve">Contract Management Documents </v>
      </c>
      <c r="I65" s="193">
        <v>3</v>
      </c>
      <c r="J65" s="301">
        <v>3</v>
      </c>
      <c r="K65" s="302" t="s">
        <v>1581</v>
      </c>
      <c r="L65" s="301"/>
      <c r="M65" s="301"/>
      <c r="N65" s="216">
        <f t="shared" ref="N65:N70" si="13">IF(J65&lt;&gt;"",J65,IF(F65&lt;&gt;"",F65,""))</f>
        <v>3</v>
      </c>
      <c r="O65" s="105">
        <f t="shared" ref="O65:O70" si="14">IF(L65&lt;&gt;"",L65,IF(I65&lt;&gt;"",I65,""))</f>
        <v>3</v>
      </c>
    </row>
    <row r="66" spans="1:15" ht="80">
      <c r="A66" s="183">
        <v>623</v>
      </c>
      <c r="B66" s="58">
        <v>626</v>
      </c>
      <c r="C66" s="169" t="s">
        <v>1079</v>
      </c>
      <c r="D66" s="106" t="s">
        <v>1118</v>
      </c>
      <c r="E66" s="106" t="s">
        <v>1181</v>
      </c>
      <c r="F66" s="193">
        <v>3</v>
      </c>
      <c r="G66" s="106" t="s">
        <v>1582</v>
      </c>
      <c r="H66" s="120" t="str">
        <f t="shared" si="12"/>
        <v xml:space="preserve">Contract Management Documents </v>
      </c>
      <c r="I66" s="193">
        <v>3</v>
      </c>
      <c r="J66" s="301"/>
      <c r="K66" s="302"/>
      <c r="L66" s="301"/>
      <c r="M66" s="301"/>
      <c r="N66" s="216">
        <f t="shared" si="13"/>
        <v>3</v>
      </c>
      <c r="O66" s="105">
        <f t="shared" si="14"/>
        <v>3</v>
      </c>
    </row>
    <row r="67" spans="1:15" ht="68">
      <c r="A67" s="183">
        <v>624</v>
      </c>
      <c r="B67" s="58">
        <v>627</v>
      </c>
      <c r="C67" s="169" t="s">
        <v>1080</v>
      </c>
      <c r="D67" s="106" t="s">
        <v>1183</v>
      </c>
      <c r="E67" s="106" t="s">
        <v>1181</v>
      </c>
      <c r="F67" s="193">
        <v>3</v>
      </c>
      <c r="G67" s="106" t="s">
        <v>1583</v>
      </c>
      <c r="H67" s="120" t="str">
        <f t="shared" si="12"/>
        <v xml:space="preserve">Contract Management Documents </v>
      </c>
      <c r="I67" s="193">
        <v>3</v>
      </c>
      <c r="J67" s="301"/>
      <c r="K67" s="302"/>
      <c r="L67" s="301"/>
      <c r="M67" s="301"/>
      <c r="N67" s="216">
        <f t="shared" si="13"/>
        <v>3</v>
      </c>
      <c r="O67" s="105">
        <f t="shared" si="14"/>
        <v>3</v>
      </c>
    </row>
    <row r="68" spans="1:15" ht="68">
      <c r="A68" s="183">
        <v>625</v>
      </c>
      <c r="B68" s="58">
        <v>628</v>
      </c>
      <c r="C68" s="169" t="s">
        <v>1081</v>
      </c>
      <c r="D68" s="106" t="s">
        <v>1119</v>
      </c>
      <c r="E68" s="106" t="s">
        <v>1181</v>
      </c>
      <c r="F68" s="193">
        <v>2</v>
      </c>
      <c r="G68" s="106" t="s">
        <v>1584</v>
      </c>
      <c r="H68" s="120" t="str">
        <f t="shared" si="12"/>
        <v xml:space="preserve">Contract Management Documents </v>
      </c>
      <c r="I68" s="193">
        <v>2</v>
      </c>
      <c r="J68" s="301"/>
      <c r="K68" s="302"/>
      <c r="L68" s="301"/>
      <c r="M68" s="301"/>
      <c r="N68" s="216">
        <f t="shared" si="13"/>
        <v>2</v>
      </c>
      <c r="O68" s="105">
        <f t="shared" si="14"/>
        <v>2</v>
      </c>
    </row>
    <row r="69" spans="1:15" ht="68">
      <c r="A69" s="183">
        <v>626</v>
      </c>
      <c r="B69" s="58">
        <v>629</v>
      </c>
      <c r="C69" s="169" t="s">
        <v>1082</v>
      </c>
      <c r="D69" s="106" t="s">
        <v>1120</v>
      </c>
      <c r="E69" s="106" t="s">
        <v>1181</v>
      </c>
      <c r="F69" s="193">
        <v>1</v>
      </c>
      <c r="G69" s="106" t="s">
        <v>1585</v>
      </c>
      <c r="H69" s="120" t="str">
        <f t="shared" si="12"/>
        <v xml:space="preserve">Contract Management Documents </v>
      </c>
      <c r="I69" s="193">
        <v>1</v>
      </c>
      <c r="J69" s="301"/>
      <c r="K69" s="302"/>
      <c r="L69" s="301"/>
      <c r="M69" s="301"/>
      <c r="N69" s="216">
        <f t="shared" si="13"/>
        <v>1</v>
      </c>
      <c r="O69" s="105">
        <f t="shared" si="14"/>
        <v>1</v>
      </c>
    </row>
    <row r="70" spans="1:15" ht="119">
      <c r="A70" s="183">
        <v>627</v>
      </c>
      <c r="B70" s="58">
        <v>630</v>
      </c>
      <c r="C70" s="169" t="s">
        <v>1083</v>
      </c>
      <c r="D70" s="106" t="s">
        <v>1121</v>
      </c>
      <c r="E70" s="106" t="s">
        <v>1182</v>
      </c>
      <c r="F70" s="193">
        <v>2</v>
      </c>
      <c r="G70" s="106" t="s">
        <v>1586</v>
      </c>
      <c r="H70" s="120" t="str">
        <f t="shared" si="12"/>
        <v xml:space="preserve">Contract Management Documents </v>
      </c>
      <c r="I70" s="193">
        <v>3</v>
      </c>
      <c r="J70" s="301">
        <v>3</v>
      </c>
      <c r="K70" s="302" t="s">
        <v>1627</v>
      </c>
      <c r="L70" s="301"/>
      <c r="M70" s="301"/>
      <c r="N70" s="216">
        <f t="shared" si="13"/>
        <v>3</v>
      </c>
      <c r="O70" s="105">
        <f t="shared" si="14"/>
        <v>3</v>
      </c>
    </row>
    <row r="71" spans="1:15">
      <c r="D71" s="194"/>
      <c r="E71" s="194"/>
      <c r="F71" s="195"/>
      <c r="G71" s="194"/>
      <c r="H71" s="194"/>
      <c r="I71" s="162" t="s">
        <v>503</v>
      </c>
      <c r="J71" s="11"/>
      <c r="K71" s="10"/>
      <c r="L71" s="10"/>
      <c r="M71" s="10"/>
    </row>
    <row r="72" spans="1:15" ht="356">
      <c r="A72" s="183">
        <v>628</v>
      </c>
      <c r="B72" s="58">
        <v>631</v>
      </c>
      <c r="C72" s="169" t="s">
        <v>1084</v>
      </c>
      <c r="D72" s="106" t="s">
        <v>1184</v>
      </c>
      <c r="E72" s="106" t="s">
        <v>1185</v>
      </c>
      <c r="F72" s="193">
        <v>4</v>
      </c>
      <c r="G72" s="106" t="s">
        <v>1587</v>
      </c>
      <c r="H72" s="120" t="str">
        <f t="shared" ref="H72" si="15">HYPERLINK("https://drive.google.com/open?id=0B93qD7tUPEF5UThKODRfODRybFk","Contract Management Documents ")</f>
        <v xml:space="preserve">Contract Management Documents </v>
      </c>
      <c r="I72" s="193">
        <v>3</v>
      </c>
      <c r="J72" s="301">
        <v>4</v>
      </c>
      <c r="K72" s="302" t="s">
        <v>1628</v>
      </c>
      <c r="L72" s="301">
        <v>3.5</v>
      </c>
      <c r="M72" s="301" t="s">
        <v>1837</v>
      </c>
      <c r="N72" s="216">
        <f>IF(J72&lt;&gt;"",J72,IF(F72&lt;&gt;"",F72,""))</f>
        <v>4</v>
      </c>
      <c r="O72" s="105">
        <f>IF(L72&lt;&gt;"",L72,IF(I72&lt;&gt;"",I72,""))</f>
        <v>3.5</v>
      </c>
    </row>
    <row r="73" spans="1:15">
      <c r="D73" s="201"/>
      <c r="E73" s="201"/>
      <c r="F73" s="195"/>
      <c r="G73" s="201"/>
      <c r="H73" s="201"/>
      <c r="I73" s="162" t="s">
        <v>503</v>
      </c>
      <c r="J73" s="11"/>
      <c r="K73" s="10"/>
      <c r="L73" s="10"/>
      <c r="M73" s="10"/>
    </row>
    <row r="74" spans="1:15" ht="17">
      <c r="C74" s="200" t="s">
        <v>1085</v>
      </c>
      <c r="D74" s="201"/>
      <c r="E74" s="201"/>
      <c r="F74" s="195"/>
      <c r="G74" s="201"/>
      <c r="H74" s="201"/>
      <c r="I74" s="162" t="s">
        <v>503</v>
      </c>
      <c r="J74" s="11"/>
      <c r="K74" s="10"/>
      <c r="L74" s="10"/>
      <c r="M74" s="10"/>
    </row>
    <row r="75" spans="1:15" ht="112">
      <c r="A75" s="183">
        <v>629</v>
      </c>
      <c r="B75" s="58">
        <v>632</v>
      </c>
      <c r="C75" s="169" t="s">
        <v>1086</v>
      </c>
      <c r="D75" s="106" t="s">
        <v>1186</v>
      </c>
      <c r="E75" s="106" t="s">
        <v>1187</v>
      </c>
      <c r="F75" s="193">
        <v>2</v>
      </c>
      <c r="G75" s="106" t="s">
        <v>1588</v>
      </c>
      <c r="H75" s="120" t="str">
        <f t="shared" ref="H75:H77" si="16">HYPERLINK("https://drive.google.com/open?id=0B93qD7tUPEF5UThKODRfODRybFk","Contract Management Documents ")</f>
        <v xml:space="preserve">Contract Management Documents </v>
      </c>
      <c r="I75" s="193">
        <v>2</v>
      </c>
      <c r="J75" s="301"/>
      <c r="K75" s="302"/>
      <c r="L75" s="301"/>
      <c r="M75" s="301"/>
      <c r="N75" s="216">
        <f>IF(J75&lt;&gt;"",J75,IF(F75&lt;&gt;"",F75,""))</f>
        <v>2</v>
      </c>
      <c r="O75" s="105">
        <f>IF(L75&lt;&gt;"",L75,IF(I75&lt;&gt;"",I75,""))</f>
        <v>2</v>
      </c>
    </row>
    <row r="76" spans="1:15" ht="96">
      <c r="A76" s="183">
        <v>630</v>
      </c>
      <c r="B76" s="58">
        <v>633</v>
      </c>
      <c r="C76" s="169" t="s">
        <v>1087</v>
      </c>
      <c r="D76" s="106" t="s">
        <v>1188</v>
      </c>
      <c r="E76" s="106" t="s">
        <v>1189</v>
      </c>
      <c r="F76" s="193">
        <v>2</v>
      </c>
      <c r="G76" s="106" t="s">
        <v>1589</v>
      </c>
      <c r="H76" s="120" t="str">
        <f t="shared" si="16"/>
        <v xml:space="preserve">Contract Management Documents </v>
      </c>
      <c r="I76" s="193">
        <v>2</v>
      </c>
      <c r="J76" s="301"/>
      <c r="K76" s="302"/>
      <c r="L76" s="301"/>
      <c r="M76" s="301"/>
      <c r="N76" s="216">
        <f>IF(J76&lt;&gt;"",J76,IF(F76&lt;&gt;"",F76,""))</f>
        <v>2</v>
      </c>
      <c r="O76" s="105">
        <f>IF(L76&lt;&gt;"",L76,IF(I76&lt;&gt;"",I76,""))</f>
        <v>2</v>
      </c>
    </row>
    <row r="77" spans="1:15" ht="102">
      <c r="A77" s="183">
        <v>631</v>
      </c>
      <c r="B77" s="58">
        <v>634</v>
      </c>
      <c r="C77" s="169" t="s">
        <v>1088</v>
      </c>
      <c r="D77" s="106" t="s">
        <v>1190</v>
      </c>
      <c r="E77" s="106" t="s">
        <v>1149</v>
      </c>
      <c r="F77" s="193">
        <v>3</v>
      </c>
      <c r="G77" s="106" t="s">
        <v>1590</v>
      </c>
      <c r="H77" s="120" t="str">
        <f t="shared" si="16"/>
        <v xml:space="preserve">Contract Management Documents </v>
      </c>
      <c r="I77" s="193">
        <v>2</v>
      </c>
      <c r="J77" s="301">
        <v>3</v>
      </c>
      <c r="K77" s="302" t="s">
        <v>1590</v>
      </c>
      <c r="L77" s="301">
        <v>3</v>
      </c>
      <c r="M77" s="301"/>
      <c r="N77" s="216">
        <f>IF(J77&lt;&gt;"",J77,IF(F77&lt;&gt;"",F77,""))</f>
        <v>3</v>
      </c>
      <c r="O77" s="105">
        <f>IF(L77&lt;&gt;"",L77,IF(I77&lt;&gt;"",I77,""))</f>
        <v>3</v>
      </c>
    </row>
    <row r="78" spans="1:15">
      <c r="C78" s="44"/>
      <c r="D78" s="201"/>
      <c r="E78" s="201"/>
      <c r="F78" s="195"/>
      <c r="G78" s="201"/>
      <c r="H78" s="201"/>
      <c r="I78" s="162"/>
      <c r="J78" s="11"/>
      <c r="K78" s="10"/>
      <c r="L78" s="10"/>
      <c r="M78" s="10"/>
    </row>
    <row r="79" spans="1:15">
      <c r="D79" s="201"/>
      <c r="E79" s="201"/>
      <c r="F79" s="195"/>
      <c r="G79" s="201"/>
      <c r="H79" s="201"/>
      <c r="I79" s="162"/>
      <c r="J79" s="11"/>
      <c r="K79" s="10"/>
      <c r="L79" s="10"/>
      <c r="M79" s="10"/>
    </row>
    <row r="80" spans="1:15">
      <c r="D80" s="201"/>
      <c r="E80" s="201"/>
      <c r="F80" s="195"/>
      <c r="G80" s="201"/>
      <c r="H80" s="201"/>
      <c r="I80" s="162"/>
      <c r="J80" s="11"/>
      <c r="K80" s="10"/>
      <c r="L80" s="10"/>
      <c r="M80" s="10"/>
    </row>
    <row r="81" spans="1:15" ht="22">
      <c r="C81" s="190" t="s">
        <v>85</v>
      </c>
      <c r="D81" s="69"/>
      <c r="E81" s="69"/>
      <c r="F81" s="203"/>
      <c r="G81" s="69"/>
      <c r="H81" s="69"/>
      <c r="I81" s="162"/>
      <c r="J81" s="11"/>
      <c r="K81" s="10"/>
      <c r="L81" s="10"/>
      <c r="M81" s="10"/>
    </row>
    <row r="82" spans="1:15" ht="17">
      <c r="C82" s="200" t="s">
        <v>1089</v>
      </c>
      <c r="D82" s="201"/>
      <c r="E82" s="201"/>
      <c r="F82" s="195"/>
      <c r="G82" s="201"/>
      <c r="H82" s="201"/>
      <c r="I82" s="162"/>
      <c r="J82" s="11"/>
      <c r="K82" s="10"/>
      <c r="L82" s="10"/>
      <c r="M82" s="10"/>
    </row>
    <row r="83" spans="1:15" ht="96">
      <c r="A83" s="183">
        <v>632</v>
      </c>
      <c r="B83" s="58">
        <v>635</v>
      </c>
      <c r="C83" s="169" t="s">
        <v>1090</v>
      </c>
      <c r="D83" s="106" t="s">
        <v>1191</v>
      </c>
      <c r="E83" s="106" t="s">
        <v>1150</v>
      </c>
      <c r="F83" s="193"/>
      <c r="G83" s="106" t="s">
        <v>1591</v>
      </c>
      <c r="H83" s="120" t="str">
        <f t="shared" ref="H83:H84" si="17">HYPERLINK("https://drive.google.com/open?id=0B93qD7tUPEF5UThKODRfODRybFk","Contract Management Documents ")</f>
        <v xml:space="preserve">Contract Management Documents </v>
      </c>
      <c r="I83" s="193">
        <v>2.5</v>
      </c>
      <c r="J83" s="301"/>
      <c r="K83" s="302"/>
      <c r="L83" s="301"/>
      <c r="M83" s="301"/>
      <c r="N83" s="216" t="str">
        <f>IF(J83&lt;&gt;"",J83,IF(F83&lt;&gt;"",F83,""))</f>
        <v/>
      </c>
      <c r="O83" s="105">
        <f>IF(L83&lt;&gt;"",L83,IF(I83&lt;&gt;"",I83,""))</f>
        <v>2.5</v>
      </c>
    </row>
    <row r="84" spans="1:15" ht="96">
      <c r="A84" s="183">
        <v>633</v>
      </c>
      <c r="B84" s="58">
        <v>636</v>
      </c>
      <c r="C84" s="169" t="s">
        <v>1091</v>
      </c>
      <c r="D84" s="106" t="s">
        <v>1192</v>
      </c>
      <c r="E84" s="106" t="s">
        <v>1150</v>
      </c>
      <c r="F84" s="193"/>
      <c r="G84" s="106" t="s">
        <v>1592</v>
      </c>
      <c r="H84" s="120" t="str">
        <f t="shared" si="17"/>
        <v xml:space="preserve">Contract Management Documents </v>
      </c>
      <c r="I84" s="193">
        <v>2.5</v>
      </c>
      <c r="J84" s="301"/>
      <c r="K84" s="302"/>
      <c r="L84" s="301"/>
      <c r="M84" s="301"/>
      <c r="N84" s="216" t="str">
        <f>IF(J84&lt;&gt;"",J84,IF(F84&lt;&gt;"",F84,""))</f>
        <v/>
      </c>
      <c r="O84" s="105">
        <f>IF(L84&lt;&gt;"",L84,IF(I84&lt;&gt;"",I84,""))</f>
        <v>2.5</v>
      </c>
    </row>
    <row r="85" spans="1:15">
      <c r="D85" s="201"/>
      <c r="E85" s="201"/>
      <c r="F85" s="195"/>
      <c r="G85" s="201"/>
      <c r="H85" s="207"/>
      <c r="I85" s="162" t="s">
        <v>503</v>
      </c>
      <c r="J85" s="11"/>
      <c r="K85" s="10"/>
      <c r="L85" s="10"/>
      <c r="M85" s="10"/>
    </row>
    <row r="86" spans="1:15" ht="17">
      <c r="C86" s="208" t="s">
        <v>1092</v>
      </c>
      <c r="D86" s="201"/>
      <c r="E86" s="201"/>
      <c r="F86" s="195"/>
      <c r="G86" s="201"/>
      <c r="H86" s="207"/>
      <c r="I86" s="162" t="s">
        <v>503</v>
      </c>
      <c r="J86" s="11"/>
      <c r="K86" s="10"/>
      <c r="L86" s="10"/>
      <c r="M86" s="10"/>
    </row>
    <row r="87" spans="1:15" ht="68">
      <c r="A87" s="183">
        <v>634</v>
      </c>
      <c r="B87" s="58">
        <v>637</v>
      </c>
      <c r="C87" s="169" t="s">
        <v>1093</v>
      </c>
      <c r="D87" s="106" t="s">
        <v>1193</v>
      </c>
      <c r="E87" s="106" t="s">
        <v>1194</v>
      </c>
      <c r="F87" s="193"/>
      <c r="G87" s="106" t="s">
        <v>1593</v>
      </c>
      <c r="H87" s="120" t="str">
        <f t="shared" ref="H87:H89" si="18">HYPERLINK("https://drive.google.com/open?id=0B93qD7tUPEF5UThKODRfODRybFk","Contract Management Documents ")</f>
        <v xml:space="preserve">Contract Management Documents </v>
      </c>
      <c r="I87" s="193">
        <v>0</v>
      </c>
      <c r="J87" s="301"/>
      <c r="K87" s="302"/>
      <c r="L87" s="301"/>
      <c r="M87" s="301"/>
      <c r="N87" s="216" t="str">
        <f>IF(J87&lt;&gt;"",J87,IF(F87&lt;&gt;"",F87,""))</f>
        <v/>
      </c>
      <c r="O87" s="105">
        <f>IF(L87&lt;&gt;"",L87,IF(I87&lt;&gt;"",I87,""))</f>
        <v>0</v>
      </c>
    </row>
    <row r="88" spans="1:15" ht="68">
      <c r="A88" s="183">
        <v>635</v>
      </c>
      <c r="B88" s="58">
        <v>638</v>
      </c>
      <c r="C88" s="169" t="s">
        <v>1094</v>
      </c>
      <c r="D88" s="106" t="s">
        <v>1122</v>
      </c>
      <c r="E88" s="106" t="s">
        <v>1194</v>
      </c>
      <c r="F88" s="193"/>
      <c r="G88" s="106" t="s">
        <v>1594</v>
      </c>
      <c r="H88" s="120" t="str">
        <f t="shared" si="18"/>
        <v xml:space="preserve">Contract Management Documents </v>
      </c>
      <c r="I88" s="193">
        <v>1</v>
      </c>
      <c r="J88" s="301"/>
      <c r="K88" s="302"/>
      <c r="L88" s="301"/>
      <c r="M88" s="301"/>
      <c r="N88" s="216" t="str">
        <f>IF(J88&lt;&gt;"",J88,IF(F88&lt;&gt;"",F88,""))</f>
        <v/>
      </c>
      <c r="O88" s="105">
        <f>IF(L88&lt;&gt;"",L88,IF(I88&lt;&gt;"",I88,""))</f>
        <v>1</v>
      </c>
    </row>
    <row r="89" spans="1:15" ht="68">
      <c r="A89" s="183">
        <v>636</v>
      </c>
      <c r="B89" s="58">
        <v>639</v>
      </c>
      <c r="C89" s="169" t="s">
        <v>1095</v>
      </c>
      <c r="D89" s="106" t="s">
        <v>1123</v>
      </c>
      <c r="E89" s="106" t="s">
        <v>1194</v>
      </c>
      <c r="F89" s="193"/>
      <c r="G89" s="106" t="s">
        <v>24</v>
      </c>
      <c r="H89" s="120" t="str">
        <f t="shared" si="18"/>
        <v xml:space="preserve">Contract Management Documents </v>
      </c>
      <c r="I89" s="193">
        <v>0</v>
      </c>
      <c r="J89" s="301"/>
      <c r="K89" s="302"/>
      <c r="L89" s="301"/>
      <c r="M89" s="301"/>
      <c r="N89" s="216" t="str">
        <f>IF(J89&lt;&gt;"",J89,IF(F89&lt;&gt;"",F89,""))</f>
        <v/>
      </c>
      <c r="O89" s="105">
        <f>IF(L89&lt;&gt;"",L89,IF(I89&lt;&gt;"",I89,""))</f>
        <v>0</v>
      </c>
    </row>
    <row r="90" spans="1:15">
      <c r="C90" s="44"/>
      <c r="D90" s="201"/>
      <c r="E90" s="201"/>
      <c r="F90" s="195"/>
      <c r="G90" s="201"/>
      <c r="H90" s="201"/>
      <c r="I90" s="162"/>
      <c r="J90" s="11"/>
      <c r="K90" s="10"/>
      <c r="L90" s="10"/>
      <c r="M90" s="10"/>
    </row>
    <row r="91" spans="1:15">
      <c r="D91" s="201"/>
      <c r="E91" s="201"/>
      <c r="F91" s="195"/>
      <c r="G91" s="201"/>
      <c r="H91" s="201"/>
      <c r="I91" s="162"/>
      <c r="J91" s="11"/>
      <c r="K91" s="10"/>
      <c r="L91" s="10"/>
      <c r="M91" s="10"/>
    </row>
    <row r="92" spans="1:15">
      <c r="D92" s="201"/>
      <c r="E92" s="201"/>
      <c r="F92" s="195"/>
      <c r="G92" s="201"/>
      <c r="H92" s="201"/>
      <c r="I92" s="162"/>
      <c r="J92" s="11"/>
      <c r="K92" s="10"/>
      <c r="L92" s="10"/>
      <c r="M92" s="10"/>
    </row>
    <row r="93" spans="1:15" ht="22">
      <c r="C93" s="190" t="s">
        <v>57</v>
      </c>
      <c r="D93" s="69"/>
      <c r="E93" s="69"/>
      <c r="F93" s="203"/>
      <c r="G93" s="69"/>
      <c r="H93" s="69"/>
      <c r="I93" s="162"/>
      <c r="J93" s="11"/>
      <c r="K93" s="10"/>
      <c r="L93" s="10"/>
      <c r="M93" s="10"/>
    </row>
    <row r="94" spans="1:15" ht="17">
      <c r="C94" s="200" t="s">
        <v>1096</v>
      </c>
      <c r="D94" s="201"/>
      <c r="E94" s="201"/>
      <c r="F94" s="195"/>
      <c r="G94" s="201"/>
      <c r="H94" s="201"/>
      <c r="I94" s="162"/>
      <c r="J94" s="11"/>
      <c r="K94"/>
      <c r="L94"/>
      <c r="M94"/>
    </row>
    <row r="95" spans="1:15" ht="80">
      <c r="A95" s="183">
        <v>637</v>
      </c>
      <c r="B95" s="58">
        <v>640</v>
      </c>
      <c r="C95" s="169" t="s">
        <v>1097</v>
      </c>
      <c r="D95" s="106" t="s">
        <v>688</v>
      </c>
      <c r="E95" s="106" t="s">
        <v>1195</v>
      </c>
      <c r="F95" s="193">
        <v>4</v>
      </c>
      <c r="G95" s="106" t="s">
        <v>1359</v>
      </c>
      <c r="H95" s="167" t="str">
        <f t="shared" ref="H95:H111" si="19">HYPERLINK("https://drive.google.com/drive/folders/0B93qD7tUPEF5Yl82WmtwTV9mcHc","Technology Docs ")</f>
        <v xml:space="preserve">Technology Docs </v>
      </c>
      <c r="I95" s="193">
        <v>3</v>
      </c>
      <c r="J95" s="301"/>
      <c r="K95" s="302"/>
      <c r="L95" s="301"/>
      <c r="M95" s="301"/>
      <c r="N95" s="216">
        <f t="shared" ref="N95:N111" si="20">IF(J95&lt;&gt;"",J95,IF(F95&lt;&gt;"",F95,""))</f>
        <v>4</v>
      </c>
      <c r="O95" s="105">
        <f t="shared" ref="O95:O111" si="21">IF(L95&lt;&gt;"",L95,IF(I95&lt;&gt;"",I95,""))</f>
        <v>3</v>
      </c>
    </row>
    <row r="96" spans="1:15" ht="32">
      <c r="A96" s="183">
        <v>638</v>
      </c>
      <c r="B96" s="58">
        <v>641</v>
      </c>
      <c r="C96" s="169" t="s">
        <v>1098</v>
      </c>
      <c r="D96" s="106" t="s">
        <v>1196</v>
      </c>
      <c r="E96" s="106" t="s">
        <v>1194</v>
      </c>
      <c r="F96" s="193" t="s">
        <v>1212</v>
      </c>
      <c r="G96" s="106" t="s">
        <v>1595</v>
      </c>
      <c r="H96" s="167" t="str">
        <f t="shared" si="19"/>
        <v xml:space="preserve">Technology Docs </v>
      </c>
      <c r="I96" s="193" t="s">
        <v>1214</v>
      </c>
      <c r="J96" s="301"/>
      <c r="K96" s="302"/>
      <c r="L96" s="301"/>
      <c r="M96" s="301"/>
      <c r="N96" s="216" t="str">
        <f t="shared" si="20"/>
        <v>NA</v>
      </c>
      <c r="O96" s="105" t="str">
        <f t="shared" si="21"/>
        <v>tbd</v>
      </c>
    </row>
    <row r="97" spans="1:15" ht="64">
      <c r="A97" s="183">
        <v>639</v>
      </c>
      <c r="B97" s="58">
        <v>642</v>
      </c>
      <c r="C97" s="169" t="s">
        <v>1099</v>
      </c>
      <c r="D97" s="106" t="s">
        <v>1124</v>
      </c>
      <c r="E97" s="106" t="s">
        <v>1152</v>
      </c>
      <c r="F97" s="193">
        <v>4</v>
      </c>
      <c r="G97" s="106" t="s">
        <v>1372</v>
      </c>
      <c r="H97" s="167" t="str">
        <f t="shared" si="19"/>
        <v xml:space="preserve">Technology Docs </v>
      </c>
      <c r="I97" s="193">
        <v>3</v>
      </c>
      <c r="J97" s="301">
        <v>4</v>
      </c>
      <c r="K97" s="302" t="s">
        <v>1372</v>
      </c>
      <c r="L97" s="301"/>
      <c r="M97" s="301"/>
      <c r="N97" s="216">
        <f t="shared" si="20"/>
        <v>4</v>
      </c>
      <c r="O97" s="105">
        <f t="shared" si="21"/>
        <v>3</v>
      </c>
    </row>
    <row r="98" spans="1:15" ht="96">
      <c r="A98" s="183">
        <v>640</v>
      </c>
      <c r="B98" s="58">
        <v>643</v>
      </c>
      <c r="C98" s="169" t="s">
        <v>1100</v>
      </c>
      <c r="D98" s="106" t="s">
        <v>1125</v>
      </c>
      <c r="E98" s="106" t="s">
        <v>1194</v>
      </c>
      <c r="F98" s="193" t="s">
        <v>1212</v>
      </c>
      <c r="G98" s="106" t="s">
        <v>1596</v>
      </c>
      <c r="H98" s="167" t="str">
        <f t="shared" si="19"/>
        <v xml:space="preserve">Technology Docs </v>
      </c>
      <c r="I98" s="193" t="s">
        <v>1214</v>
      </c>
      <c r="J98" s="301"/>
      <c r="K98" s="302"/>
      <c r="L98" s="301"/>
      <c r="M98" s="301"/>
      <c r="N98" s="216" t="str">
        <f t="shared" si="20"/>
        <v>NA</v>
      </c>
      <c r="O98" s="105" t="str">
        <f t="shared" si="21"/>
        <v>tbd</v>
      </c>
    </row>
    <row r="99" spans="1:15" ht="176">
      <c r="A99" s="183">
        <v>641</v>
      </c>
      <c r="B99" s="58">
        <v>644</v>
      </c>
      <c r="C99" s="169" t="s">
        <v>406</v>
      </c>
      <c r="D99" s="106" t="s">
        <v>690</v>
      </c>
      <c r="E99" s="106" t="s">
        <v>691</v>
      </c>
      <c r="F99" s="193">
        <v>4</v>
      </c>
      <c r="G99" s="106" t="s">
        <v>1360</v>
      </c>
      <c r="H99" s="167" t="str">
        <f t="shared" si="19"/>
        <v xml:space="preserve">Technology Docs </v>
      </c>
      <c r="I99" s="193">
        <v>3</v>
      </c>
      <c r="J99" s="301"/>
      <c r="K99" s="302"/>
      <c r="L99" s="301"/>
      <c r="M99" s="301"/>
      <c r="N99" s="216">
        <f t="shared" si="20"/>
        <v>4</v>
      </c>
      <c r="O99" s="105">
        <f t="shared" si="21"/>
        <v>3</v>
      </c>
    </row>
    <row r="100" spans="1:15" ht="32">
      <c r="A100" s="183">
        <v>642</v>
      </c>
      <c r="B100" s="58">
        <v>645</v>
      </c>
      <c r="C100" s="169" t="s">
        <v>1101</v>
      </c>
      <c r="D100" s="106" t="s">
        <v>1197</v>
      </c>
      <c r="E100" s="106" t="s">
        <v>1194</v>
      </c>
      <c r="F100" s="193" t="s">
        <v>1212</v>
      </c>
      <c r="G100" s="106" t="s">
        <v>1597</v>
      </c>
      <c r="H100" s="167" t="str">
        <f t="shared" si="19"/>
        <v xml:space="preserve">Technology Docs </v>
      </c>
      <c r="I100" s="193" t="s">
        <v>1214</v>
      </c>
      <c r="J100" s="301"/>
      <c r="K100" s="302"/>
      <c r="L100" s="301"/>
      <c r="M100" s="301"/>
      <c r="N100" s="216" t="str">
        <f t="shared" si="20"/>
        <v>NA</v>
      </c>
      <c r="O100" s="105" t="str">
        <f t="shared" si="21"/>
        <v>tbd</v>
      </c>
    </row>
    <row r="101" spans="1:15" ht="112">
      <c r="A101" s="183">
        <v>643</v>
      </c>
      <c r="B101" s="58">
        <v>646</v>
      </c>
      <c r="C101" s="169" t="s">
        <v>67</v>
      </c>
      <c r="D101" s="106" t="s">
        <v>1126</v>
      </c>
      <c r="E101" s="106" t="s">
        <v>1153</v>
      </c>
      <c r="F101" s="193">
        <v>0</v>
      </c>
      <c r="G101" s="106" t="s">
        <v>1537</v>
      </c>
      <c r="H101" s="167" t="str">
        <f t="shared" si="19"/>
        <v xml:space="preserve">Technology Docs </v>
      </c>
      <c r="I101" s="193">
        <v>0</v>
      </c>
      <c r="J101" s="301"/>
      <c r="K101" s="302"/>
      <c r="L101" s="301"/>
      <c r="M101" s="301"/>
      <c r="N101" s="216">
        <f t="shared" si="20"/>
        <v>0</v>
      </c>
      <c r="O101" s="105">
        <f t="shared" si="21"/>
        <v>0</v>
      </c>
    </row>
    <row r="102" spans="1:15" ht="48">
      <c r="A102" s="183">
        <v>644</v>
      </c>
      <c r="B102" s="58">
        <v>647</v>
      </c>
      <c r="C102" s="169" t="s">
        <v>1102</v>
      </c>
      <c r="D102" s="106" t="s">
        <v>1032</v>
      </c>
      <c r="E102" s="106" t="s">
        <v>1194</v>
      </c>
      <c r="F102" s="193" t="s">
        <v>1212</v>
      </c>
      <c r="G102" s="106" t="s">
        <v>1538</v>
      </c>
      <c r="H102" s="167" t="str">
        <f t="shared" si="19"/>
        <v xml:space="preserve">Technology Docs </v>
      </c>
      <c r="I102" s="193">
        <v>1</v>
      </c>
      <c r="J102" s="301"/>
      <c r="K102" s="302"/>
      <c r="L102" s="301"/>
      <c r="M102" s="301"/>
      <c r="N102" s="216" t="str">
        <f t="shared" si="20"/>
        <v>NA</v>
      </c>
      <c r="O102" s="105">
        <f t="shared" si="21"/>
        <v>1</v>
      </c>
    </row>
    <row r="103" spans="1:15" ht="240">
      <c r="A103" s="183">
        <v>645</v>
      </c>
      <c r="B103" s="58">
        <v>648</v>
      </c>
      <c r="C103" s="169" t="s">
        <v>264</v>
      </c>
      <c r="D103" s="106" t="s">
        <v>848</v>
      </c>
      <c r="E103" s="106" t="s">
        <v>1154</v>
      </c>
      <c r="F103" s="193" t="s">
        <v>1212</v>
      </c>
      <c r="G103" s="106" t="s">
        <v>1539</v>
      </c>
      <c r="H103" s="167" t="str">
        <f t="shared" si="19"/>
        <v xml:space="preserve">Technology Docs </v>
      </c>
      <c r="I103" s="193">
        <v>1</v>
      </c>
      <c r="J103" s="301"/>
      <c r="K103" s="302"/>
      <c r="L103" s="301"/>
      <c r="M103" s="301"/>
      <c r="N103" s="216" t="str">
        <f t="shared" si="20"/>
        <v>NA</v>
      </c>
      <c r="O103" s="105">
        <f t="shared" si="21"/>
        <v>1</v>
      </c>
    </row>
    <row r="104" spans="1:15" ht="80">
      <c r="A104" s="183">
        <v>646</v>
      </c>
      <c r="B104" s="58">
        <v>649</v>
      </c>
      <c r="C104" s="169" t="s">
        <v>849</v>
      </c>
      <c r="D104" s="106" t="s">
        <v>218</v>
      </c>
      <c r="E104" s="106" t="s">
        <v>1151</v>
      </c>
      <c r="F104" s="193" t="s">
        <v>1212</v>
      </c>
      <c r="G104" s="106" t="s">
        <v>1540</v>
      </c>
      <c r="H104" s="167" t="str">
        <f t="shared" si="19"/>
        <v xml:space="preserve">Technology Docs </v>
      </c>
      <c r="I104" s="193">
        <v>0</v>
      </c>
      <c r="J104" s="301"/>
      <c r="K104" s="302"/>
      <c r="L104" s="301"/>
      <c r="M104" s="301"/>
      <c r="N104" s="216" t="str">
        <f t="shared" si="20"/>
        <v>NA</v>
      </c>
      <c r="O104" s="105">
        <f t="shared" si="21"/>
        <v>0</v>
      </c>
    </row>
    <row r="105" spans="1:15" ht="335">
      <c r="A105" s="183">
        <v>647</v>
      </c>
      <c r="B105" s="58">
        <v>650</v>
      </c>
      <c r="C105" s="169" t="s">
        <v>265</v>
      </c>
      <c r="D105" s="106" t="s">
        <v>219</v>
      </c>
      <c r="E105" s="106" t="s">
        <v>1198</v>
      </c>
      <c r="F105" s="193">
        <v>3</v>
      </c>
      <c r="G105" s="106" t="s">
        <v>1362</v>
      </c>
      <c r="H105" s="167" t="str">
        <f t="shared" si="19"/>
        <v xml:space="preserve">Technology Docs </v>
      </c>
      <c r="I105" s="193">
        <v>2</v>
      </c>
      <c r="J105" s="301"/>
      <c r="K105" s="302"/>
      <c r="L105" s="301"/>
      <c r="M105" s="301"/>
      <c r="N105" s="216">
        <f t="shared" si="20"/>
        <v>3</v>
      </c>
      <c r="O105" s="105">
        <f t="shared" si="21"/>
        <v>2</v>
      </c>
    </row>
    <row r="106" spans="1:15" ht="128">
      <c r="A106" s="183">
        <v>648</v>
      </c>
      <c r="B106" s="58">
        <v>651</v>
      </c>
      <c r="C106" s="169" t="s">
        <v>262</v>
      </c>
      <c r="D106" s="106" t="s">
        <v>1127</v>
      </c>
      <c r="E106" s="106" t="s">
        <v>1194</v>
      </c>
      <c r="F106" s="193" t="s">
        <v>1212</v>
      </c>
      <c r="G106" s="106" t="s">
        <v>1598</v>
      </c>
      <c r="H106" s="167" t="str">
        <f t="shared" si="19"/>
        <v xml:space="preserve">Technology Docs </v>
      </c>
      <c r="I106" s="193" t="s">
        <v>1214</v>
      </c>
      <c r="J106" s="301"/>
      <c r="K106" s="302"/>
      <c r="L106" s="301"/>
      <c r="M106" s="301"/>
      <c r="N106" s="216" t="str">
        <f t="shared" si="20"/>
        <v>NA</v>
      </c>
      <c r="O106" s="105" t="str">
        <f t="shared" si="21"/>
        <v>tbd</v>
      </c>
    </row>
    <row r="107" spans="1:15" ht="80">
      <c r="A107" s="183">
        <v>649</v>
      </c>
      <c r="B107" s="58">
        <v>652</v>
      </c>
      <c r="C107" s="169" t="s">
        <v>119</v>
      </c>
      <c r="D107" s="106" t="s">
        <v>222</v>
      </c>
      <c r="E107" s="106" t="s">
        <v>698</v>
      </c>
      <c r="F107" s="193">
        <v>4</v>
      </c>
      <c r="G107" s="106" t="s">
        <v>1365</v>
      </c>
      <c r="H107" s="167" t="str">
        <f t="shared" si="19"/>
        <v xml:space="preserve">Technology Docs </v>
      </c>
      <c r="I107" s="193">
        <v>0</v>
      </c>
      <c r="J107" s="301"/>
      <c r="K107" s="302"/>
      <c r="L107" s="301"/>
      <c r="M107" s="301"/>
      <c r="N107" s="216">
        <f t="shared" si="20"/>
        <v>4</v>
      </c>
      <c r="O107" s="105">
        <f t="shared" si="21"/>
        <v>0</v>
      </c>
    </row>
    <row r="108" spans="1:15" ht="64">
      <c r="A108" s="183">
        <v>650</v>
      </c>
      <c r="B108" s="58">
        <v>653</v>
      </c>
      <c r="C108" s="169" t="s">
        <v>1103</v>
      </c>
      <c r="D108" s="106" t="s">
        <v>1128</v>
      </c>
      <c r="E108" s="106" t="s">
        <v>1194</v>
      </c>
      <c r="F108" s="193" t="s">
        <v>1212</v>
      </c>
      <c r="G108" s="106" t="s">
        <v>1599</v>
      </c>
      <c r="H108" s="167" t="str">
        <f t="shared" si="19"/>
        <v xml:space="preserve">Technology Docs </v>
      </c>
      <c r="I108" s="193" t="s">
        <v>1214</v>
      </c>
      <c r="J108" s="301"/>
      <c r="K108" s="302"/>
      <c r="L108" s="301"/>
      <c r="M108" s="301"/>
      <c r="N108" s="216" t="str">
        <f t="shared" si="20"/>
        <v>NA</v>
      </c>
      <c r="O108" s="105" t="str">
        <f t="shared" si="21"/>
        <v>tbd</v>
      </c>
    </row>
    <row r="109" spans="1:15" ht="48">
      <c r="A109" s="183">
        <v>651</v>
      </c>
      <c r="B109" s="58">
        <v>654</v>
      </c>
      <c r="C109" s="169" t="s">
        <v>1104</v>
      </c>
      <c r="D109" s="106" t="s">
        <v>1129</v>
      </c>
      <c r="E109" s="106" t="s">
        <v>1194</v>
      </c>
      <c r="F109" s="193" t="s">
        <v>1212</v>
      </c>
      <c r="G109" s="106" t="s">
        <v>1600</v>
      </c>
      <c r="H109" s="167" t="str">
        <f t="shared" si="19"/>
        <v xml:space="preserve">Technology Docs </v>
      </c>
      <c r="I109" s="193" t="s">
        <v>1214</v>
      </c>
      <c r="J109" s="301"/>
      <c r="K109" s="302"/>
      <c r="L109" s="301"/>
      <c r="M109" s="301"/>
      <c r="N109" s="216" t="str">
        <f t="shared" si="20"/>
        <v>NA</v>
      </c>
      <c r="O109" s="105" t="str">
        <f t="shared" si="21"/>
        <v>tbd</v>
      </c>
    </row>
    <row r="110" spans="1:15" ht="112">
      <c r="A110" s="183">
        <v>652</v>
      </c>
      <c r="B110" s="58">
        <v>655</v>
      </c>
      <c r="C110" s="169" t="s">
        <v>121</v>
      </c>
      <c r="D110" s="106" t="s">
        <v>224</v>
      </c>
      <c r="E110" s="106" t="s">
        <v>1155</v>
      </c>
      <c r="F110" s="193">
        <v>4</v>
      </c>
      <c r="G110" s="106" t="s">
        <v>1366</v>
      </c>
      <c r="H110" s="167" t="str">
        <f t="shared" si="19"/>
        <v xml:space="preserve">Technology Docs </v>
      </c>
      <c r="I110" s="193">
        <v>1</v>
      </c>
      <c r="J110" s="301"/>
      <c r="K110" s="302"/>
      <c r="L110" s="301"/>
      <c r="M110" s="301"/>
      <c r="N110" s="216">
        <f t="shared" si="20"/>
        <v>4</v>
      </c>
      <c r="O110" s="105">
        <f t="shared" si="21"/>
        <v>1</v>
      </c>
    </row>
    <row r="111" spans="1:15" ht="96">
      <c r="A111" s="183">
        <v>653</v>
      </c>
      <c r="B111" s="58">
        <v>656</v>
      </c>
      <c r="C111" s="169" t="s">
        <v>122</v>
      </c>
      <c r="D111" s="106" t="s">
        <v>225</v>
      </c>
      <c r="E111" s="106" t="s">
        <v>700</v>
      </c>
      <c r="F111" s="193">
        <v>3</v>
      </c>
      <c r="G111" s="106" t="s">
        <v>1367</v>
      </c>
      <c r="H111" s="167" t="str">
        <f t="shared" si="19"/>
        <v xml:space="preserve">Technology Docs </v>
      </c>
      <c r="I111" s="193">
        <v>3</v>
      </c>
      <c r="J111" s="301"/>
      <c r="K111" s="302"/>
      <c r="L111" s="301"/>
      <c r="M111" s="301"/>
      <c r="N111" s="216">
        <f t="shared" si="20"/>
        <v>3</v>
      </c>
      <c r="O111" s="105">
        <f t="shared" si="21"/>
        <v>3</v>
      </c>
    </row>
    <row r="112" spans="1:15">
      <c r="D112" s="201"/>
      <c r="E112" s="201"/>
      <c r="F112" s="195"/>
      <c r="G112" s="201"/>
      <c r="H112" s="207"/>
      <c r="I112" s="162"/>
      <c r="J112" s="11"/>
      <c r="K112" s="10"/>
      <c r="L112"/>
      <c r="M112"/>
    </row>
    <row r="113" spans="1:15" ht="17">
      <c r="C113" s="200" t="s">
        <v>123</v>
      </c>
      <c r="D113" s="201"/>
      <c r="E113" s="201"/>
      <c r="F113" s="195"/>
      <c r="G113" s="201"/>
      <c r="H113" s="207"/>
      <c r="I113" s="162"/>
      <c r="J113" s="11"/>
      <c r="K113" s="10"/>
      <c r="L113"/>
      <c r="M113"/>
    </row>
    <row r="114" spans="1:15" ht="112">
      <c r="A114" s="198">
        <v>654</v>
      </c>
      <c r="B114" s="199">
        <v>657</v>
      </c>
      <c r="C114" s="169" t="s">
        <v>1203</v>
      </c>
      <c r="D114" s="106" t="s">
        <v>226</v>
      </c>
      <c r="E114" s="106" t="s">
        <v>701</v>
      </c>
      <c r="F114" s="193">
        <v>4</v>
      </c>
      <c r="G114" s="106" t="s">
        <v>1601</v>
      </c>
      <c r="H114" s="167" t="str">
        <f t="shared" ref="H114:H118" si="22">HYPERLINK("https://drive.google.com/drive/folders/0B93qD7tUPEF5Yl82WmtwTV9mcHc","Technology Docs ")</f>
        <v xml:space="preserve">Technology Docs </v>
      </c>
      <c r="I114" s="193">
        <v>2</v>
      </c>
      <c r="J114" s="301"/>
      <c r="K114" s="302"/>
      <c r="L114" s="301"/>
      <c r="M114" s="301"/>
      <c r="N114" s="216">
        <f>IF(J114&lt;&gt;"",J114,IF(F114&lt;&gt;"",F114,""))</f>
        <v>4</v>
      </c>
      <c r="O114" s="105">
        <f>IF(L114&lt;&gt;"",L114,IF(I114&lt;&gt;"",I114,""))</f>
        <v>2</v>
      </c>
    </row>
    <row r="115" spans="1:15" ht="80">
      <c r="A115" s="183">
        <v>656</v>
      </c>
      <c r="B115" s="58">
        <v>658</v>
      </c>
      <c r="C115" s="169" t="s">
        <v>1105</v>
      </c>
      <c r="D115" s="106" t="s">
        <v>1130</v>
      </c>
      <c r="E115" s="106" t="s">
        <v>1194</v>
      </c>
      <c r="F115" s="193">
        <v>4</v>
      </c>
      <c r="G115" s="106" t="s">
        <v>1602</v>
      </c>
      <c r="H115" s="167" t="str">
        <f t="shared" si="22"/>
        <v xml:space="preserve">Technology Docs </v>
      </c>
      <c r="I115" s="193" t="s">
        <v>1214</v>
      </c>
      <c r="J115" s="301"/>
      <c r="K115" s="302"/>
      <c r="L115" s="301"/>
      <c r="M115" s="301"/>
      <c r="N115" s="216">
        <f>IF(J115&lt;&gt;"",J115,IF(F115&lt;&gt;"",F115,""))</f>
        <v>4</v>
      </c>
      <c r="O115" s="105" t="str">
        <f>IF(L115&lt;&gt;"",L115,IF(I115&lt;&gt;"",I115,""))</f>
        <v>tbd</v>
      </c>
    </row>
    <row r="116" spans="1:15" ht="64">
      <c r="A116" s="183">
        <v>657</v>
      </c>
      <c r="B116" s="58">
        <v>659</v>
      </c>
      <c r="C116" s="169" t="s">
        <v>411</v>
      </c>
      <c r="D116" s="106" t="s">
        <v>702</v>
      </c>
      <c r="E116" s="106" t="s">
        <v>703</v>
      </c>
      <c r="F116" s="193">
        <v>4</v>
      </c>
      <c r="G116" s="106" t="s">
        <v>1603</v>
      </c>
      <c r="H116" s="167" t="str">
        <f t="shared" si="22"/>
        <v xml:space="preserve">Technology Docs </v>
      </c>
      <c r="I116" s="193">
        <v>3</v>
      </c>
      <c r="J116" s="301"/>
      <c r="K116" s="302"/>
      <c r="L116" s="301"/>
      <c r="M116" s="301"/>
      <c r="N116" s="216">
        <f>IF(J116&lt;&gt;"",J116,IF(F116&lt;&gt;"",F116,""))</f>
        <v>4</v>
      </c>
      <c r="O116" s="105">
        <f>IF(L116&lt;&gt;"",L116,IF(I116&lt;&gt;"",I116,""))</f>
        <v>3</v>
      </c>
    </row>
    <row r="117" spans="1:15" ht="64">
      <c r="A117" s="183">
        <v>658</v>
      </c>
      <c r="B117" s="58">
        <v>660</v>
      </c>
      <c r="C117" s="169" t="s">
        <v>45</v>
      </c>
      <c r="D117" s="106" t="s">
        <v>704</v>
      </c>
      <c r="E117" s="106" t="s">
        <v>705</v>
      </c>
      <c r="F117" s="193">
        <v>4</v>
      </c>
      <c r="G117" s="106" t="s">
        <v>1604</v>
      </c>
      <c r="H117" s="167" t="str">
        <f t="shared" si="22"/>
        <v xml:space="preserve">Technology Docs </v>
      </c>
      <c r="I117" s="193">
        <v>3</v>
      </c>
      <c r="J117" s="301"/>
      <c r="K117" s="302"/>
      <c r="L117" s="301"/>
      <c r="M117" s="301"/>
      <c r="N117" s="216">
        <f>IF(J117&lt;&gt;"",J117,IF(F117&lt;&gt;"",F117,""))</f>
        <v>4</v>
      </c>
      <c r="O117" s="105">
        <f>IF(L117&lt;&gt;"",L117,IF(I117&lt;&gt;"",I117,""))</f>
        <v>3</v>
      </c>
    </row>
    <row r="118" spans="1:15" ht="32">
      <c r="A118" s="183">
        <v>659</v>
      </c>
      <c r="B118" s="58">
        <v>661</v>
      </c>
      <c r="C118" s="169" t="s">
        <v>412</v>
      </c>
      <c r="D118" s="106" t="s">
        <v>706</v>
      </c>
      <c r="E118" s="106" t="s">
        <v>707</v>
      </c>
      <c r="F118" s="193">
        <v>4</v>
      </c>
      <c r="G118" s="106" t="s">
        <v>1605</v>
      </c>
      <c r="H118" s="167" t="str">
        <f t="shared" si="22"/>
        <v xml:space="preserve">Technology Docs </v>
      </c>
      <c r="I118" s="193">
        <v>2</v>
      </c>
      <c r="J118" s="301"/>
      <c r="K118" s="302"/>
      <c r="L118" s="301"/>
      <c r="M118" s="301"/>
      <c r="N118" s="216">
        <f>IF(J118&lt;&gt;"",J118,IF(F118&lt;&gt;"",F118,""))</f>
        <v>4</v>
      </c>
      <c r="O118" s="105">
        <f>IF(L118&lt;&gt;"",L118,IF(I118&lt;&gt;"",I118,""))</f>
        <v>2</v>
      </c>
    </row>
    <row r="119" spans="1:15">
      <c r="C119" s="44"/>
      <c r="D119" s="201"/>
      <c r="E119" s="201"/>
      <c r="F119" s="195"/>
      <c r="G119" s="201"/>
      <c r="H119" s="201"/>
      <c r="I119" s="162"/>
      <c r="J119" s="11"/>
      <c r="K119" s="10"/>
      <c r="L119"/>
      <c r="M119"/>
    </row>
    <row r="120" spans="1:15">
      <c r="D120" s="201"/>
      <c r="E120" s="201"/>
      <c r="F120" s="195"/>
      <c r="G120" s="201"/>
      <c r="H120" s="201"/>
      <c r="I120" s="162"/>
      <c r="J120" s="11"/>
      <c r="K120" s="10"/>
      <c r="L120"/>
      <c r="M120"/>
    </row>
    <row r="121" spans="1:15">
      <c r="D121" s="201"/>
      <c r="E121" s="201"/>
      <c r="F121" s="195"/>
      <c r="G121" s="201"/>
      <c r="H121" s="201"/>
      <c r="I121" s="162"/>
      <c r="J121" s="11"/>
      <c r="K121" s="10"/>
      <c r="L121"/>
      <c r="M121"/>
    </row>
    <row r="122" spans="1:15" ht="22">
      <c r="C122" s="190" t="s">
        <v>56</v>
      </c>
      <c r="D122" s="69"/>
      <c r="E122" s="69"/>
      <c r="F122" s="203"/>
      <c r="G122" s="69"/>
      <c r="H122" s="69"/>
      <c r="I122" s="162"/>
      <c r="J122" s="11"/>
      <c r="K122" s="10"/>
      <c r="L122"/>
      <c r="M122"/>
    </row>
    <row r="123" spans="1:15" ht="96">
      <c r="A123" s="183">
        <v>660</v>
      </c>
      <c r="B123" s="58">
        <v>662</v>
      </c>
      <c r="C123" s="169" t="s">
        <v>1199</v>
      </c>
      <c r="D123" s="106" t="s">
        <v>1131</v>
      </c>
      <c r="E123" s="106"/>
      <c r="F123" s="193">
        <v>4</v>
      </c>
      <c r="G123" s="106" t="s">
        <v>1606</v>
      </c>
      <c r="H123" s="167" t="str">
        <f t="shared" ref="H123:H126" si="23">HYPERLINK("https://drive.google.com/drive/folders/0B93qD7tUPEF5Yl82WmtwTV9mcHc","Technology Docs ")</f>
        <v xml:space="preserve">Technology Docs </v>
      </c>
      <c r="I123" s="193">
        <v>3</v>
      </c>
      <c r="J123" s="301"/>
      <c r="K123" s="302"/>
      <c r="L123" s="301"/>
      <c r="M123" s="301"/>
      <c r="N123" s="216">
        <f>IF(J123&lt;&gt;"",J123,IF(F123&lt;&gt;"",F123,""))</f>
        <v>4</v>
      </c>
      <c r="O123" s="105">
        <f>IF(L123&lt;&gt;"",L123,IF(I123&lt;&gt;"",I123,""))</f>
        <v>3</v>
      </c>
    </row>
    <row r="124" spans="1:15" ht="96">
      <c r="A124" s="183">
        <v>661</v>
      </c>
      <c r="B124" s="58">
        <v>663</v>
      </c>
      <c r="C124" s="169" t="s">
        <v>261</v>
      </c>
      <c r="D124" s="106" t="s">
        <v>209</v>
      </c>
      <c r="E124" s="106"/>
      <c r="F124" s="193">
        <v>4</v>
      </c>
      <c r="G124" s="106" t="s">
        <v>1607</v>
      </c>
      <c r="H124" s="167" t="str">
        <f t="shared" si="23"/>
        <v xml:space="preserve">Technology Docs </v>
      </c>
      <c r="I124" s="193">
        <v>4</v>
      </c>
      <c r="J124" s="301"/>
      <c r="K124" s="302"/>
      <c r="L124" s="301"/>
      <c r="M124" s="301"/>
      <c r="N124" s="216">
        <f>IF(J124&lt;&gt;"",J124,IF(F124&lt;&gt;"",F124,""))</f>
        <v>4</v>
      </c>
      <c r="O124" s="105">
        <f>IF(L124&lt;&gt;"",L124,IF(I124&lt;&gt;"",I124,""))</f>
        <v>4</v>
      </c>
    </row>
    <row r="125" spans="1:15" ht="160">
      <c r="A125" s="183">
        <v>662</v>
      </c>
      <c r="B125" s="58">
        <v>664</v>
      </c>
      <c r="C125" s="169" t="s">
        <v>419</v>
      </c>
      <c r="D125" s="106" t="s">
        <v>720</v>
      </c>
      <c r="E125" s="106" t="s">
        <v>721</v>
      </c>
      <c r="F125" s="193">
        <v>4</v>
      </c>
      <c r="G125" s="106" t="s">
        <v>1608</v>
      </c>
      <c r="H125" s="167" t="str">
        <f t="shared" si="23"/>
        <v xml:space="preserve">Technology Docs </v>
      </c>
      <c r="I125" s="193">
        <v>3.5</v>
      </c>
      <c r="J125" s="301"/>
      <c r="K125" s="302"/>
      <c r="L125" s="301"/>
      <c r="M125" s="301"/>
      <c r="N125" s="216">
        <f>IF(J125&lt;&gt;"",J125,IF(F125&lt;&gt;"",F125,""))</f>
        <v>4</v>
      </c>
      <c r="O125" s="105">
        <f>IF(L125&lt;&gt;"",L125,IF(I125&lt;&gt;"",I125,""))</f>
        <v>3.5</v>
      </c>
    </row>
    <row r="126" spans="1:15" ht="80">
      <c r="A126" s="183">
        <v>663</v>
      </c>
      <c r="B126" s="58">
        <v>665</v>
      </c>
      <c r="C126" s="169" t="s">
        <v>420</v>
      </c>
      <c r="D126" s="106" t="s">
        <v>723</v>
      </c>
      <c r="E126" s="106" t="s">
        <v>724</v>
      </c>
      <c r="F126" s="193">
        <v>4</v>
      </c>
      <c r="G126" s="106" t="s">
        <v>1549</v>
      </c>
      <c r="H126" s="167" t="str">
        <f t="shared" si="23"/>
        <v xml:space="preserve">Technology Docs </v>
      </c>
      <c r="I126" s="193">
        <v>3</v>
      </c>
      <c r="J126" s="301"/>
      <c r="K126" s="302"/>
      <c r="L126" s="301"/>
      <c r="M126" s="301"/>
      <c r="N126" s="216">
        <f>IF(J126&lt;&gt;"",J126,IF(F126&lt;&gt;"",F126,""))</f>
        <v>4</v>
      </c>
      <c r="O126" s="105">
        <f>IF(L126&lt;&gt;"",L126,IF(I126&lt;&gt;"",I126,""))</f>
        <v>3</v>
      </c>
    </row>
    <row r="127" spans="1:15">
      <c r="C127" s="44"/>
      <c r="D127" s="201"/>
      <c r="E127" s="201"/>
      <c r="F127" s="195"/>
      <c r="G127" s="201"/>
      <c r="H127" s="201"/>
      <c r="I127" s="162"/>
      <c r="J127" s="11"/>
      <c r="K127" s="10"/>
      <c r="L127"/>
      <c r="M127"/>
    </row>
    <row r="128" spans="1:15">
      <c r="D128" s="201"/>
      <c r="E128" s="201"/>
      <c r="F128" s="195"/>
      <c r="G128" s="201"/>
      <c r="H128" s="201"/>
      <c r="I128" s="162"/>
      <c r="J128" s="11"/>
      <c r="K128" s="10"/>
      <c r="L128"/>
      <c r="M128"/>
    </row>
    <row r="129" spans="1:15">
      <c r="D129" s="201"/>
      <c r="E129" s="201"/>
      <c r="F129" s="195"/>
      <c r="G129" s="201"/>
      <c r="H129" s="201"/>
      <c r="I129" s="162"/>
      <c r="J129" s="11"/>
      <c r="K129" s="10"/>
      <c r="L129"/>
      <c r="M129"/>
    </row>
    <row r="130" spans="1:15" ht="22">
      <c r="C130" s="190" t="s">
        <v>278</v>
      </c>
      <c r="D130" s="69"/>
      <c r="E130" s="69"/>
      <c r="F130" s="203"/>
      <c r="G130" s="69"/>
      <c r="H130" s="69"/>
      <c r="I130" s="162"/>
      <c r="J130" s="11"/>
      <c r="K130" s="10"/>
      <c r="L130"/>
      <c r="M130"/>
    </row>
    <row r="131" spans="1:15" ht="48">
      <c r="A131" s="183">
        <v>664</v>
      </c>
      <c r="B131" s="58">
        <v>666</v>
      </c>
      <c r="C131" s="169" t="s">
        <v>58</v>
      </c>
      <c r="D131" s="106" t="s">
        <v>1200</v>
      </c>
      <c r="E131" s="106"/>
      <c r="F131" s="193"/>
      <c r="G131" s="106" t="s">
        <v>1609</v>
      </c>
      <c r="H131" s="120" t="str">
        <f>HYPERLINK("https://drive.google.com/open?id=0B93qD7tUPEF5N2xnQ0g4c1czRDA","Documents for Services ")</f>
        <v xml:space="preserve">Documents for Services </v>
      </c>
      <c r="I131" s="193">
        <v>2</v>
      </c>
      <c r="J131" s="301"/>
      <c r="K131" s="302"/>
      <c r="L131" s="301"/>
      <c r="M131" s="301"/>
      <c r="N131" s="216" t="str">
        <f>IF(J131&lt;&gt;"",J131,IF(F131&lt;&gt;"",F131,""))</f>
        <v/>
      </c>
      <c r="O131" s="105">
        <f>IF(L131&lt;&gt;"",L131,IF(I131&lt;&gt;"",I131,""))</f>
        <v>2</v>
      </c>
    </row>
    <row r="132" spans="1:15">
      <c r="C132" s="44"/>
      <c r="D132" s="185"/>
      <c r="E132" s="185"/>
      <c r="F132" s="186"/>
      <c r="G132" s="185"/>
      <c r="H132" s="185"/>
      <c r="I132" s="162"/>
      <c r="J132" s="70"/>
      <c r="K132" s="223"/>
    </row>
    <row r="133" spans="1:15">
      <c r="D133" s="185"/>
      <c r="E133" s="185"/>
      <c r="F133" s="186"/>
      <c r="G133" s="185"/>
      <c r="H133" s="185"/>
      <c r="I133" s="186"/>
      <c r="J133" s="70"/>
      <c r="K133" s="223"/>
    </row>
    <row r="134" spans="1:15">
      <c r="A134" s="38"/>
      <c r="C134" s="44"/>
      <c r="D134" s="38"/>
      <c r="E134" s="38"/>
      <c r="F134" s="58"/>
      <c r="G134" s="38"/>
      <c r="H134" s="38"/>
      <c r="I134" s="58"/>
    </row>
    <row r="135" spans="1:15">
      <c r="A135" s="38"/>
      <c r="C135" s="44"/>
      <c r="D135" s="38"/>
      <c r="E135" s="38"/>
      <c r="F135" s="58"/>
      <c r="G135" s="38"/>
      <c r="H135" s="38"/>
      <c r="I135" s="58"/>
    </row>
    <row r="136" spans="1:15">
      <c r="A136" s="38"/>
      <c r="C136" s="44"/>
      <c r="D136" s="38"/>
      <c r="E136" s="38"/>
      <c r="F136" s="58"/>
      <c r="G136" s="38"/>
      <c r="H136" s="38"/>
      <c r="I136" s="58"/>
    </row>
    <row r="137" spans="1:15">
      <c r="A137" s="38"/>
      <c r="C137" s="44"/>
      <c r="D137" s="38"/>
      <c r="E137" s="38"/>
      <c r="F137" s="58"/>
      <c r="G137" s="38"/>
      <c r="H137" s="38"/>
      <c r="I137" s="58"/>
    </row>
    <row r="138" spans="1:15">
      <c r="A138" s="38"/>
      <c r="C138" s="44"/>
      <c r="D138" s="38"/>
      <c r="E138" s="38"/>
      <c r="F138" s="58"/>
      <c r="G138" s="38"/>
      <c r="H138" s="38"/>
      <c r="I138" s="58"/>
    </row>
    <row r="139" spans="1:15">
      <c r="A139" s="38"/>
      <c r="C139" s="44"/>
      <c r="D139" s="38"/>
      <c r="E139" s="38"/>
      <c r="F139" s="58"/>
      <c r="G139" s="38"/>
      <c r="H139" s="38"/>
      <c r="I139" s="58"/>
    </row>
    <row r="140" spans="1:15">
      <c r="A140" s="38"/>
      <c r="C140" s="44"/>
      <c r="D140" s="38"/>
      <c r="E140" s="38"/>
      <c r="F140" s="58"/>
      <c r="G140" s="38"/>
      <c r="H140" s="38"/>
      <c r="I140" s="58"/>
    </row>
    <row r="141" spans="1:15">
      <c r="A141" s="38"/>
      <c r="C141" s="44"/>
      <c r="D141" s="38"/>
      <c r="E141" s="38"/>
      <c r="F141" s="58"/>
      <c r="G141" s="38"/>
      <c r="H141" s="38"/>
      <c r="I141" s="58"/>
    </row>
    <row r="142" spans="1:15">
      <c r="A142" s="38"/>
      <c r="C142" s="44"/>
      <c r="D142" s="38"/>
      <c r="E142" s="38"/>
      <c r="F142" s="58"/>
      <c r="G142" s="38"/>
      <c r="H142" s="38"/>
      <c r="I142" s="58"/>
    </row>
    <row r="143" spans="1:15">
      <c r="A143" s="38"/>
      <c r="C143" s="44"/>
      <c r="D143" s="38"/>
      <c r="E143" s="38"/>
      <c r="F143" s="58"/>
      <c r="G143" s="38"/>
      <c r="H143" s="38"/>
      <c r="I143" s="58"/>
    </row>
    <row r="144" spans="1:15">
      <c r="A144" s="38"/>
      <c r="C144" s="44"/>
      <c r="D144" s="38"/>
      <c r="E144" s="38"/>
      <c r="F144" s="58"/>
      <c r="G144" s="38"/>
      <c r="H144" s="38"/>
      <c r="I144" s="58"/>
    </row>
    <row r="145" spans="1:9">
      <c r="A145" s="38"/>
      <c r="C145" s="44"/>
      <c r="D145" s="38"/>
      <c r="E145" s="38"/>
      <c r="F145" s="58"/>
      <c r="G145" s="38"/>
      <c r="H145" s="38"/>
      <c r="I145" s="58"/>
    </row>
    <row r="146" spans="1:9">
      <c r="A146" s="38"/>
      <c r="C146" s="44"/>
      <c r="D146" s="38"/>
      <c r="E146" s="38"/>
      <c r="F146" s="58"/>
      <c r="G146" s="38"/>
      <c r="H146" s="38"/>
      <c r="I146" s="58"/>
    </row>
    <row r="147" spans="1:9">
      <c r="A147" s="38"/>
      <c r="C147" s="44"/>
      <c r="D147" s="38"/>
      <c r="E147" s="38"/>
      <c r="F147" s="58"/>
      <c r="G147" s="38"/>
      <c r="H147" s="38"/>
      <c r="I147" s="58"/>
    </row>
    <row r="148" spans="1:9">
      <c r="A148" s="38"/>
      <c r="C148" s="44"/>
      <c r="D148" s="38"/>
      <c r="E148" s="38"/>
      <c r="F148" s="58"/>
      <c r="G148" s="38"/>
      <c r="H148" s="38"/>
      <c r="I148" s="58"/>
    </row>
    <row r="149" spans="1:9">
      <c r="A149" s="38"/>
      <c r="C149" s="44"/>
      <c r="D149" s="38"/>
      <c r="E149" s="38"/>
      <c r="F149" s="58"/>
      <c r="G149" s="38"/>
      <c r="H149" s="38"/>
      <c r="I149" s="58"/>
    </row>
    <row r="150" spans="1:9">
      <c r="A150" s="38"/>
      <c r="C150" s="44"/>
      <c r="D150" s="38"/>
      <c r="E150" s="38"/>
      <c r="F150" s="58"/>
      <c r="G150" s="38"/>
      <c r="H150" s="38"/>
      <c r="I150" s="58"/>
    </row>
    <row r="151" spans="1:9">
      <c r="A151" s="38"/>
      <c r="C151" s="44"/>
      <c r="D151" s="38"/>
      <c r="E151" s="38"/>
      <c r="F151" s="58"/>
      <c r="G151" s="38"/>
      <c r="H151" s="38"/>
      <c r="I151" s="58"/>
    </row>
    <row r="152" spans="1:9">
      <c r="A152" s="38"/>
      <c r="C152" s="44"/>
      <c r="D152" s="38"/>
      <c r="E152" s="38"/>
      <c r="F152" s="58"/>
      <c r="G152" s="38"/>
      <c r="H152" s="38"/>
      <c r="I152" s="58"/>
    </row>
    <row r="153" spans="1:9">
      <c r="A153" s="38"/>
      <c r="C153" s="44"/>
      <c r="D153" s="38"/>
      <c r="E153" s="38"/>
      <c r="F153" s="58"/>
      <c r="G153" s="38"/>
      <c r="H153" s="38"/>
      <c r="I153" s="58"/>
    </row>
    <row r="154" spans="1:9">
      <c r="A154" s="38"/>
      <c r="C154" s="44"/>
      <c r="D154" s="38"/>
      <c r="E154" s="38"/>
      <c r="F154" s="58"/>
      <c r="G154" s="38"/>
      <c r="H154" s="38"/>
      <c r="I154" s="58"/>
    </row>
    <row r="155" spans="1:9">
      <c r="A155" s="38"/>
      <c r="C155" s="44"/>
      <c r="D155" s="38"/>
      <c r="E155" s="38"/>
      <c r="F155" s="58"/>
      <c r="G155" s="38"/>
      <c r="H155" s="38"/>
      <c r="I155" s="58"/>
    </row>
    <row r="156" spans="1:9">
      <c r="A156" s="38"/>
      <c r="C156" s="44"/>
      <c r="D156" s="38"/>
      <c r="E156" s="38"/>
      <c r="F156" s="58"/>
      <c r="G156" s="38"/>
      <c r="H156" s="38"/>
      <c r="I156" s="58"/>
    </row>
    <row r="157" spans="1:9">
      <c r="A157" s="38"/>
      <c r="C157" s="44"/>
      <c r="D157" s="38"/>
      <c r="E157" s="38"/>
      <c r="F157" s="58"/>
      <c r="G157" s="38"/>
      <c r="H157" s="38"/>
      <c r="I157" s="58"/>
    </row>
    <row r="158" spans="1:9">
      <c r="A158" s="38"/>
      <c r="C158" s="44"/>
      <c r="D158" s="38"/>
      <c r="E158" s="38"/>
      <c r="F158" s="58"/>
      <c r="G158" s="38"/>
      <c r="H158" s="38"/>
      <c r="I158" s="58"/>
    </row>
    <row r="159" spans="1:9">
      <c r="A159" s="38"/>
      <c r="C159" s="44"/>
      <c r="D159" s="38"/>
      <c r="E159" s="38"/>
      <c r="F159" s="58"/>
      <c r="G159" s="38"/>
      <c r="H159" s="38"/>
      <c r="I159" s="58"/>
    </row>
    <row r="160" spans="1:9">
      <c r="A160" s="38"/>
      <c r="C160" s="44"/>
      <c r="D160" s="38"/>
      <c r="E160" s="38"/>
      <c r="F160" s="58"/>
      <c r="G160" s="38"/>
      <c r="H160" s="38"/>
      <c r="I160" s="58"/>
    </row>
    <row r="161" spans="1:9">
      <c r="A161" s="38"/>
      <c r="C161" s="44"/>
      <c r="D161" s="38"/>
      <c r="E161" s="38"/>
      <c r="F161" s="58"/>
      <c r="G161" s="38"/>
      <c r="H161" s="38"/>
      <c r="I161" s="58"/>
    </row>
    <row r="162" spans="1:9">
      <c r="A162" s="38"/>
      <c r="C162" s="44"/>
      <c r="D162" s="38"/>
      <c r="E162" s="38"/>
      <c r="F162" s="58"/>
      <c r="G162" s="38"/>
      <c r="H162" s="38"/>
      <c r="I162" s="58"/>
    </row>
    <row r="163" spans="1:9">
      <c r="A163" s="38"/>
      <c r="C163" s="44"/>
      <c r="D163" s="38"/>
      <c r="E163" s="38"/>
      <c r="F163" s="58"/>
      <c r="G163" s="38"/>
      <c r="H163" s="38"/>
      <c r="I163" s="58"/>
    </row>
    <row r="164" spans="1:9">
      <c r="A164" s="38"/>
      <c r="C164" s="44"/>
      <c r="D164" s="38"/>
      <c r="E164" s="38"/>
      <c r="F164" s="58"/>
      <c r="G164" s="38"/>
      <c r="H164" s="38"/>
      <c r="I164" s="58"/>
    </row>
    <row r="165" spans="1:9">
      <c r="A165" s="38"/>
      <c r="C165" s="44"/>
      <c r="D165" s="38"/>
      <c r="E165" s="38"/>
      <c r="F165" s="58"/>
      <c r="G165" s="38"/>
      <c r="H165" s="38"/>
      <c r="I165" s="58"/>
    </row>
    <row r="166" spans="1:9">
      <c r="A166" s="38"/>
      <c r="C166" s="44"/>
      <c r="D166" s="38"/>
      <c r="E166" s="38"/>
      <c r="F166" s="58"/>
      <c r="G166" s="38"/>
      <c r="H166" s="38"/>
      <c r="I166" s="58"/>
    </row>
    <row r="167" spans="1:9">
      <c r="D167" s="185"/>
      <c r="E167" s="185"/>
      <c r="F167" s="186"/>
      <c r="G167" s="185"/>
      <c r="H167" s="185"/>
      <c r="I167" s="186"/>
    </row>
    <row r="168" spans="1:9">
      <c r="D168" s="185"/>
      <c r="E168" s="185"/>
      <c r="F168" s="186"/>
      <c r="G168" s="185"/>
      <c r="H168" s="185"/>
      <c r="I168" s="186"/>
    </row>
    <row r="169" spans="1:9">
      <c r="D169" s="185"/>
      <c r="E169" s="185"/>
      <c r="F169" s="186"/>
      <c r="G169" s="185"/>
      <c r="H169" s="185"/>
      <c r="I169" s="186"/>
    </row>
    <row r="170" spans="1:9">
      <c r="D170" s="185"/>
      <c r="E170" s="185"/>
      <c r="F170" s="186"/>
      <c r="G170" s="185"/>
      <c r="H170" s="185"/>
      <c r="I170" s="186"/>
    </row>
    <row r="171" spans="1:9">
      <c r="D171" s="185"/>
      <c r="E171" s="185"/>
      <c r="F171" s="186"/>
      <c r="G171" s="185"/>
      <c r="H171" s="185"/>
      <c r="I171" s="186"/>
    </row>
    <row r="172" spans="1:9">
      <c r="D172" s="185"/>
      <c r="E172" s="185"/>
      <c r="F172" s="186"/>
      <c r="G172" s="185"/>
      <c r="H172" s="185"/>
      <c r="I172" s="186"/>
    </row>
    <row r="173" spans="1:9">
      <c r="D173" s="185"/>
      <c r="E173" s="185"/>
      <c r="F173" s="186"/>
      <c r="G173" s="185"/>
      <c r="H173" s="185"/>
      <c r="I173" s="186"/>
    </row>
    <row r="174" spans="1:9">
      <c r="D174" s="185"/>
      <c r="E174" s="185"/>
      <c r="F174" s="186"/>
      <c r="G174" s="185"/>
      <c r="H174" s="185"/>
      <c r="I174" s="186"/>
    </row>
    <row r="175" spans="1:9">
      <c r="D175" s="185"/>
      <c r="E175" s="185"/>
      <c r="F175" s="186"/>
      <c r="G175" s="185"/>
      <c r="H175" s="185"/>
      <c r="I175" s="186"/>
    </row>
    <row r="176" spans="1:9">
      <c r="D176" s="185"/>
      <c r="E176" s="185"/>
      <c r="F176" s="186"/>
      <c r="G176" s="185"/>
      <c r="H176" s="185"/>
      <c r="I176" s="186"/>
    </row>
    <row r="177" spans="4:9">
      <c r="D177" s="185"/>
      <c r="E177" s="185"/>
      <c r="F177" s="186"/>
      <c r="G177" s="185"/>
      <c r="H177" s="185"/>
      <c r="I177" s="186"/>
    </row>
    <row r="178" spans="4:9">
      <c r="D178" s="185"/>
      <c r="E178" s="185"/>
      <c r="F178" s="186"/>
      <c r="G178" s="185"/>
      <c r="H178" s="185"/>
      <c r="I178" s="186"/>
    </row>
    <row r="179" spans="4:9">
      <c r="D179" s="185"/>
      <c r="E179" s="185"/>
      <c r="F179" s="186"/>
      <c r="G179" s="185"/>
      <c r="H179" s="185"/>
      <c r="I179" s="186"/>
    </row>
    <row r="180" spans="4:9">
      <c r="D180" s="185"/>
      <c r="E180" s="185"/>
      <c r="F180" s="186"/>
      <c r="G180" s="185"/>
      <c r="H180" s="185"/>
      <c r="I180" s="186"/>
    </row>
    <row r="181" spans="4:9">
      <c r="D181" s="185"/>
      <c r="E181" s="185"/>
      <c r="F181" s="186"/>
      <c r="G181" s="185"/>
      <c r="H181" s="185"/>
      <c r="I181" s="186"/>
    </row>
    <row r="182" spans="4:9">
      <c r="D182" s="185"/>
      <c r="E182" s="185"/>
      <c r="F182" s="186"/>
      <c r="G182" s="185"/>
      <c r="H182" s="185"/>
      <c r="I182" s="186"/>
    </row>
    <row r="183" spans="4:9">
      <c r="D183" s="185"/>
      <c r="E183" s="185"/>
      <c r="F183" s="186"/>
      <c r="G183" s="185"/>
      <c r="H183" s="185"/>
      <c r="I183" s="186"/>
    </row>
    <row r="184" spans="4:9">
      <c r="D184" s="185"/>
      <c r="E184" s="185"/>
      <c r="F184" s="186"/>
      <c r="G184" s="185"/>
      <c r="H184" s="185"/>
      <c r="I184" s="186"/>
    </row>
    <row r="185" spans="4:9">
      <c r="D185" s="185"/>
      <c r="E185" s="185"/>
      <c r="F185" s="186"/>
      <c r="G185" s="185"/>
      <c r="H185" s="185"/>
      <c r="I185" s="186"/>
    </row>
    <row r="186" spans="4:9">
      <c r="D186" s="185"/>
      <c r="E186" s="185"/>
      <c r="F186" s="186"/>
      <c r="G186" s="185"/>
      <c r="H186" s="185"/>
      <c r="I186" s="186"/>
    </row>
    <row r="187" spans="4:9">
      <c r="D187" s="185"/>
      <c r="E187" s="185"/>
      <c r="F187" s="186"/>
      <c r="G187" s="185"/>
      <c r="H187" s="185"/>
      <c r="I187" s="186"/>
    </row>
    <row r="188" spans="4:9">
      <c r="D188" s="185"/>
      <c r="E188" s="185"/>
      <c r="F188" s="186"/>
      <c r="G188" s="185"/>
      <c r="H188" s="185"/>
      <c r="I188" s="186"/>
    </row>
    <row r="189" spans="4:9">
      <c r="D189" s="185"/>
      <c r="E189" s="185"/>
      <c r="F189" s="186"/>
      <c r="G189" s="185"/>
      <c r="H189" s="185"/>
      <c r="I189" s="186"/>
    </row>
    <row r="190" spans="4:9">
      <c r="D190" s="185"/>
      <c r="E190" s="185"/>
      <c r="F190" s="186"/>
      <c r="G190" s="185"/>
      <c r="H190" s="185"/>
      <c r="I190" s="186"/>
    </row>
    <row r="191" spans="4:9">
      <c r="D191" s="185"/>
      <c r="E191" s="185"/>
      <c r="F191" s="186"/>
      <c r="G191" s="185"/>
      <c r="H191" s="185"/>
      <c r="I191" s="186"/>
    </row>
    <row r="192" spans="4:9">
      <c r="D192" s="185"/>
      <c r="E192" s="185"/>
      <c r="F192" s="186"/>
      <c r="G192" s="185"/>
      <c r="H192" s="185"/>
      <c r="I192" s="186"/>
    </row>
    <row r="193" spans="4:9">
      <c r="D193" s="185"/>
      <c r="E193" s="185"/>
      <c r="F193" s="186"/>
      <c r="G193" s="185"/>
      <c r="H193" s="185"/>
      <c r="I193" s="186"/>
    </row>
    <row r="194" spans="4:9">
      <c r="D194" s="185"/>
      <c r="E194" s="185"/>
      <c r="F194" s="186"/>
      <c r="G194" s="185"/>
      <c r="H194" s="185"/>
      <c r="I194" s="186"/>
    </row>
    <row r="195" spans="4:9">
      <c r="D195" s="185"/>
      <c r="E195" s="185"/>
      <c r="F195" s="186"/>
      <c r="G195" s="185"/>
      <c r="H195" s="185"/>
      <c r="I195" s="186"/>
    </row>
    <row r="196" spans="4:9">
      <c r="D196" s="185"/>
      <c r="E196" s="185"/>
      <c r="F196" s="186"/>
      <c r="G196" s="185"/>
      <c r="H196" s="185"/>
      <c r="I196" s="186"/>
    </row>
    <row r="197" spans="4:9">
      <c r="D197" s="185"/>
      <c r="E197" s="185"/>
      <c r="F197" s="186"/>
      <c r="G197" s="185"/>
      <c r="H197" s="185"/>
      <c r="I197" s="186"/>
    </row>
    <row r="198" spans="4:9">
      <c r="D198" s="185"/>
      <c r="E198" s="185"/>
      <c r="F198" s="186"/>
      <c r="G198" s="185"/>
      <c r="H198" s="185"/>
      <c r="I198" s="186"/>
    </row>
    <row r="199" spans="4:9">
      <c r="D199" s="185"/>
      <c r="E199" s="185"/>
      <c r="F199" s="186"/>
      <c r="G199" s="185"/>
      <c r="H199" s="185"/>
      <c r="I199" s="186"/>
    </row>
    <row r="200" spans="4:9">
      <c r="D200" s="185"/>
      <c r="E200" s="185"/>
      <c r="F200" s="186"/>
      <c r="G200" s="185"/>
      <c r="H200" s="185"/>
      <c r="I200" s="186"/>
    </row>
    <row r="201" spans="4:9">
      <c r="D201" s="185"/>
      <c r="E201" s="185"/>
      <c r="F201" s="186"/>
      <c r="G201" s="185"/>
      <c r="H201" s="185"/>
      <c r="I201" s="186"/>
    </row>
    <row r="202" spans="4:9">
      <c r="D202" s="185"/>
      <c r="E202" s="185"/>
      <c r="F202" s="186"/>
      <c r="G202" s="185"/>
      <c r="H202" s="185"/>
      <c r="I202" s="186"/>
    </row>
    <row r="203" spans="4:9">
      <c r="D203" s="185"/>
      <c r="E203" s="185"/>
      <c r="F203" s="186"/>
      <c r="G203" s="185"/>
      <c r="H203" s="185"/>
      <c r="I203" s="186"/>
    </row>
    <row r="204" spans="4:9">
      <c r="D204" s="185"/>
      <c r="E204" s="185"/>
      <c r="F204" s="186"/>
      <c r="G204" s="185"/>
      <c r="H204" s="185"/>
      <c r="I204" s="186"/>
    </row>
    <row r="205" spans="4:9">
      <c r="D205" s="185"/>
      <c r="E205" s="185"/>
      <c r="F205" s="186"/>
      <c r="G205" s="185"/>
      <c r="H205" s="185"/>
      <c r="I205" s="186"/>
    </row>
    <row r="206" spans="4:9">
      <c r="D206" s="185"/>
      <c r="E206" s="185"/>
      <c r="F206" s="186"/>
      <c r="G206" s="185"/>
      <c r="H206" s="185"/>
      <c r="I206" s="186"/>
    </row>
    <row r="207" spans="4:9">
      <c r="D207" s="185"/>
      <c r="E207" s="185"/>
      <c r="F207" s="186"/>
      <c r="G207" s="185"/>
      <c r="H207" s="185"/>
      <c r="I207" s="186"/>
    </row>
    <row r="208" spans="4:9">
      <c r="D208" s="185"/>
      <c r="E208" s="185"/>
      <c r="F208" s="186"/>
      <c r="G208" s="185"/>
      <c r="H208" s="185"/>
      <c r="I208" s="186"/>
    </row>
    <row r="209" spans="4:9">
      <c r="D209" s="185"/>
      <c r="E209" s="185"/>
      <c r="F209" s="186"/>
      <c r="G209" s="185"/>
      <c r="H209" s="185"/>
      <c r="I209" s="186"/>
    </row>
    <row r="210" spans="4:9">
      <c r="D210" s="185"/>
      <c r="E210" s="185"/>
      <c r="F210" s="186"/>
      <c r="G210" s="185"/>
      <c r="H210" s="185"/>
      <c r="I210" s="186"/>
    </row>
    <row r="211" spans="4:9">
      <c r="D211" s="185"/>
      <c r="E211" s="185"/>
      <c r="F211" s="186"/>
      <c r="G211" s="185"/>
      <c r="H211" s="185"/>
      <c r="I211" s="186"/>
    </row>
    <row r="212" spans="4:9">
      <c r="D212" s="185"/>
      <c r="E212" s="185"/>
      <c r="F212" s="186"/>
      <c r="G212" s="185"/>
      <c r="H212" s="185"/>
      <c r="I212" s="186"/>
    </row>
    <row r="213" spans="4:9">
      <c r="D213" s="185"/>
      <c r="E213" s="185"/>
      <c r="F213" s="186"/>
      <c r="G213" s="185"/>
      <c r="H213" s="185"/>
      <c r="I213" s="186"/>
    </row>
    <row r="214" spans="4:9">
      <c r="D214" s="185"/>
      <c r="E214" s="185"/>
      <c r="F214" s="186"/>
      <c r="G214" s="185"/>
      <c r="H214" s="185"/>
      <c r="I214" s="186"/>
    </row>
    <row r="215" spans="4:9">
      <c r="D215" s="185"/>
      <c r="E215" s="185"/>
      <c r="F215" s="186"/>
      <c r="G215" s="185"/>
      <c r="H215" s="185"/>
      <c r="I215" s="186"/>
    </row>
    <row r="216" spans="4:9">
      <c r="D216" s="185"/>
      <c r="E216" s="185"/>
      <c r="F216" s="186"/>
      <c r="G216" s="185"/>
      <c r="H216" s="185"/>
      <c r="I216" s="186"/>
    </row>
    <row r="217" spans="4:9">
      <c r="D217" s="185"/>
      <c r="E217" s="185"/>
      <c r="F217" s="186"/>
      <c r="G217" s="185"/>
      <c r="H217" s="185"/>
      <c r="I217" s="186"/>
    </row>
    <row r="218" spans="4:9">
      <c r="D218" s="185"/>
      <c r="E218" s="185"/>
      <c r="F218" s="186"/>
      <c r="G218" s="185"/>
      <c r="H218" s="185"/>
      <c r="I218" s="186"/>
    </row>
    <row r="219" spans="4:9">
      <c r="D219" s="185"/>
      <c r="E219" s="185"/>
      <c r="F219" s="186"/>
      <c r="G219" s="185"/>
      <c r="H219" s="185"/>
      <c r="I219" s="186"/>
    </row>
    <row r="220" spans="4:9">
      <c r="D220" s="185"/>
      <c r="E220" s="185"/>
      <c r="F220" s="186"/>
      <c r="G220" s="185"/>
      <c r="H220" s="185"/>
      <c r="I220" s="186"/>
    </row>
    <row r="221" spans="4:9">
      <c r="D221" s="185"/>
      <c r="E221" s="185"/>
      <c r="F221" s="186"/>
      <c r="G221" s="185"/>
      <c r="H221" s="185"/>
      <c r="I221" s="186"/>
    </row>
    <row r="222" spans="4:9">
      <c r="D222" s="185"/>
      <c r="E222" s="185"/>
      <c r="F222" s="186"/>
      <c r="G222" s="185"/>
      <c r="H222" s="185"/>
      <c r="I222" s="186"/>
    </row>
    <row r="223" spans="4:9">
      <c r="D223" s="185"/>
      <c r="E223" s="185"/>
      <c r="F223" s="186"/>
      <c r="G223" s="185"/>
      <c r="H223" s="185"/>
      <c r="I223" s="186"/>
    </row>
    <row r="224" spans="4:9">
      <c r="D224" s="185"/>
      <c r="E224" s="185"/>
      <c r="F224" s="186"/>
      <c r="G224" s="185"/>
      <c r="H224" s="185"/>
      <c r="I224" s="186"/>
    </row>
    <row r="225" spans="4:9">
      <c r="D225" s="185"/>
      <c r="E225" s="185"/>
      <c r="F225" s="186"/>
      <c r="G225" s="185"/>
      <c r="H225" s="185"/>
      <c r="I225" s="186"/>
    </row>
    <row r="226" spans="4:9">
      <c r="D226" s="185"/>
      <c r="E226" s="185"/>
      <c r="F226" s="186"/>
      <c r="G226" s="185"/>
      <c r="H226" s="185"/>
      <c r="I226" s="186"/>
    </row>
    <row r="227" spans="4:9">
      <c r="D227" s="185"/>
      <c r="E227" s="185"/>
      <c r="F227" s="186"/>
      <c r="G227" s="185"/>
      <c r="H227" s="185"/>
      <c r="I227" s="186"/>
    </row>
    <row r="228" spans="4:9">
      <c r="D228" s="185"/>
      <c r="E228" s="185"/>
      <c r="F228" s="186"/>
      <c r="G228" s="185"/>
      <c r="H228" s="185"/>
      <c r="I228" s="186"/>
    </row>
    <row r="229" spans="4:9">
      <c r="D229" s="185"/>
      <c r="E229" s="185"/>
      <c r="F229" s="186"/>
      <c r="G229" s="185"/>
      <c r="H229" s="185"/>
      <c r="I229" s="186"/>
    </row>
    <row r="230" spans="4:9">
      <c r="D230" s="185"/>
      <c r="E230" s="185"/>
      <c r="F230" s="186"/>
      <c r="G230" s="185"/>
      <c r="H230" s="185"/>
      <c r="I230" s="186"/>
    </row>
    <row r="231" spans="4:9">
      <c r="D231" s="185"/>
      <c r="E231" s="185"/>
      <c r="F231" s="186"/>
      <c r="G231" s="185"/>
      <c r="H231" s="185"/>
      <c r="I231" s="186"/>
    </row>
    <row r="232" spans="4:9">
      <c r="D232" s="185"/>
      <c r="E232" s="185"/>
      <c r="F232" s="186"/>
      <c r="G232" s="185"/>
      <c r="H232" s="185"/>
      <c r="I232" s="186"/>
    </row>
    <row r="233" spans="4:9">
      <c r="D233" s="185"/>
      <c r="E233" s="185"/>
      <c r="F233" s="186"/>
      <c r="G233" s="185"/>
      <c r="H233" s="185"/>
      <c r="I233" s="186"/>
    </row>
    <row r="234" spans="4:9">
      <c r="D234" s="185"/>
      <c r="E234" s="185"/>
      <c r="F234" s="186"/>
      <c r="G234" s="185"/>
      <c r="H234" s="185"/>
      <c r="I234" s="186"/>
    </row>
    <row r="235" spans="4:9">
      <c r="D235" s="185"/>
      <c r="E235" s="185"/>
      <c r="F235" s="186"/>
      <c r="G235" s="185"/>
      <c r="H235" s="185"/>
      <c r="I235" s="186"/>
    </row>
    <row r="236" spans="4:9">
      <c r="D236" s="185"/>
      <c r="E236" s="185"/>
      <c r="F236" s="186"/>
      <c r="G236" s="185"/>
      <c r="H236" s="185"/>
      <c r="I236" s="186"/>
    </row>
    <row r="237" spans="4:9">
      <c r="D237" s="185"/>
      <c r="E237" s="185"/>
      <c r="F237" s="186"/>
      <c r="G237" s="185"/>
      <c r="H237" s="185"/>
      <c r="I237" s="186"/>
    </row>
    <row r="238" spans="4:9">
      <c r="D238" s="185"/>
      <c r="E238" s="185"/>
      <c r="F238" s="186"/>
      <c r="G238" s="185"/>
      <c r="H238" s="185"/>
      <c r="I238" s="186"/>
    </row>
    <row r="239" spans="4:9">
      <c r="D239" s="185"/>
      <c r="E239" s="185"/>
      <c r="F239" s="186"/>
      <c r="G239" s="185"/>
      <c r="H239" s="185"/>
      <c r="I239" s="186"/>
    </row>
    <row r="240" spans="4:9">
      <c r="D240" s="185"/>
      <c r="E240" s="185"/>
      <c r="F240" s="186"/>
      <c r="G240" s="185"/>
      <c r="H240" s="185"/>
      <c r="I240" s="186"/>
    </row>
    <row r="241" spans="3:9">
      <c r="D241" s="185"/>
      <c r="E241" s="185"/>
      <c r="F241" s="186"/>
      <c r="G241" s="185"/>
      <c r="H241" s="185"/>
      <c r="I241" s="186"/>
    </row>
    <row r="242" spans="3:9">
      <c r="D242" s="185"/>
      <c r="E242" s="185"/>
      <c r="F242" s="186"/>
      <c r="G242" s="185"/>
      <c r="H242" s="185"/>
      <c r="I242" s="186"/>
    </row>
    <row r="243" spans="3:9">
      <c r="D243" s="185"/>
      <c r="E243" s="185"/>
      <c r="F243" s="186"/>
      <c r="G243" s="185"/>
      <c r="H243" s="185"/>
      <c r="I243" s="186"/>
    </row>
    <row r="244" spans="3:9">
      <c r="D244" s="185"/>
      <c r="E244" s="185"/>
      <c r="F244" s="186"/>
      <c r="G244" s="185"/>
      <c r="H244" s="185"/>
      <c r="I244" s="186"/>
    </row>
    <row r="245" spans="3:9">
      <c r="D245" s="185"/>
      <c r="E245" s="185"/>
      <c r="F245" s="186"/>
      <c r="G245" s="185"/>
      <c r="H245" s="185"/>
      <c r="I245" s="186"/>
    </row>
    <row r="246" spans="3:9">
      <c r="D246" s="185"/>
      <c r="E246" s="185"/>
      <c r="F246" s="186"/>
      <c r="G246" s="185"/>
      <c r="H246" s="185"/>
      <c r="I246" s="186"/>
    </row>
    <row r="247" spans="3:9">
      <c r="D247" s="185"/>
      <c r="E247" s="185"/>
      <c r="F247" s="186"/>
      <c r="G247" s="185"/>
      <c r="H247" s="185"/>
      <c r="I247" s="186"/>
    </row>
    <row r="248" spans="3:9">
      <c r="D248" s="185"/>
      <c r="E248" s="185"/>
      <c r="F248" s="186"/>
      <c r="G248" s="185"/>
      <c r="H248" s="185"/>
      <c r="I248" s="186"/>
    </row>
    <row r="249" spans="3:9">
      <c r="D249" s="185"/>
      <c r="E249" s="185"/>
      <c r="F249" s="186"/>
      <c r="G249" s="185"/>
      <c r="H249" s="185"/>
      <c r="I249" s="186"/>
    </row>
    <row r="250" spans="3:9">
      <c r="D250" s="185"/>
      <c r="E250" s="185"/>
      <c r="F250" s="186"/>
      <c r="G250" s="185"/>
      <c r="H250" s="185"/>
      <c r="I250" s="186"/>
    </row>
    <row r="251" spans="3:9">
      <c r="D251" s="185"/>
      <c r="E251" s="185"/>
      <c r="F251" s="186"/>
      <c r="G251" s="185"/>
      <c r="H251" s="185"/>
      <c r="I251" s="186"/>
    </row>
    <row r="252" spans="3:9">
      <c r="D252" s="185"/>
      <c r="E252" s="185"/>
      <c r="F252" s="186"/>
      <c r="G252" s="185"/>
      <c r="H252" s="185"/>
      <c r="I252" s="186"/>
    </row>
    <row r="253" spans="3:9" ht="17">
      <c r="C253" s="184" t="s">
        <v>503</v>
      </c>
      <c r="D253" s="185"/>
      <c r="E253" s="185"/>
      <c r="F253" s="186"/>
      <c r="G253" s="185"/>
      <c r="H253" s="185"/>
      <c r="I253" s="186"/>
    </row>
    <row r="254" spans="3:9" ht="17">
      <c r="C254" s="184" t="s">
        <v>503</v>
      </c>
      <c r="D254" s="185"/>
      <c r="E254" s="185"/>
      <c r="F254" s="186"/>
      <c r="G254" s="185"/>
      <c r="H254" s="185"/>
      <c r="I254" s="186"/>
    </row>
    <row r="255" spans="3:9" ht="17">
      <c r="C255" s="184" t="s">
        <v>503</v>
      </c>
      <c r="D255" s="185"/>
      <c r="E255" s="185"/>
      <c r="F255" s="186"/>
      <c r="G255" s="185"/>
      <c r="H255" s="185"/>
      <c r="I255" s="186"/>
    </row>
    <row r="256" spans="3:9" ht="17">
      <c r="C256" s="184" t="s">
        <v>503</v>
      </c>
      <c r="D256" s="185"/>
      <c r="E256" s="185"/>
      <c r="F256" s="186"/>
      <c r="G256" s="185"/>
      <c r="H256" s="185"/>
      <c r="I256" s="186"/>
    </row>
    <row r="257" spans="3:9" ht="17">
      <c r="C257" s="184" t="s">
        <v>503</v>
      </c>
      <c r="D257" s="185"/>
      <c r="E257" s="185"/>
      <c r="F257" s="186"/>
      <c r="G257" s="185"/>
      <c r="H257" s="185"/>
      <c r="I257" s="186"/>
    </row>
    <row r="258" spans="3:9" ht="17">
      <c r="C258" s="184" t="s">
        <v>503</v>
      </c>
      <c r="D258" s="185"/>
      <c r="E258" s="185"/>
      <c r="F258" s="186"/>
      <c r="G258" s="185"/>
      <c r="H258" s="185"/>
      <c r="I258" s="186"/>
    </row>
    <row r="259" spans="3:9" ht="17">
      <c r="C259" s="184" t="s">
        <v>503</v>
      </c>
      <c r="D259" s="185"/>
      <c r="E259" s="185"/>
      <c r="F259" s="186"/>
      <c r="G259" s="185"/>
      <c r="H259" s="185"/>
      <c r="I259" s="186"/>
    </row>
    <row r="260" spans="3:9" ht="17">
      <c r="C260" s="184" t="s">
        <v>503</v>
      </c>
      <c r="D260" s="185"/>
      <c r="E260" s="185"/>
      <c r="F260" s="186"/>
      <c r="G260" s="185"/>
      <c r="H260" s="185"/>
      <c r="I260" s="186"/>
    </row>
    <row r="261" spans="3:9" ht="17">
      <c r="C261" s="184" t="s">
        <v>503</v>
      </c>
      <c r="D261" s="185"/>
      <c r="E261" s="185"/>
      <c r="F261" s="186"/>
      <c r="G261" s="185"/>
      <c r="H261" s="185"/>
      <c r="I261" s="186"/>
    </row>
    <row r="262" spans="3:9" ht="17">
      <c r="C262" s="184" t="s">
        <v>503</v>
      </c>
      <c r="D262" s="185"/>
      <c r="E262" s="185"/>
      <c r="F262" s="186"/>
      <c r="G262" s="185"/>
      <c r="H262" s="185"/>
      <c r="I262" s="186"/>
    </row>
    <row r="263" spans="3:9" ht="17">
      <c r="C263" s="184" t="s">
        <v>503</v>
      </c>
      <c r="D263" s="185"/>
      <c r="E263" s="185"/>
      <c r="F263" s="186"/>
      <c r="G263" s="185"/>
      <c r="H263" s="185"/>
      <c r="I263" s="186"/>
    </row>
    <row r="264" spans="3:9" ht="17">
      <c r="C264" s="184" t="s">
        <v>503</v>
      </c>
      <c r="D264" s="185"/>
      <c r="E264" s="185"/>
      <c r="F264" s="186"/>
      <c r="G264" s="185"/>
      <c r="H264" s="185"/>
      <c r="I264" s="186"/>
    </row>
    <row r="265" spans="3:9" ht="17">
      <c r="C265" s="184" t="s">
        <v>503</v>
      </c>
      <c r="D265" s="185"/>
      <c r="E265" s="185"/>
      <c r="F265" s="186"/>
      <c r="G265" s="185"/>
      <c r="H265" s="185"/>
      <c r="I265" s="186"/>
    </row>
    <row r="266" spans="3:9" ht="17">
      <c r="C266" s="184" t="s">
        <v>503</v>
      </c>
      <c r="D266" s="185"/>
      <c r="E266" s="185"/>
      <c r="F266" s="186"/>
      <c r="G266" s="185"/>
      <c r="H266" s="185"/>
      <c r="I266" s="186"/>
    </row>
    <row r="267" spans="3:9" ht="17">
      <c r="C267" s="184" t="s">
        <v>503</v>
      </c>
      <c r="D267" s="185"/>
      <c r="E267" s="185"/>
      <c r="F267" s="186"/>
      <c r="G267" s="185"/>
      <c r="H267" s="185"/>
      <c r="I267" s="186"/>
    </row>
    <row r="268" spans="3:9" ht="17">
      <c r="C268" s="184" t="s">
        <v>503</v>
      </c>
      <c r="D268" s="185"/>
      <c r="E268" s="185"/>
      <c r="F268" s="186"/>
      <c r="G268" s="185"/>
      <c r="H268" s="185"/>
      <c r="I268" s="186"/>
    </row>
    <row r="269" spans="3:9" ht="17">
      <c r="C269" s="184" t="s">
        <v>503</v>
      </c>
      <c r="D269" s="185"/>
      <c r="E269" s="185"/>
      <c r="F269" s="186"/>
      <c r="G269" s="185"/>
      <c r="H269" s="185"/>
      <c r="I269" s="186"/>
    </row>
    <row r="270" spans="3:9" ht="17">
      <c r="C270" s="184" t="s">
        <v>503</v>
      </c>
      <c r="D270" s="185"/>
      <c r="E270" s="185"/>
      <c r="F270" s="186"/>
      <c r="G270" s="185"/>
      <c r="H270" s="185"/>
      <c r="I270" s="186"/>
    </row>
    <row r="271" spans="3:9" ht="17">
      <c r="C271" s="184" t="s">
        <v>503</v>
      </c>
      <c r="D271" s="185"/>
      <c r="E271" s="185"/>
      <c r="F271" s="186"/>
      <c r="G271" s="185"/>
      <c r="H271" s="185"/>
      <c r="I271" s="186"/>
    </row>
    <row r="272" spans="3:9" ht="17">
      <c r="C272" s="184" t="s">
        <v>503</v>
      </c>
      <c r="D272" s="185"/>
      <c r="E272" s="185"/>
      <c r="F272" s="186"/>
      <c r="G272" s="185"/>
      <c r="H272" s="185"/>
      <c r="I272" s="186"/>
    </row>
    <row r="273" spans="4:9">
      <c r="D273" s="185"/>
      <c r="E273" s="185"/>
      <c r="F273" s="186"/>
      <c r="G273" s="185"/>
      <c r="H273" s="185"/>
      <c r="I273" s="186"/>
    </row>
    <row r="274" spans="4:9">
      <c r="D274" s="185"/>
      <c r="E274" s="185"/>
      <c r="F274" s="186"/>
      <c r="G274" s="185"/>
      <c r="H274" s="185"/>
      <c r="I274" s="186"/>
    </row>
    <row r="275" spans="4:9">
      <c r="D275" s="185"/>
      <c r="E275" s="185"/>
      <c r="F275" s="186"/>
      <c r="G275" s="185"/>
      <c r="H275" s="185"/>
      <c r="I275" s="186"/>
    </row>
    <row r="276" spans="4:9">
      <c r="D276" s="185"/>
      <c r="E276" s="185"/>
      <c r="F276" s="186"/>
      <c r="G276" s="185"/>
      <c r="H276" s="185"/>
      <c r="I276" s="186"/>
    </row>
    <row r="277" spans="4:9">
      <c r="D277" s="185"/>
      <c r="E277" s="185"/>
      <c r="F277" s="186"/>
      <c r="G277" s="185"/>
      <c r="H277" s="185"/>
      <c r="I277" s="186"/>
    </row>
    <row r="278" spans="4:9">
      <c r="D278" s="185"/>
      <c r="E278" s="185"/>
      <c r="F278" s="186"/>
      <c r="G278" s="185"/>
      <c r="H278" s="185"/>
      <c r="I278" s="186"/>
    </row>
    <row r="279" spans="4:9">
      <c r="D279" s="185"/>
      <c r="E279" s="185"/>
      <c r="F279" s="186"/>
      <c r="G279" s="185"/>
      <c r="H279" s="185"/>
      <c r="I279" s="186"/>
    </row>
    <row r="280" spans="4:9">
      <c r="D280" s="185"/>
      <c r="E280" s="185"/>
      <c r="F280" s="186"/>
      <c r="G280" s="185"/>
      <c r="H280" s="185"/>
      <c r="I280" s="186"/>
    </row>
    <row r="281" spans="4:9">
      <c r="D281" s="185"/>
      <c r="E281" s="185"/>
      <c r="F281" s="186"/>
      <c r="G281" s="185"/>
      <c r="H281" s="185"/>
      <c r="I281" s="186"/>
    </row>
    <row r="282" spans="4:9">
      <c r="D282" s="185"/>
      <c r="E282" s="185"/>
      <c r="F282" s="186"/>
      <c r="G282" s="185"/>
      <c r="H282" s="185"/>
      <c r="I282" s="186"/>
    </row>
    <row r="283" spans="4:9">
      <c r="D283" s="185"/>
      <c r="E283" s="185"/>
      <c r="F283" s="186"/>
      <c r="G283" s="185"/>
      <c r="H283" s="185"/>
      <c r="I283" s="186"/>
    </row>
    <row r="284" spans="4:9">
      <c r="D284" s="185"/>
      <c r="E284" s="185"/>
      <c r="F284" s="186"/>
      <c r="G284" s="185"/>
      <c r="H284" s="185"/>
      <c r="I284" s="186"/>
    </row>
    <row r="285" spans="4:9">
      <c r="D285" s="185"/>
      <c r="E285" s="185"/>
      <c r="F285" s="186"/>
      <c r="G285" s="185"/>
      <c r="H285" s="185"/>
      <c r="I285" s="186"/>
    </row>
    <row r="286" spans="4:9">
      <c r="D286" s="185"/>
      <c r="E286" s="185"/>
      <c r="F286" s="186"/>
      <c r="G286" s="185"/>
      <c r="H286" s="185"/>
      <c r="I286" s="186"/>
    </row>
    <row r="287" spans="4:9">
      <c r="D287" s="185"/>
      <c r="E287" s="185"/>
      <c r="F287" s="186"/>
      <c r="G287" s="185"/>
      <c r="H287" s="185"/>
      <c r="I287" s="186"/>
    </row>
    <row r="288" spans="4:9">
      <c r="D288" s="185"/>
      <c r="E288" s="185"/>
      <c r="F288" s="186"/>
      <c r="G288" s="185"/>
      <c r="H288" s="185"/>
      <c r="I288" s="186"/>
    </row>
    <row r="289" spans="4:9">
      <c r="D289" s="185"/>
      <c r="E289" s="185"/>
      <c r="F289" s="186"/>
      <c r="G289" s="185"/>
      <c r="H289" s="185"/>
      <c r="I289" s="186"/>
    </row>
    <row r="290" spans="4:9">
      <c r="D290" s="185"/>
      <c r="E290" s="185"/>
      <c r="F290" s="186"/>
      <c r="G290" s="185"/>
      <c r="H290" s="185"/>
      <c r="I290" s="186"/>
    </row>
    <row r="291" spans="4:9">
      <c r="D291" s="185"/>
      <c r="E291" s="185"/>
      <c r="F291" s="186"/>
      <c r="G291" s="185"/>
      <c r="H291" s="185"/>
      <c r="I291" s="186"/>
    </row>
    <row r="292" spans="4:9">
      <c r="D292" s="185"/>
      <c r="E292" s="185"/>
      <c r="F292" s="186"/>
      <c r="G292" s="185"/>
      <c r="H292" s="185"/>
      <c r="I292" s="186"/>
    </row>
    <row r="293" spans="4:9">
      <c r="D293" s="185"/>
      <c r="E293" s="185"/>
      <c r="F293" s="186"/>
      <c r="G293" s="185"/>
      <c r="H293" s="185"/>
      <c r="I293" s="186"/>
    </row>
    <row r="294" spans="4:9">
      <c r="D294" s="185"/>
      <c r="E294" s="185"/>
      <c r="F294" s="186"/>
      <c r="G294" s="185"/>
      <c r="H294" s="185"/>
      <c r="I294" s="186"/>
    </row>
    <row r="295" spans="4:9">
      <c r="D295" s="185"/>
      <c r="E295" s="185"/>
      <c r="F295" s="186"/>
      <c r="G295" s="185"/>
      <c r="H295" s="185"/>
      <c r="I295" s="186"/>
    </row>
    <row r="296" spans="4:9">
      <c r="D296" s="185"/>
      <c r="E296" s="185"/>
      <c r="F296" s="186"/>
      <c r="G296" s="185"/>
      <c r="H296" s="185"/>
      <c r="I296" s="186"/>
    </row>
    <row r="297" spans="4:9">
      <c r="D297" s="185"/>
      <c r="E297" s="185"/>
      <c r="F297" s="186"/>
      <c r="G297" s="185"/>
      <c r="H297" s="185"/>
      <c r="I297" s="186"/>
    </row>
    <row r="298" spans="4:9">
      <c r="D298" s="185"/>
      <c r="E298" s="185"/>
      <c r="F298" s="186"/>
      <c r="G298" s="185"/>
      <c r="H298" s="185"/>
      <c r="I298" s="186"/>
    </row>
    <row r="299" spans="4:9">
      <c r="D299" s="185"/>
      <c r="E299" s="185"/>
      <c r="F299" s="186"/>
      <c r="G299" s="185"/>
      <c r="H299" s="185"/>
      <c r="I299" s="186"/>
    </row>
    <row r="300" spans="4:9">
      <c r="D300" s="185"/>
      <c r="E300" s="185"/>
      <c r="F300" s="186"/>
      <c r="G300" s="185"/>
      <c r="H300" s="185"/>
      <c r="I300" s="186"/>
    </row>
    <row r="301" spans="4:9">
      <c r="D301" s="185"/>
      <c r="E301" s="185"/>
      <c r="F301" s="186"/>
      <c r="G301" s="185"/>
      <c r="H301" s="185"/>
      <c r="I301" s="186"/>
    </row>
    <row r="302" spans="4:9">
      <c r="D302" s="185"/>
      <c r="E302" s="185"/>
      <c r="F302" s="186"/>
      <c r="G302" s="185"/>
      <c r="H302" s="185"/>
      <c r="I302" s="186"/>
    </row>
    <row r="303" spans="4:9">
      <c r="D303" s="185"/>
      <c r="E303" s="185"/>
      <c r="F303" s="186"/>
      <c r="G303" s="185"/>
      <c r="H303" s="185"/>
      <c r="I303" s="186"/>
    </row>
    <row r="304" spans="4:9">
      <c r="D304" s="185"/>
      <c r="E304" s="185"/>
      <c r="F304" s="186"/>
      <c r="G304" s="185"/>
      <c r="H304" s="185"/>
      <c r="I304" s="186"/>
    </row>
    <row r="305" spans="4:9">
      <c r="D305" s="185"/>
      <c r="E305" s="185"/>
      <c r="F305" s="186"/>
      <c r="G305" s="185"/>
      <c r="H305" s="185"/>
      <c r="I305" s="186"/>
    </row>
    <row r="306" spans="4:9">
      <c r="D306" s="185"/>
      <c r="E306" s="185"/>
      <c r="F306" s="186"/>
      <c r="G306" s="185"/>
      <c r="H306" s="185"/>
      <c r="I306" s="186"/>
    </row>
    <row r="307" spans="4:9">
      <c r="D307" s="185"/>
      <c r="E307" s="185"/>
      <c r="F307" s="186"/>
      <c r="G307" s="185"/>
      <c r="H307" s="185"/>
      <c r="I307" s="186"/>
    </row>
    <row r="308" spans="4:9">
      <c r="D308" s="185"/>
      <c r="E308" s="185"/>
      <c r="F308" s="186"/>
      <c r="G308" s="185"/>
      <c r="H308" s="185"/>
      <c r="I308" s="186"/>
    </row>
    <row r="309" spans="4:9">
      <c r="D309" s="185"/>
      <c r="E309" s="185"/>
      <c r="F309" s="186"/>
      <c r="G309" s="185"/>
      <c r="H309" s="185"/>
      <c r="I309" s="186"/>
    </row>
    <row r="310" spans="4:9">
      <c r="D310" s="185"/>
      <c r="E310" s="185"/>
      <c r="F310" s="186"/>
      <c r="G310" s="185"/>
      <c r="H310" s="185"/>
      <c r="I310" s="186"/>
    </row>
    <row r="311" spans="4:9">
      <c r="D311" s="185"/>
      <c r="E311" s="185"/>
      <c r="F311" s="186"/>
      <c r="G311" s="185"/>
      <c r="H311" s="185"/>
      <c r="I311" s="186"/>
    </row>
    <row r="312" spans="4:9">
      <c r="D312" s="185"/>
      <c r="E312" s="185"/>
      <c r="F312" s="186"/>
      <c r="G312" s="185"/>
      <c r="H312" s="185"/>
      <c r="I312" s="186"/>
    </row>
    <row r="313" spans="4:9">
      <c r="D313" s="185"/>
      <c r="E313" s="185"/>
      <c r="F313" s="186"/>
      <c r="G313" s="185"/>
      <c r="H313" s="185"/>
      <c r="I313" s="186"/>
    </row>
    <row r="314" spans="4:9">
      <c r="D314" s="185"/>
      <c r="E314" s="185"/>
      <c r="F314" s="186"/>
      <c r="G314" s="185"/>
      <c r="H314" s="185"/>
      <c r="I314" s="186"/>
    </row>
    <row r="315" spans="4:9">
      <c r="D315" s="185"/>
      <c r="E315" s="185"/>
      <c r="F315" s="186"/>
      <c r="G315" s="185"/>
      <c r="H315" s="185"/>
      <c r="I315" s="186"/>
    </row>
    <row r="316" spans="4:9">
      <c r="D316" s="185"/>
      <c r="E316" s="185"/>
      <c r="F316" s="186"/>
      <c r="G316" s="185"/>
      <c r="H316" s="185"/>
      <c r="I316" s="186"/>
    </row>
    <row r="317" spans="4:9">
      <c r="D317" s="185"/>
      <c r="E317" s="185"/>
      <c r="F317" s="186"/>
      <c r="G317" s="185"/>
      <c r="H317" s="185"/>
      <c r="I317" s="186"/>
    </row>
    <row r="318" spans="4:9">
      <c r="D318" s="185"/>
      <c r="E318" s="185"/>
      <c r="F318" s="186"/>
      <c r="G318" s="185"/>
      <c r="H318" s="185"/>
      <c r="I318" s="186"/>
    </row>
    <row r="319" spans="4:9">
      <c r="D319" s="185"/>
      <c r="E319" s="185"/>
      <c r="F319" s="186"/>
      <c r="G319" s="185"/>
      <c r="H319" s="185"/>
      <c r="I319" s="186"/>
    </row>
    <row r="320" spans="4:9">
      <c r="D320" s="185"/>
      <c r="E320" s="185"/>
      <c r="F320" s="186"/>
      <c r="G320" s="185"/>
      <c r="H320" s="185"/>
      <c r="I320" s="186"/>
    </row>
    <row r="321" spans="4:9">
      <c r="D321" s="185"/>
      <c r="E321" s="185"/>
      <c r="F321" s="186"/>
      <c r="G321" s="185"/>
      <c r="H321" s="185"/>
      <c r="I321" s="186"/>
    </row>
    <row r="322" spans="4:9">
      <c r="D322" s="185"/>
      <c r="E322" s="185"/>
      <c r="F322" s="186"/>
      <c r="G322" s="185"/>
      <c r="H322" s="185"/>
      <c r="I322" s="186"/>
    </row>
    <row r="323" spans="4:9">
      <c r="D323" s="185"/>
      <c r="E323" s="185"/>
      <c r="F323" s="186"/>
      <c r="G323" s="185"/>
      <c r="H323" s="185"/>
      <c r="I323" s="186"/>
    </row>
    <row r="324" spans="4:9">
      <c r="D324" s="185"/>
      <c r="E324" s="185"/>
      <c r="F324" s="186"/>
      <c r="G324" s="185"/>
      <c r="H324" s="185"/>
      <c r="I324" s="186"/>
    </row>
    <row r="325" spans="4:9">
      <c r="D325" s="185"/>
      <c r="E325" s="185"/>
      <c r="F325" s="186"/>
      <c r="G325" s="185"/>
      <c r="H325" s="185"/>
      <c r="I325" s="186"/>
    </row>
    <row r="326" spans="4:9">
      <c r="D326" s="185"/>
      <c r="E326" s="185"/>
      <c r="F326" s="186"/>
      <c r="G326" s="185"/>
      <c r="H326" s="185"/>
      <c r="I326" s="186"/>
    </row>
    <row r="327" spans="4:9">
      <c r="D327" s="185"/>
      <c r="E327" s="185"/>
      <c r="F327" s="186"/>
      <c r="G327" s="185"/>
      <c r="H327" s="185"/>
      <c r="I327" s="186"/>
    </row>
    <row r="328" spans="4:9">
      <c r="D328" s="185"/>
      <c r="E328" s="185"/>
      <c r="F328" s="186"/>
      <c r="G328" s="185"/>
      <c r="H328" s="185"/>
      <c r="I328" s="186"/>
    </row>
    <row r="329" spans="4:9">
      <c r="D329" s="185"/>
      <c r="E329" s="185"/>
      <c r="F329" s="186"/>
      <c r="G329" s="185"/>
      <c r="H329" s="185"/>
      <c r="I329" s="186"/>
    </row>
    <row r="330" spans="4:9">
      <c r="D330" s="185"/>
      <c r="E330" s="185"/>
      <c r="F330" s="186"/>
      <c r="G330" s="185"/>
      <c r="H330" s="185"/>
      <c r="I330" s="186"/>
    </row>
    <row r="331" spans="4:9">
      <c r="D331" s="185"/>
      <c r="E331" s="185"/>
      <c r="F331" s="186"/>
      <c r="G331" s="185"/>
      <c r="H331" s="185"/>
      <c r="I331" s="186"/>
    </row>
    <row r="332" spans="4:9">
      <c r="D332" s="185"/>
      <c r="E332" s="185"/>
      <c r="F332" s="186"/>
      <c r="G332" s="185"/>
      <c r="H332" s="185"/>
      <c r="I332" s="186"/>
    </row>
    <row r="333" spans="4:9">
      <c r="D333" s="185"/>
      <c r="E333" s="185"/>
      <c r="F333" s="186"/>
      <c r="G333" s="185"/>
      <c r="H333" s="185"/>
      <c r="I333" s="186"/>
    </row>
    <row r="334" spans="4:9">
      <c r="D334" s="185"/>
      <c r="E334" s="185"/>
      <c r="F334" s="186"/>
      <c r="G334" s="185"/>
      <c r="H334" s="185"/>
      <c r="I334" s="186"/>
    </row>
    <row r="335" spans="4:9">
      <c r="D335" s="185"/>
      <c r="E335" s="185"/>
      <c r="F335" s="186"/>
      <c r="G335" s="185"/>
      <c r="H335" s="185"/>
      <c r="I335" s="186"/>
    </row>
    <row r="336" spans="4:9">
      <c r="D336" s="185"/>
      <c r="E336" s="185"/>
      <c r="F336" s="186"/>
      <c r="G336" s="185"/>
      <c r="H336" s="185"/>
      <c r="I336" s="186"/>
    </row>
    <row r="337" spans="4:9">
      <c r="D337" s="185"/>
      <c r="E337" s="185"/>
      <c r="F337" s="186"/>
      <c r="G337" s="185"/>
      <c r="H337" s="185"/>
      <c r="I337" s="186"/>
    </row>
    <row r="338" spans="4:9">
      <c r="D338" s="185"/>
      <c r="E338" s="185"/>
      <c r="F338" s="186"/>
      <c r="G338" s="185"/>
      <c r="H338" s="185"/>
      <c r="I338" s="186"/>
    </row>
    <row r="339" spans="4:9">
      <c r="D339" s="185"/>
      <c r="E339" s="185"/>
      <c r="F339" s="186"/>
      <c r="G339" s="185"/>
      <c r="H339" s="185"/>
      <c r="I339" s="186"/>
    </row>
    <row r="340" spans="4:9">
      <c r="D340" s="185"/>
      <c r="E340" s="185"/>
      <c r="F340" s="186"/>
      <c r="G340" s="185"/>
      <c r="H340" s="185"/>
      <c r="I340" s="186"/>
    </row>
    <row r="341" spans="4:9">
      <c r="D341" s="185"/>
      <c r="E341" s="185"/>
      <c r="F341" s="186"/>
      <c r="G341" s="185"/>
      <c r="H341" s="185"/>
      <c r="I341" s="186"/>
    </row>
    <row r="342" spans="4:9">
      <c r="D342" s="185"/>
      <c r="E342" s="185"/>
      <c r="F342" s="186"/>
      <c r="G342" s="185"/>
      <c r="H342" s="185"/>
      <c r="I342" s="186"/>
    </row>
    <row r="343" spans="4:9">
      <c r="D343" s="185"/>
      <c r="E343" s="185"/>
      <c r="F343" s="186"/>
      <c r="G343" s="185"/>
      <c r="H343" s="185"/>
      <c r="I343" s="186"/>
    </row>
    <row r="344" spans="4:9">
      <c r="D344" s="185"/>
      <c r="E344" s="185"/>
      <c r="F344" s="186"/>
      <c r="G344" s="185"/>
      <c r="H344" s="185"/>
      <c r="I344" s="186"/>
    </row>
    <row r="345" spans="4:9">
      <c r="D345" s="185"/>
      <c r="E345" s="185"/>
      <c r="F345" s="186"/>
      <c r="G345" s="185"/>
      <c r="H345" s="185"/>
      <c r="I345" s="186"/>
    </row>
    <row r="346" spans="4:9">
      <c r="D346" s="185"/>
      <c r="E346" s="185"/>
      <c r="F346" s="186"/>
      <c r="G346" s="185"/>
      <c r="H346" s="185"/>
      <c r="I346" s="186"/>
    </row>
    <row r="347" spans="4:9">
      <c r="D347" s="185"/>
      <c r="E347" s="185"/>
      <c r="F347" s="186"/>
      <c r="G347" s="185"/>
      <c r="H347" s="185"/>
      <c r="I347" s="186"/>
    </row>
    <row r="348" spans="4:9">
      <c r="D348" s="185"/>
      <c r="E348" s="185"/>
      <c r="F348" s="186"/>
      <c r="G348" s="185"/>
      <c r="H348" s="185"/>
      <c r="I348" s="186"/>
    </row>
    <row r="349" spans="4:9">
      <c r="D349" s="185"/>
      <c r="E349" s="185"/>
      <c r="F349" s="186"/>
      <c r="G349" s="185"/>
      <c r="H349" s="185"/>
      <c r="I349" s="186"/>
    </row>
    <row r="350" spans="4:9">
      <c r="D350" s="185"/>
      <c r="E350" s="185"/>
      <c r="F350" s="186"/>
      <c r="G350" s="185"/>
      <c r="H350" s="185"/>
      <c r="I350" s="186"/>
    </row>
    <row r="351" spans="4:9">
      <c r="D351" s="185"/>
      <c r="E351" s="185"/>
      <c r="F351" s="186"/>
      <c r="G351" s="185"/>
      <c r="H351" s="185"/>
      <c r="I351" s="186"/>
    </row>
    <row r="352" spans="4:9">
      <c r="D352" s="185"/>
      <c r="E352" s="185"/>
      <c r="F352" s="186"/>
      <c r="G352" s="185"/>
      <c r="H352" s="185"/>
      <c r="I352" s="186"/>
    </row>
    <row r="353" spans="4:9">
      <c r="D353" s="185"/>
      <c r="E353" s="185"/>
      <c r="F353" s="186"/>
      <c r="G353" s="185"/>
      <c r="H353" s="185"/>
      <c r="I353" s="186"/>
    </row>
    <row r="354" spans="4:9">
      <c r="D354" s="185"/>
      <c r="E354" s="185"/>
      <c r="F354" s="186"/>
      <c r="G354" s="185"/>
      <c r="H354" s="185"/>
      <c r="I354" s="186"/>
    </row>
    <row r="355" spans="4:9">
      <c r="D355" s="185"/>
      <c r="E355" s="185"/>
      <c r="F355" s="186"/>
      <c r="G355" s="185"/>
      <c r="H355" s="185"/>
      <c r="I355" s="186"/>
    </row>
    <row r="356" spans="4:9">
      <c r="D356" s="185"/>
      <c r="E356" s="185"/>
      <c r="F356" s="186"/>
      <c r="G356" s="185"/>
      <c r="H356" s="185"/>
      <c r="I356" s="186"/>
    </row>
    <row r="357" spans="4:9">
      <c r="D357" s="185"/>
      <c r="E357" s="185"/>
      <c r="F357" s="186"/>
      <c r="G357" s="185"/>
      <c r="H357" s="185"/>
      <c r="I357" s="186"/>
    </row>
    <row r="358" spans="4:9">
      <c r="D358" s="185"/>
      <c r="E358" s="185"/>
      <c r="F358" s="186"/>
      <c r="G358" s="185"/>
      <c r="H358" s="185"/>
      <c r="I358" s="186"/>
    </row>
    <row r="359" spans="4:9">
      <c r="D359" s="185"/>
      <c r="E359" s="185"/>
      <c r="F359" s="186"/>
      <c r="G359" s="185"/>
      <c r="H359" s="185"/>
      <c r="I359" s="186"/>
    </row>
    <row r="360" spans="4:9">
      <c r="D360" s="185"/>
      <c r="E360" s="185"/>
      <c r="F360" s="186"/>
      <c r="G360" s="185"/>
      <c r="H360" s="185"/>
      <c r="I360" s="186"/>
    </row>
    <row r="361" spans="4:9">
      <c r="D361" s="185"/>
      <c r="E361" s="185"/>
      <c r="F361" s="186"/>
      <c r="G361" s="185"/>
      <c r="H361" s="185"/>
      <c r="I361" s="186"/>
    </row>
    <row r="362" spans="4:9">
      <c r="D362" s="185"/>
      <c r="E362" s="185"/>
      <c r="F362" s="186"/>
      <c r="G362" s="185"/>
      <c r="H362" s="185"/>
      <c r="I362" s="186"/>
    </row>
    <row r="363" spans="4:9">
      <c r="D363" s="185"/>
      <c r="E363" s="185"/>
      <c r="F363" s="186"/>
      <c r="G363" s="185"/>
      <c r="H363" s="185"/>
      <c r="I363" s="186"/>
    </row>
    <row r="364" spans="4:9">
      <c r="D364" s="185"/>
      <c r="E364" s="185"/>
      <c r="F364" s="186"/>
      <c r="G364" s="185"/>
      <c r="H364" s="185"/>
      <c r="I364" s="186"/>
    </row>
    <row r="365" spans="4:9">
      <c r="D365" s="185"/>
      <c r="E365" s="185"/>
      <c r="F365" s="186"/>
      <c r="G365" s="185"/>
      <c r="H365" s="185"/>
      <c r="I365" s="186"/>
    </row>
    <row r="366" spans="4:9">
      <c r="D366" s="185"/>
      <c r="E366" s="185"/>
      <c r="F366" s="186"/>
      <c r="G366" s="185"/>
      <c r="H366" s="185"/>
      <c r="I366" s="186"/>
    </row>
    <row r="367" spans="4:9">
      <c r="D367" s="185"/>
      <c r="E367" s="185"/>
      <c r="F367" s="186"/>
      <c r="G367" s="185"/>
      <c r="H367" s="185"/>
      <c r="I367" s="186"/>
    </row>
    <row r="368" spans="4:9">
      <c r="D368" s="185"/>
      <c r="E368" s="185"/>
      <c r="F368" s="186"/>
      <c r="G368" s="185"/>
      <c r="H368" s="185"/>
      <c r="I368" s="186"/>
    </row>
    <row r="369" spans="4:9">
      <c r="D369" s="185"/>
      <c r="E369" s="185"/>
      <c r="F369" s="186"/>
      <c r="G369" s="185"/>
      <c r="H369" s="185"/>
      <c r="I369" s="186"/>
    </row>
    <row r="370" spans="4:9">
      <c r="D370" s="185"/>
      <c r="E370" s="185"/>
      <c r="F370" s="186"/>
      <c r="G370" s="185"/>
      <c r="H370" s="185"/>
      <c r="I370" s="186"/>
    </row>
    <row r="371" spans="4:9">
      <c r="D371" s="185"/>
      <c r="E371" s="185"/>
      <c r="F371" s="186"/>
      <c r="G371" s="185"/>
      <c r="H371" s="185"/>
      <c r="I371" s="186"/>
    </row>
    <row r="372" spans="4:9">
      <c r="D372" s="185"/>
      <c r="E372" s="185"/>
      <c r="F372" s="186"/>
      <c r="G372" s="185"/>
      <c r="H372" s="185"/>
      <c r="I372" s="186"/>
    </row>
    <row r="373" spans="4:9">
      <c r="D373" s="185"/>
      <c r="E373" s="185"/>
      <c r="F373" s="186"/>
      <c r="G373" s="185"/>
      <c r="H373" s="185"/>
      <c r="I373" s="186"/>
    </row>
    <row r="374" spans="4:9">
      <c r="D374" s="185"/>
      <c r="E374" s="185"/>
      <c r="F374" s="186"/>
      <c r="G374" s="185"/>
      <c r="H374" s="185"/>
      <c r="I374" s="186"/>
    </row>
    <row r="375" spans="4:9">
      <c r="D375" s="185"/>
      <c r="E375" s="185"/>
      <c r="F375" s="186"/>
      <c r="G375" s="185"/>
      <c r="H375" s="185"/>
      <c r="I375" s="186"/>
    </row>
    <row r="376" spans="4:9">
      <c r="D376" s="185"/>
      <c r="E376" s="185"/>
      <c r="F376" s="186"/>
      <c r="G376" s="185"/>
      <c r="H376" s="185"/>
      <c r="I376" s="186"/>
    </row>
    <row r="377" spans="4:9">
      <c r="D377" s="185"/>
      <c r="E377" s="185"/>
      <c r="F377" s="186"/>
      <c r="G377" s="185"/>
      <c r="H377" s="185"/>
      <c r="I377" s="186"/>
    </row>
    <row r="378" spans="4:9">
      <c r="D378" s="185"/>
      <c r="E378" s="185"/>
      <c r="F378" s="186"/>
      <c r="G378" s="185"/>
      <c r="H378" s="185"/>
      <c r="I378" s="186"/>
    </row>
    <row r="379" spans="4:9">
      <c r="D379" s="185"/>
      <c r="E379" s="185"/>
      <c r="F379" s="186"/>
      <c r="G379" s="185"/>
      <c r="H379" s="185"/>
      <c r="I379" s="186"/>
    </row>
    <row r="380" spans="4:9">
      <c r="D380" s="185"/>
      <c r="E380" s="185"/>
      <c r="F380" s="186"/>
      <c r="G380" s="185"/>
      <c r="H380" s="185"/>
      <c r="I380" s="186"/>
    </row>
    <row r="381" spans="4:9">
      <c r="D381" s="185"/>
      <c r="E381" s="185"/>
      <c r="F381" s="186"/>
      <c r="G381" s="185"/>
      <c r="H381" s="185"/>
      <c r="I381" s="186"/>
    </row>
    <row r="382" spans="4:9">
      <c r="D382" s="185"/>
      <c r="E382" s="185"/>
      <c r="F382" s="186"/>
      <c r="G382" s="185"/>
      <c r="H382" s="185"/>
      <c r="I382" s="186"/>
    </row>
    <row r="383" spans="4:9">
      <c r="D383" s="185"/>
      <c r="E383" s="185"/>
      <c r="F383" s="186"/>
      <c r="G383" s="185"/>
      <c r="H383" s="185"/>
      <c r="I383" s="186"/>
    </row>
    <row r="384" spans="4:9">
      <c r="D384" s="185"/>
      <c r="E384" s="185"/>
      <c r="F384" s="186"/>
      <c r="G384" s="185"/>
      <c r="H384" s="185"/>
      <c r="I384" s="186"/>
    </row>
    <row r="385" spans="4:9">
      <c r="D385" s="185"/>
      <c r="E385" s="185"/>
      <c r="F385" s="186"/>
      <c r="G385" s="185"/>
      <c r="H385" s="185"/>
      <c r="I385" s="186"/>
    </row>
    <row r="386" spans="4:9">
      <c r="D386" s="185"/>
      <c r="E386" s="185"/>
      <c r="F386" s="186"/>
      <c r="G386" s="185"/>
      <c r="H386" s="185"/>
      <c r="I386" s="186"/>
    </row>
    <row r="387" spans="4:9">
      <c r="D387" s="185"/>
      <c r="E387" s="185"/>
      <c r="F387" s="186"/>
      <c r="G387" s="185"/>
      <c r="H387" s="185"/>
      <c r="I387" s="186"/>
    </row>
    <row r="388" spans="4:9">
      <c r="D388" s="185"/>
      <c r="E388" s="185"/>
      <c r="F388" s="186"/>
      <c r="G388" s="185"/>
      <c r="H388" s="185"/>
      <c r="I388" s="186"/>
    </row>
    <row r="389" spans="4:9">
      <c r="D389" s="185"/>
      <c r="E389" s="185"/>
      <c r="F389" s="186"/>
      <c r="G389" s="185"/>
      <c r="H389" s="185"/>
      <c r="I389" s="186"/>
    </row>
    <row r="390" spans="4:9">
      <c r="D390" s="185"/>
      <c r="E390" s="185"/>
      <c r="F390" s="186"/>
      <c r="G390" s="185"/>
      <c r="H390" s="185"/>
      <c r="I390" s="186"/>
    </row>
    <row r="391" spans="4:9">
      <c r="D391" s="185"/>
      <c r="E391" s="185"/>
      <c r="F391" s="186"/>
      <c r="G391" s="185"/>
      <c r="H391" s="185"/>
      <c r="I391" s="186"/>
    </row>
    <row r="392" spans="4:9">
      <c r="D392" s="185"/>
      <c r="E392" s="185"/>
      <c r="F392" s="186"/>
      <c r="G392" s="185"/>
      <c r="H392" s="185"/>
      <c r="I392" s="186"/>
    </row>
    <row r="393" spans="4:9">
      <c r="D393" s="185"/>
      <c r="E393" s="185"/>
      <c r="F393" s="186"/>
      <c r="G393" s="185"/>
      <c r="H393" s="185"/>
      <c r="I393" s="186"/>
    </row>
    <row r="394" spans="4:9">
      <c r="D394" s="185"/>
      <c r="E394" s="185"/>
      <c r="F394" s="186"/>
      <c r="G394" s="185"/>
      <c r="H394" s="185"/>
      <c r="I394" s="186"/>
    </row>
    <row r="395" spans="4:9">
      <c r="D395" s="185"/>
      <c r="E395" s="185"/>
      <c r="F395" s="186"/>
      <c r="G395" s="185"/>
      <c r="H395" s="185"/>
      <c r="I395" s="186"/>
    </row>
    <row r="396" spans="4:9">
      <c r="D396" s="185"/>
      <c r="E396" s="185"/>
      <c r="F396" s="186"/>
      <c r="G396" s="185"/>
      <c r="H396" s="185"/>
      <c r="I396" s="186"/>
    </row>
    <row r="397" spans="4:9">
      <c r="D397" s="185"/>
      <c r="E397" s="185"/>
      <c r="F397" s="186"/>
      <c r="G397" s="185"/>
      <c r="H397" s="185"/>
      <c r="I397" s="186"/>
    </row>
    <row r="398" spans="4:9">
      <c r="D398" s="185"/>
      <c r="E398" s="185"/>
      <c r="F398" s="186"/>
      <c r="G398" s="185"/>
      <c r="H398" s="185"/>
      <c r="I398" s="186"/>
    </row>
    <row r="399" spans="4:9">
      <c r="D399" s="185"/>
      <c r="E399" s="185"/>
      <c r="F399" s="186"/>
      <c r="G399" s="185"/>
      <c r="H399" s="185"/>
      <c r="I399" s="186"/>
    </row>
    <row r="400" spans="4:9">
      <c r="D400" s="185"/>
      <c r="E400" s="185"/>
      <c r="F400" s="186"/>
      <c r="G400" s="185"/>
      <c r="H400" s="185"/>
      <c r="I400" s="186"/>
    </row>
    <row r="401" spans="4:9">
      <c r="D401" s="185"/>
      <c r="E401" s="185"/>
      <c r="F401" s="186"/>
      <c r="G401" s="185"/>
      <c r="H401" s="185"/>
      <c r="I401" s="186"/>
    </row>
    <row r="402" spans="4:9">
      <c r="D402" s="185"/>
      <c r="E402" s="185"/>
      <c r="F402" s="186"/>
      <c r="G402" s="185"/>
      <c r="H402" s="185"/>
      <c r="I402" s="186"/>
    </row>
    <row r="403" spans="4:9">
      <c r="D403" s="185"/>
      <c r="E403" s="185"/>
      <c r="F403" s="186"/>
      <c r="G403" s="185"/>
      <c r="H403" s="185"/>
      <c r="I403" s="186"/>
    </row>
    <row r="404" spans="4:9">
      <c r="D404" s="185"/>
      <c r="E404" s="185"/>
      <c r="F404" s="186"/>
      <c r="G404" s="185"/>
      <c r="H404" s="185"/>
      <c r="I404" s="186"/>
    </row>
    <row r="405" spans="4:9">
      <c r="D405" s="185"/>
      <c r="E405" s="185"/>
      <c r="F405" s="186"/>
      <c r="G405" s="185"/>
      <c r="H405" s="185"/>
      <c r="I405" s="186"/>
    </row>
    <row r="406" spans="4:9">
      <c r="D406" s="185"/>
      <c r="E406" s="185"/>
      <c r="F406" s="186"/>
      <c r="G406" s="185"/>
      <c r="H406" s="185"/>
      <c r="I406" s="186"/>
    </row>
    <row r="407" spans="4:9">
      <c r="D407" s="185"/>
      <c r="E407" s="185"/>
      <c r="F407" s="186"/>
      <c r="G407" s="185"/>
      <c r="H407" s="185"/>
      <c r="I407" s="186"/>
    </row>
    <row r="408" spans="4:9">
      <c r="D408" s="185"/>
      <c r="E408" s="185"/>
      <c r="F408" s="186"/>
      <c r="G408" s="185"/>
      <c r="H408" s="185"/>
      <c r="I408" s="186"/>
    </row>
    <row r="409" spans="4:9">
      <c r="D409" s="185"/>
      <c r="E409" s="185"/>
      <c r="F409" s="186"/>
      <c r="G409" s="185"/>
      <c r="H409" s="185"/>
      <c r="I409" s="186"/>
    </row>
    <row r="410" spans="4:9">
      <c r="D410" s="185"/>
      <c r="E410" s="185"/>
      <c r="F410" s="186"/>
      <c r="G410" s="185"/>
      <c r="H410" s="185"/>
      <c r="I410" s="186"/>
    </row>
    <row r="411" spans="4:9">
      <c r="D411" s="185"/>
      <c r="E411" s="185"/>
      <c r="F411" s="186"/>
      <c r="G411" s="185"/>
      <c r="H411" s="185"/>
      <c r="I411" s="186"/>
    </row>
    <row r="412" spans="4:9">
      <c r="D412" s="185"/>
      <c r="E412" s="185"/>
      <c r="F412" s="186"/>
      <c r="G412" s="185"/>
      <c r="H412" s="185"/>
      <c r="I412" s="186"/>
    </row>
    <row r="413" spans="4:9">
      <c r="D413" s="185"/>
      <c r="E413" s="185"/>
      <c r="F413" s="186"/>
      <c r="G413" s="185"/>
      <c r="H413" s="185"/>
      <c r="I413" s="186"/>
    </row>
    <row r="414" spans="4:9">
      <c r="D414" s="185"/>
      <c r="E414" s="185"/>
      <c r="F414" s="186"/>
      <c r="G414" s="185"/>
      <c r="H414" s="185"/>
      <c r="I414" s="186"/>
    </row>
    <row r="415" spans="4:9">
      <c r="D415" s="185"/>
      <c r="E415" s="185"/>
      <c r="F415" s="186"/>
      <c r="G415" s="185"/>
      <c r="H415" s="185"/>
      <c r="I415" s="186"/>
    </row>
    <row r="416" spans="4:9">
      <c r="D416" s="185"/>
      <c r="E416" s="185"/>
      <c r="F416" s="186"/>
      <c r="G416" s="185"/>
      <c r="H416" s="185"/>
      <c r="I416" s="186"/>
    </row>
    <row r="417" spans="4:9">
      <c r="D417" s="185"/>
      <c r="E417" s="185"/>
      <c r="F417" s="186"/>
      <c r="G417" s="185"/>
      <c r="H417" s="185"/>
      <c r="I417" s="186"/>
    </row>
    <row r="418" spans="4:9">
      <c r="D418" s="185"/>
      <c r="E418" s="185"/>
      <c r="F418" s="186"/>
      <c r="G418" s="185"/>
      <c r="H418" s="185"/>
      <c r="I418" s="186"/>
    </row>
    <row r="419" spans="4:9">
      <c r="D419" s="185"/>
      <c r="E419" s="185"/>
      <c r="F419" s="186"/>
      <c r="G419" s="185"/>
      <c r="H419" s="185"/>
      <c r="I419" s="186"/>
    </row>
    <row r="420" spans="4:9">
      <c r="D420" s="185"/>
      <c r="E420" s="185"/>
      <c r="F420" s="186"/>
      <c r="G420" s="185"/>
      <c r="H420" s="185"/>
      <c r="I420" s="186"/>
    </row>
    <row r="421" spans="4:9">
      <c r="D421" s="185"/>
      <c r="E421" s="185"/>
      <c r="F421" s="186"/>
      <c r="G421" s="185"/>
      <c r="H421" s="185"/>
      <c r="I421" s="186"/>
    </row>
    <row r="422" spans="4:9">
      <c r="D422" s="185"/>
      <c r="E422" s="185"/>
      <c r="F422" s="186"/>
      <c r="G422" s="185"/>
      <c r="H422" s="185"/>
      <c r="I422" s="186"/>
    </row>
    <row r="423" spans="4:9">
      <c r="D423" s="185"/>
      <c r="E423" s="185"/>
      <c r="F423" s="186"/>
      <c r="G423" s="185"/>
      <c r="H423" s="185"/>
      <c r="I423" s="186"/>
    </row>
    <row r="424" spans="4:9">
      <c r="D424" s="185"/>
      <c r="E424" s="185"/>
      <c r="F424" s="186"/>
      <c r="G424" s="185"/>
      <c r="H424" s="185"/>
      <c r="I424" s="186"/>
    </row>
    <row r="425" spans="4:9">
      <c r="D425" s="185"/>
      <c r="E425" s="185"/>
      <c r="F425" s="186"/>
      <c r="G425" s="185"/>
      <c r="H425" s="185"/>
      <c r="I425" s="186"/>
    </row>
    <row r="426" spans="4:9">
      <c r="D426" s="185"/>
      <c r="E426" s="185"/>
      <c r="F426" s="186"/>
      <c r="G426" s="185"/>
      <c r="H426" s="185"/>
      <c r="I426" s="186"/>
    </row>
    <row r="427" spans="4:9">
      <c r="D427" s="185"/>
      <c r="E427" s="185"/>
      <c r="F427" s="186"/>
      <c r="G427" s="185"/>
      <c r="H427" s="185"/>
      <c r="I427" s="186"/>
    </row>
    <row r="428" spans="4:9">
      <c r="D428" s="185"/>
      <c r="E428" s="185"/>
      <c r="F428" s="186"/>
      <c r="G428" s="185"/>
      <c r="H428" s="185"/>
      <c r="I428" s="186"/>
    </row>
    <row r="429" spans="4:9">
      <c r="D429" s="185"/>
      <c r="E429" s="185"/>
      <c r="F429" s="186"/>
      <c r="G429" s="185"/>
      <c r="H429" s="185"/>
      <c r="I429" s="186"/>
    </row>
    <row r="430" spans="4:9">
      <c r="D430" s="185"/>
      <c r="E430" s="185"/>
      <c r="F430" s="186"/>
      <c r="G430" s="185"/>
      <c r="H430" s="185"/>
      <c r="I430" s="186"/>
    </row>
    <row r="431" spans="4:9">
      <c r="D431" s="185"/>
      <c r="E431" s="185"/>
      <c r="F431" s="186"/>
      <c r="G431" s="185"/>
      <c r="H431" s="185"/>
      <c r="I431" s="186"/>
    </row>
    <row r="432" spans="4:9">
      <c r="D432" s="185"/>
      <c r="E432" s="185"/>
      <c r="F432" s="186"/>
      <c r="G432" s="185"/>
      <c r="H432" s="185"/>
      <c r="I432" s="186"/>
    </row>
    <row r="433" spans="4:9">
      <c r="D433" s="185"/>
      <c r="E433" s="185"/>
      <c r="F433" s="186"/>
      <c r="G433" s="185"/>
      <c r="H433" s="185"/>
      <c r="I433" s="186"/>
    </row>
    <row r="434" spans="4:9">
      <c r="D434" s="185"/>
      <c r="E434" s="185"/>
      <c r="F434" s="186"/>
      <c r="G434" s="185"/>
      <c r="H434" s="185"/>
      <c r="I434" s="186"/>
    </row>
    <row r="435" spans="4:9">
      <c r="D435" s="185"/>
      <c r="E435" s="185"/>
      <c r="F435" s="186"/>
      <c r="G435" s="185"/>
      <c r="H435" s="185"/>
      <c r="I435" s="186"/>
    </row>
    <row r="436" spans="4:9">
      <c r="D436" s="185"/>
      <c r="E436" s="185"/>
      <c r="F436" s="186"/>
      <c r="G436" s="185"/>
      <c r="H436" s="185"/>
      <c r="I436" s="186"/>
    </row>
    <row r="437" spans="4:9">
      <c r="D437" s="185"/>
      <c r="E437" s="185"/>
      <c r="F437" s="186"/>
      <c r="G437" s="185"/>
      <c r="H437" s="185"/>
      <c r="I437" s="186"/>
    </row>
    <row r="438" spans="4:9">
      <c r="D438" s="185"/>
      <c r="E438" s="185"/>
      <c r="F438" s="186"/>
      <c r="G438" s="185"/>
      <c r="H438" s="185"/>
      <c r="I438" s="186"/>
    </row>
    <row r="439" spans="4:9">
      <c r="D439" s="185"/>
      <c r="E439" s="185"/>
      <c r="F439" s="186"/>
      <c r="G439" s="185"/>
      <c r="H439" s="185"/>
      <c r="I439" s="186"/>
    </row>
    <row r="440" spans="4:9">
      <c r="D440" s="185"/>
      <c r="E440" s="185"/>
      <c r="F440" s="186"/>
      <c r="G440" s="185"/>
      <c r="H440" s="185"/>
      <c r="I440" s="186"/>
    </row>
    <row r="441" spans="4:9">
      <c r="D441" s="185"/>
      <c r="E441" s="185"/>
      <c r="F441" s="186"/>
      <c r="G441" s="185"/>
      <c r="H441" s="185"/>
      <c r="I441" s="186"/>
    </row>
    <row r="442" spans="4:9">
      <c r="D442" s="185"/>
      <c r="E442" s="185"/>
      <c r="F442" s="186"/>
      <c r="G442" s="185"/>
      <c r="H442" s="185"/>
      <c r="I442" s="186"/>
    </row>
    <row r="443" spans="4:9">
      <c r="D443" s="185"/>
      <c r="E443" s="185"/>
      <c r="F443" s="186"/>
      <c r="G443" s="185"/>
      <c r="H443" s="185"/>
      <c r="I443" s="186"/>
    </row>
    <row r="444" spans="4:9">
      <c r="D444" s="185"/>
      <c r="E444" s="185"/>
      <c r="F444" s="186"/>
      <c r="G444" s="185"/>
      <c r="H444" s="185"/>
      <c r="I444" s="186"/>
    </row>
    <row r="445" spans="4:9">
      <c r="D445" s="185"/>
      <c r="E445" s="185"/>
      <c r="F445" s="186"/>
      <c r="G445" s="185"/>
      <c r="H445" s="185"/>
      <c r="I445" s="186"/>
    </row>
    <row r="446" spans="4:9">
      <c r="D446" s="185"/>
      <c r="E446" s="185"/>
      <c r="F446" s="186"/>
      <c r="G446" s="185"/>
      <c r="H446" s="185"/>
      <c r="I446" s="186"/>
    </row>
    <row r="447" spans="4:9">
      <c r="D447" s="185"/>
      <c r="E447" s="185"/>
      <c r="F447" s="186"/>
      <c r="G447" s="185"/>
      <c r="H447" s="185"/>
      <c r="I447" s="186"/>
    </row>
    <row r="448" spans="4:9">
      <c r="D448" s="185"/>
      <c r="E448" s="185"/>
      <c r="F448" s="186"/>
      <c r="G448" s="185"/>
      <c r="H448" s="185"/>
      <c r="I448" s="186"/>
    </row>
    <row r="449" spans="4:9">
      <c r="D449" s="185"/>
      <c r="E449" s="185"/>
      <c r="F449" s="186"/>
      <c r="G449" s="185"/>
      <c r="H449" s="185"/>
      <c r="I449" s="186"/>
    </row>
    <row r="450" spans="4:9">
      <c r="D450" s="185"/>
      <c r="E450" s="185"/>
      <c r="F450" s="186"/>
      <c r="G450" s="185"/>
      <c r="H450" s="185"/>
      <c r="I450" s="186"/>
    </row>
    <row r="451" spans="4:9">
      <c r="D451" s="185"/>
      <c r="E451" s="185"/>
      <c r="F451" s="186"/>
      <c r="G451" s="185"/>
      <c r="H451" s="185"/>
      <c r="I451" s="186"/>
    </row>
    <row r="452" spans="4:9">
      <c r="D452" s="185"/>
      <c r="E452" s="185"/>
      <c r="F452" s="186"/>
      <c r="G452" s="185"/>
      <c r="H452" s="185"/>
      <c r="I452" s="186"/>
    </row>
    <row r="453" spans="4:9">
      <c r="D453" s="185"/>
      <c r="E453" s="185"/>
      <c r="F453" s="186"/>
      <c r="G453" s="185"/>
      <c r="H453" s="185"/>
      <c r="I453" s="186"/>
    </row>
    <row r="454" spans="4:9">
      <c r="D454" s="185"/>
      <c r="E454" s="185"/>
      <c r="F454" s="186"/>
      <c r="G454" s="185"/>
      <c r="H454" s="185"/>
      <c r="I454" s="186"/>
    </row>
    <row r="455" spans="4:9">
      <c r="D455" s="185"/>
      <c r="E455" s="185"/>
      <c r="F455" s="186"/>
      <c r="G455" s="185"/>
      <c r="H455" s="185"/>
      <c r="I455" s="186"/>
    </row>
    <row r="456" spans="4:9">
      <c r="D456" s="185"/>
      <c r="E456" s="185"/>
      <c r="F456" s="186"/>
      <c r="G456" s="185"/>
      <c r="H456" s="185"/>
      <c r="I456" s="186"/>
    </row>
    <row r="457" spans="4:9">
      <c r="D457" s="185"/>
      <c r="E457" s="185"/>
      <c r="F457" s="186"/>
      <c r="G457" s="185"/>
      <c r="H457" s="185"/>
      <c r="I457" s="186"/>
    </row>
    <row r="458" spans="4:9">
      <c r="D458" s="185"/>
      <c r="E458" s="185"/>
      <c r="F458" s="186"/>
      <c r="G458" s="185"/>
      <c r="H458" s="185"/>
      <c r="I458" s="186"/>
    </row>
    <row r="459" spans="4:9">
      <c r="D459" s="185"/>
      <c r="E459" s="185"/>
      <c r="F459" s="186"/>
      <c r="G459" s="185"/>
      <c r="H459" s="185"/>
      <c r="I459" s="186"/>
    </row>
    <row r="460" spans="4:9">
      <c r="D460" s="185"/>
      <c r="E460" s="185"/>
      <c r="F460" s="186"/>
      <c r="G460" s="185"/>
      <c r="H460" s="185"/>
      <c r="I460" s="186"/>
    </row>
    <row r="461" spans="4:9">
      <c r="D461" s="185"/>
      <c r="E461" s="185"/>
      <c r="F461" s="186"/>
      <c r="G461" s="185"/>
      <c r="H461" s="185"/>
      <c r="I461" s="186"/>
    </row>
    <row r="462" spans="4:9">
      <c r="D462" s="185"/>
      <c r="E462" s="185"/>
      <c r="F462" s="186"/>
      <c r="G462" s="185"/>
      <c r="H462" s="185"/>
      <c r="I462" s="186"/>
    </row>
    <row r="463" spans="4:9">
      <c r="D463" s="185"/>
      <c r="E463" s="185"/>
      <c r="F463" s="186"/>
      <c r="G463" s="185"/>
      <c r="H463" s="185"/>
      <c r="I463" s="186"/>
    </row>
    <row r="464" spans="4:9">
      <c r="D464" s="185"/>
      <c r="E464" s="185"/>
      <c r="F464" s="186"/>
      <c r="G464" s="185"/>
      <c r="H464" s="185"/>
      <c r="I464" s="186"/>
    </row>
    <row r="465" spans="4:9">
      <c r="D465" s="185"/>
      <c r="E465" s="185"/>
      <c r="F465" s="186"/>
      <c r="G465" s="185"/>
      <c r="H465" s="185"/>
      <c r="I465" s="186"/>
    </row>
    <row r="466" spans="4:9">
      <c r="D466" s="185"/>
      <c r="E466" s="185"/>
      <c r="F466" s="186"/>
      <c r="G466" s="185"/>
      <c r="H466" s="185"/>
      <c r="I466" s="186"/>
    </row>
    <row r="467" spans="4:9">
      <c r="D467" s="185"/>
      <c r="E467" s="185"/>
      <c r="F467" s="186"/>
      <c r="G467" s="185"/>
      <c r="H467" s="185"/>
      <c r="I467" s="186"/>
    </row>
    <row r="468" spans="4:9">
      <c r="D468" s="185"/>
      <c r="E468" s="185"/>
      <c r="F468" s="186"/>
      <c r="G468" s="185"/>
      <c r="H468" s="185"/>
      <c r="I468" s="186"/>
    </row>
    <row r="469" spans="4:9">
      <c r="D469" s="185"/>
      <c r="E469" s="185"/>
      <c r="F469" s="186"/>
      <c r="G469" s="185"/>
      <c r="H469" s="185"/>
      <c r="I469" s="186"/>
    </row>
    <row r="470" spans="4:9">
      <c r="D470" s="185"/>
      <c r="E470" s="185"/>
      <c r="F470" s="186"/>
      <c r="G470" s="185"/>
      <c r="H470" s="185"/>
      <c r="I470" s="186"/>
    </row>
    <row r="471" spans="4:9">
      <c r="D471" s="185"/>
      <c r="E471" s="185"/>
      <c r="F471" s="186"/>
      <c r="G471" s="185"/>
      <c r="H471" s="185"/>
      <c r="I471" s="186"/>
    </row>
    <row r="472" spans="4:9">
      <c r="D472" s="185"/>
      <c r="E472" s="185"/>
      <c r="F472" s="186"/>
      <c r="G472" s="185"/>
      <c r="H472" s="185"/>
      <c r="I472" s="186"/>
    </row>
    <row r="473" spans="4:9">
      <c r="D473" s="185"/>
      <c r="E473" s="185"/>
      <c r="F473" s="186"/>
      <c r="G473" s="185"/>
      <c r="H473" s="185"/>
      <c r="I473" s="186"/>
    </row>
    <row r="474" spans="4:9">
      <c r="D474" s="185"/>
      <c r="E474" s="185"/>
      <c r="F474" s="186"/>
      <c r="G474" s="185"/>
      <c r="H474" s="185"/>
      <c r="I474" s="186"/>
    </row>
    <row r="475" spans="4:9">
      <c r="D475" s="185"/>
      <c r="E475" s="185"/>
      <c r="F475" s="186"/>
      <c r="G475" s="185"/>
      <c r="H475" s="185"/>
      <c r="I475" s="186"/>
    </row>
    <row r="476" spans="4:9">
      <c r="D476" s="185"/>
      <c r="E476" s="185"/>
      <c r="F476" s="186"/>
      <c r="G476" s="185"/>
      <c r="H476" s="185"/>
      <c r="I476" s="186"/>
    </row>
    <row r="477" spans="4:9">
      <c r="D477" s="185"/>
      <c r="E477" s="185"/>
      <c r="F477" s="186"/>
      <c r="G477" s="185"/>
      <c r="H477" s="185"/>
      <c r="I477" s="186"/>
    </row>
    <row r="478" spans="4:9">
      <c r="D478" s="185"/>
      <c r="E478" s="185"/>
      <c r="F478" s="186"/>
      <c r="G478" s="185"/>
      <c r="H478" s="185"/>
      <c r="I478" s="186"/>
    </row>
    <row r="479" spans="4:9">
      <c r="D479" s="185"/>
      <c r="E479" s="185"/>
      <c r="F479" s="186"/>
      <c r="G479" s="185"/>
      <c r="H479" s="185"/>
      <c r="I479" s="186"/>
    </row>
    <row r="480" spans="4:9">
      <c r="D480" s="185"/>
      <c r="E480" s="185"/>
      <c r="F480" s="186"/>
      <c r="G480" s="185"/>
      <c r="H480" s="185"/>
      <c r="I480" s="186"/>
    </row>
    <row r="481" spans="4:9">
      <c r="D481" s="185"/>
      <c r="E481" s="185"/>
      <c r="F481" s="186"/>
      <c r="G481" s="185"/>
      <c r="H481" s="185"/>
      <c r="I481" s="186"/>
    </row>
    <row r="482" spans="4:9">
      <c r="D482" s="185"/>
      <c r="E482" s="185"/>
      <c r="F482" s="186"/>
      <c r="G482" s="185"/>
      <c r="H482" s="185"/>
      <c r="I482" s="186"/>
    </row>
    <row r="483" spans="4:9">
      <c r="D483" s="185"/>
      <c r="E483" s="185"/>
      <c r="F483" s="186"/>
      <c r="G483" s="185"/>
      <c r="H483" s="185"/>
      <c r="I483" s="186"/>
    </row>
    <row r="484" spans="4:9">
      <c r="D484" s="185"/>
      <c r="E484" s="185"/>
      <c r="F484" s="186"/>
      <c r="G484" s="185"/>
      <c r="H484" s="185"/>
      <c r="I484" s="186"/>
    </row>
    <row r="485" spans="4:9">
      <c r="D485" s="185"/>
      <c r="E485" s="185"/>
      <c r="F485" s="186"/>
      <c r="G485" s="185"/>
      <c r="H485" s="185"/>
      <c r="I485" s="186"/>
    </row>
    <row r="486" spans="4:9">
      <c r="D486" s="185"/>
      <c r="E486" s="185"/>
      <c r="F486" s="186"/>
      <c r="G486" s="185"/>
      <c r="H486" s="185"/>
      <c r="I486" s="186"/>
    </row>
    <row r="487" spans="4:9">
      <c r="D487" s="185"/>
      <c r="E487" s="185"/>
      <c r="F487" s="186"/>
      <c r="G487" s="185"/>
      <c r="H487" s="185"/>
      <c r="I487" s="186"/>
    </row>
    <row r="488" spans="4:9">
      <c r="D488" s="185"/>
      <c r="E488" s="185"/>
      <c r="F488" s="186"/>
      <c r="G488" s="185"/>
      <c r="H488" s="185"/>
      <c r="I488" s="186"/>
    </row>
    <row r="489" spans="4:9">
      <c r="D489" s="185"/>
      <c r="E489" s="185"/>
      <c r="F489" s="186"/>
      <c r="G489" s="185"/>
      <c r="H489" s="185"/>
      <c r="I489" s="186"/>
    </row>
    <row r="490" spans="4:9">
      <c r="D490" s="185"/>
      <c r="E490" s="185"/>
      <c r="F490" s="186"/>
      <c r="G490" s="185"/>
      <c r="H490" s="185"/>
      <c r="I490" s="186"/>
    </row>
    <row r="491" spans="4:9">
      <c r="D491" s="185"/>
      <c r="E491" s="185"/>
      <c r="F491" s="186"/>
      <c r="G491" s="185"/>
      <c r="H491" s="185"/>
      <c r="I491" s="186"/>
    </row>
    <row r="492" spans="4:9">
      <c r="D492" s="185"/>
      <c r="E492" s="185"/>
      <c r="F492" s="186"/>
      <c r="G492" s="185"/>
      <c r="H492" s="185"/>
      <c r="I492" s="186"/>
    </row>
    <row r="493" spans="4:9">
      <c r="D493" s="185"/>
      <c r="E493" s="185"/>
      <c r="F493" s="186"/>
      <c r="G493" s="185"/>
      <c r="H493" s="185"/>
      <c r="I493" s="186"/>
    </row>
    <row r="494" spans="4:9">
      <c r="D494" s="185"/>
      <c r="E494" s="185"/>
      <c r="F494" s="186"/>
      <c r="G494" s="185"/>
      <c r="H494" s="185"/>
      <c r="I494" s="186"/>
    </row>
    <row r="495" spans="4:9">
      <c r="D495" s="185"/>
      <c r="E495" s="185"/>
      <c r="F495" s="186"/>
      <c r="G495" s="185"/>
      <c r="H495" s="185"/>
      <c r="I495" s="186"/>
    </row>
    <row r="496" spans="4:9">
      <c r="D496" s="185"/>
      <c r="E496" s="185"/>
      <c r="F496" s="186"/>
      <c r="G496" s="185"/>
      <c r="H496" s="185"/>
      <c r="I496" s="186"/>
    </row>
    <row r="497" spans="4:9">
      <c r="D497" s="185"/>
      <c r="E497" s="185"/>
      <c r="F497" s="186"/>
      <c r="G497" s="185"/>
      <c r="H497" s="185"/>
      <c r="I497" s="186"/>
    </row>
    <row r="498" spans="4:9">
      <c r="D498" s="185"/>
      <c r="E498" s="185"/>
      <c r="F498" s="186"/>
      <c r="G498" s="185"/>
      <c r="H498" s="185"/>
      <c r="I498" s="186"/>
    </row>
    <row r="499" spans="4:9">
      <c r="D499" s="185"/>
      <c r="E499" s="185"/>
      <c r="F499" s="186"/>
      <c r="G499" s="185"/>
      <c r="H499" s="185"/>
      <c r="I499" s="186"/>
    </row>
    <row r="500" spans="4:9">
      <c r="D500" s="185"/>
      <c r="E500" s="185"/>
      <c r="F500" s="186"/>
      <c r="G500" s="185"/>
      <c r="H500" s="185"/>
      <c r="I500" s="186"/>
    </row>
    <row r="501" spans="4:9">
      <c r="D501" s="185"/>
      <c r="E501" s="185"/>
      <c r="F501" s="186"/>
      <c r="G501" s="185"/>
      <c r="H501" s="185"/>
      <c r="I501" s="186"/>
    </row>
    <row r="502" spans="4:9">
      <c r="D502" s="185"/>
      <c r="E502" s="185"/>
      <c r="F502" s="186"/>
      <c r="G502" s="185"/>
      <c r="H502" s="185"/>
      <c r="I502" s="186"/>
    </row>
    <row r="503" spans="4:9">
      <c r="D503" s="185"/>
      <c r="E503" s="185"/>
      <c r="F503" s="186"/>
      <c r="G503" s="185"/>
      <c r="H503" s="185"/>
      <c r="I503" s="186"/>
    </row>
    <row r="504" spans="4:9">
      <c r="D504" s="185"/>
      <c r="E504" s="185"/>
      <c r="F504" s="186"/>
      <c r="G504" s="185"/>
      <c r="H504" s="185"/>
      <c r="I504" s="186"/>
    </row>
    <row r="505" spans="4:9">
      <c r="D505" s="185"/>
      <c r="E505" s="185"/>
      <c r="F505" s="186"/>
      <c r="G505" s="185"/>
      <c r="H505" s="185"/>
      <c r="I505" s="186"/>
    </row>
    <row r="506" spans="4:9">
      <c r="D506" s="185"/>
      <c r="E506" s="185"/>
      <c r="F506" s="186"/>
      <c r="G506" s="185"/>
      <c r="H506" s="185"/>
      <c r="I506" s="186"/>
    </row>
    <row r="507" spans="4:9">
      <c r="D507" s="185"/>
      <c r="E507" s="185"/>
      <c r="F507" s="186"/>
      <c r="G507" s="185"/>
      <c r="H507" s="185"/>
      <c r="I507" s="186"/>
    </row>
    <row r="508" spans="4:9">
      <c r="D508" s="185"/>
      <c r="E508" s="185"/>
      <c r="F508" s="186"/>
      <c r="G508" s="185"/>
      <c r="H508" s="185"/>
      <c r="I508" s="186"/>
    </row>
    <row r="509" spans="4:9">
      <c r="D509" s="185"/>
      <c r="E509" s="185"/>
      <c r="F509" s="186"/>
      <c r="G509" s="185"/>
      <c r="H509" s="185"/>
      <c r="I509" s="186"/>
    </row>
    <row r="510" spans="4:9">
      <c r="D510" s="185"/>
      <c r="E510" s="185"/>
      <c r="F510" s="186"/>
      <c r="G510" s="185"/>
      <c r="H510" s="185"/>
      <c r="I510" s="186"/>
    </row>
    <row r="511" spans="4:9">
      <c r="D511" s="185"/>
      <c r="E511" s="185"/>
      <c r="F511" s="186"/>
      <c r="G511" s="185"/>
      <c r="H511" s="185"/>
      <c r="I511" s="186"/>
    </row>
    <row r="512" spans="4:9">
      <c r="D512" s="185"/>
      <c r="E512" s="185"/>
      <c r="F512" s="186"/>
      <c r="G512" s="185"/>
      <c r="H512" s="185"/>
      <c r="I512" s="186"/>
    </row>
    <row r="513" spans="4:9">
      <c r="D513" s="185"/>
      <c r="E513" s="185"/>
      <c r="F513" s="186"/>
      <c r="G513" s="185"/>
      <c r="H513" s="185"/>
      <c r="I513" s="186"/>
    </row>
    <row r="514" spans="4:9">
      <c r="D514" s="185"/>
      <c r="E514" s="185"/>
      <c r="F514" s="186"/>
      <c r="G514" s="185"/>
      <c r="H514" s="185"/>
      <c r="I514" s="186"/>
    </row>
    <row r="515" spans="4:9">
      <c r="D515" s="185"/>
      <c r="E515" s="185"/>
      <c r="F515" s="186"/>
      <c r="G515" s="185"/>
      <c r="H515" s="185"/>
      <c r="I515" s="186"/>
    </row>
    <row r="516" spans="4:9">
      <c r="D516" s="185"/>
      <c r="E516" s="185"/>
      <c r="F516" s="186"/>
      <c r="G516" s="185"/>
      <c r="H516" s="185"/>
      <c r="I516" s="186"/>
    </row>
    <row r="517" spans="4:9">
      <c r="D517" s="185"/>
      <c r="E517" s="185"/>
      <c r="F517" s="186"/>
      <c r="G517" s="185"/>
      <c r="H517" s="185"/>
      <c r="I517" s="186"/>
    </row>
    <row r="518" spans="4:9">
      <c r="D518" s="185"/>
      <c r="E518" s="185"/>
      <c r="F518" s="186"/>
      <c r="G518" s="185"/>
      <c r="H518" s="185"/>
      <c r="I518" s="186"/>
    </row>
    <row r="519" spans="4:9">
      <c r="D519" s="185"/>
      <c r="E519" s="185"/>
      <c r="F519" s="186"/>
      <c r="G519" s="185"/>
      <c r="H519" s="185"/>
      <c r="I519" s="186"/>
    </row>
    <row r="520" spans="4:9">
      <c r="D520" s="185"/>
      <c r="E520" s="185"/>
      <c r="F520" s="186"/>
      <c r="G520" s="185"/>
      <c r="H520" s="185"/>
      <c r="I520" s="186"/>
    </row>
    <row r="521" spans="4:9">
      <c r="D521" s="185"/>
      <c r="E521" s="185"/>
      <c r="F521" s="186"/>
      <c r="G521" s="185"/>
      <c r="H521" s="185"/>
      <c r="I521" s="186"/>
    </row>
    <row r="522" spans="4:9">
      <c r="D522" s="185"/>
      <c r="E522" s="185"/>
      <c r="F522" s="186"/>
      <c r="G522" s="185"/>
      <c r="H522" s="185"/>
      <c r="I522" s="186"/>
    </row>
    <row r="523" spans="4:9">
      <c r="D523" s="185"/>
      <c r="E523" s="185"/>
      <c r="F523" s="186"/>
      <c r="G523" s="185"/>
      <c r="H523" s="185"/>
      <c r="I523" s="186"/>
    </row>
    <row r="524" spans="4:9">
      <c r="D524" s="185"/>
      <c r="E524" s="185"/>
      <c r="F524" s="186"/>
      <c r="G524" s="185"/>
      <c r="H524" s="185"/>
      <c r="I524" s="186"/>
    </row>
    <row r="525" spans="4:9">
      <c r="D525" s="185"/>
      <c r="E525" s="185"/>
      <c r="F525" s="186"/>
      <c r="G525" s="185"/>
      <c r="H525" s="185"/>
      <c r="I525" s="186"/>
    </row>
    <row r="526" spans="4:9">
      <c r="D526" s="185"/>
      <c r="E526" s="185"/>
      <c r="F526" s="186"/>
      <c r="G526" s="185"/>
      <c r="H526" s="185"/>
      <c r="I526" s="186"/>
    </row>
    <row r="527" spans="4:9">
      <c r="D527" s="185"/>
      <c r="E527" s="185"/>
      <c r="F527" s="186"/>
      <c r="G527" s="185"/>
      <c r="H527" s="185"/>
      <c r="I527" s="186"/>
    </row>
    <row r="528" spans="4:9">
      <c r="D528" s="185"/>
      <c r="E528" s="185"/>
      <c r="F528" s="186"/>
      <c r="G528" s="185"/>
      <c r="H528" s="185"/>
      <c r="I528" s="186"/>
    </row>
    <row r="529" spans="4:9">
      <c r="D529" s="185"/>
      <c r="E529" s="185"/>
      <c r="F529" s="186"/>
      <c r="G529" s="185"/>
      <c r="H529" s="185"/>
      <c r="I529" s="186"/>
    </row>
    <row r="530" spans="4:9">
      <c r="D530" s="185"/>
      <c r="E530" s="185"/>
      <c r="F530" s="186"/>
      <c r="G530" s="185"/>
      <c r="H530" s="185"/>
      <c r="I530" s="186"/>
    </row>
    <row r="531" spans="4:9">
      <c r="D531" s="185"/>
      <c r="E531" s="185"/>
      <c r="F531" s="186"/>
      <c r="G531" s="185"/>
      <c r="H531" s="185"/>
      <c r="I531" s="186"/>
    </row>
    <row r="532" spans="4:9">
      <c r="D532" s="185"/>
      <c r="E532" s="185"/>
      <c r="F532" s="186"/>
      <c r="G532" s="185"/>
      <c r="H532" s="185"/>
      <c r="I532" s="186"/>
    </row>
    <row r="533" spans="4:9">
      <c r="D533" s="185"/>
      <c r="E533" s="185"/>
      <c r="F533" s="186"/>
      <c r="G533" s="185"/>
      <c r="H533" s="185"/>
      <c r="I533" s="186"/>
    </row>
    <row r="534" spans="4:9">
      <c r="D534" s="185"/>
      <c r="E534" s="185"/>
      <c r="F534" s="186"/>
      <c r="G534" s="185"/>
      <c r="H534" s="185"/>
      <c r="I534" s="186"/>
    </row>
    <row r="535" spans="4:9">
      <c r="D535" s="185"/>
      <c r="E535" s="185"/>
      <c r="F535" s="186"/>
      <c r="G535" s="185"/>
      <c r="H535" s="185"/>
      <c r="I535" s="186"/>
    </row>
    <row r="536" spans="4:9">
      <c r="D536" s="185"/>
      <c r="E536" s="185"/>
      <c r="F536" s="186"/>
      <c r="G536" s="185"/>
      <c r="H536" s="185"/>
      <c r="I536" s="186"/>
    </row>
    <row r="537" spans="4:9">
      <c r="D537" s="185"/>
      <c r="E537" s="185"/>
      <c r="F537" s="186"/>
      <c r="G537" s="185"/>
      <c r="H537" s="185"/>
      <c r="I537" s="186"/>
    </row>
    <row r="538" spans="4:9">
      <c r="D538" s="185"/>
      <c r="E538" s="185"/>
      <c r="F538" s="186"/>
      <c r="G538" s="185"/>
      <c r="H538" s="185"/>
      <c r="I538" s="186"/>
    </row>
    <row r="539" spans="4:9">
      <c r="D539" s="185"/>
      <c r="E539" s="185"/>
      <c r="F539" s="186"/>
      <c r="G539" s="185"/>
      <c r="H539" s="185"/>
      <c r="I539" s="186"/>
    </row>
    <row r="540" spans="4:9">
      <c r="D540" s="185"/>
      <c r="E540" s="185"/>
      <c r="F540" s="186"/>
      <c r="G540" s="185"/>
      <c r="H540" s="185"/>
      <c r="I540" s="186"/>
    </row>
    <row r="541" spans="4:9">
      <c r="D541" s="185"/>
      <c r="E541" s="185"/>
      <c r="F541" s="186"/>
      <c r="G541" s="185"/>
      <c r="H541" s="185"/>
      <c r="I541" s="186"/>
    </row>
    <row r="542" spans="4:9">
      <c r="D542" s="185"/>
      <c r="E542" s="185"/>
      <c r="F542" s="186"/>
      <c r="G542" s="185"/>
      <c r="H542" s="185"/>
      <c r="I542" s="186"/>
    </row>
    <row r="543" spans="4:9">
      <c r="D543" s="185"/>
      <c r="E543" s="185"/>
      <c r="F543" s="186"/>
      <c r="G543" s="185"/>
      <c r="H543" s="185"/>
      <c r="I543" s="186"/>
    </row>
    <row r="544" spans="4:9">
      <c r="D544" s="185"/>
      <c r="E544" s="185"/>
      <c r="F544" s="186"/>
      <c r="G544" s="185"/>
      <c r="H544" s="185"/>
      <c r="I544" s="186"/>
    </row>
    <row r="545" spans="4:9">
      <c r="D545" s="185"/>
      <c r="E545" s="185"/>
      <c r="F545" s="186"/>
      <c r="G545" s="185"/>
      <c r="H545" s="185"/>
      <c r="I545" s="186"/>
    </row>
    <row r="546" spans="4:9">
      <c r="D546" s="185"/>
      <c r="E546" s="185"/>
      <c r="F546" s="186"/>
      <c r="G546" s="185"/>
      <c r="H546" s="185"/>
      <c r="I546" s="186"/>
    </row>
    <row r="547" spans="4:9">
      <c r="D547" s="185"/>
      <c r="E547" s="185"/>
      <c r="F547" s="186"/>
      <c r="G547" s="185"/>
      <c r="H547" s="185"/>
      <c r="I547" s="186"/>
    </row>
    <row r="548" spans="4:9">
      <c r="D548" s="185"/>
      <c r="E548" s="185"/>
      <c r="F548" s="186"/>
      <c r="G548" s="185"/>
      <c r="H548" s="185"/>
      <c r="I548" s="186"/>
    </row>
    <row r="549" spans="4:9">
      <c r="D549" s="185"/>
      <c r="E549" s="185"/>
      <c r="F549" s="186"/>
      <c r="G549" s="185"/>
      <c r="H549" s="185"/>
      <c r="I549" s="186"/>
    </row>
    <row r="550" spans="4:9">
      <c r="D550" s="185"/>
      <c r="E550" s="185"/>
      <c r="F550" s="186"/>
      <c r="G550" s="185"/>
      <c r="H550" s="185"/>
      <c r="I550" s="186"/>
    </row>
    <row r="551" spans="4:9">
      <c r="D551" s="185"/>
      <c r="E551" s="185"/>
      <c r="F551" s="186"/>
      <c r="G551" s="185"/>
      <c r="H551" s="185"/>
      <c r="I551" s="186"/>
    </row>
    <row r="552" spans="4:9">
      <c r="D552" s="185"/>
      <c r="E552" s="185"/>
      <c r="F552" s="186"/>
      <c r="G552" s="185"/>
      <c r="H552" s="185"/>
      <c r="I552" s="186"/>
    </row>
    <row r="553" spans="4:9">
      <c r="D553" s="185"/>
      <c r="E553" s="185"/>
      <c r="F553" s="186"/>
      <c r="G553" s="185"/>
      <c r="H553" s="185"/>
      <c r="I553" s="186"/>
    </row>
    <row r="554" spans="4:9">
      <c r="D554" s="185"/>
      <c r="E554" s="185"/>
      <c r="F554" s="186"/>
      <c r="G554" s="185"/>
      <c r="H554" s="185"/>
      <c r="I554" s="186"/>
    </row>
    <row r="555" spans="4:9">
      <c r="D555" s="185"/>
      <c r="E555" s="185"/>
      <c r="F555" s="186"/>
      <c r="G555" s="185"/>
      <c r="H555" s="185"/>
      <c r="I555" s="186"/>
    </row>
    <row r="556" spans="4:9">
      <c r="D556" s="185"/>
      <c r="E556" s="185"/>
      <c r="F556" s="186"/>
      <c r="G556" s="185"/>
      <c r="H556" s="185"/>
      <c r="I556" s="186"/>
    </row>
    <row r="557" spans="4:9">
      <c r="D557" s="185"/>
      <c r="E557" s="185"/>
      <c r="F557" s="186"/>
      <c r="G557" s="185"/>
      <c r="H557" s="185"/>
      <c r="I557" s="186"/>
    </row>
    <row r="558" spans="4:9">
      <c r="D558" s="185"/>
      <c r="E558" s="185"/>
      <c r="F558" s="186"/>
      <c r="G558" s="185"/>
      <c r="H558" s="185"/>
      <c r="I558" s="186"/>
    </row>
    <row r="559" spans="4:9">
      <c r="D559" s="185"/>
      <c r="E559" s="185"/>
      <c r="F559" s="186"/>
      <c r="G559" s="185"/>
      <c r="H559" s="185"/>
      <c r="I559" s="186"/>
    </row>
    <row r="560" spans="4:9">
      <c r="D560" s="185"/>
      <c r="E560" s="185"/>
      <c r="F560" s="186"/>
      <c r="G560" s="185"/>
      <c r="H560" s="185"/>
      <c r="I560" s="186"/>
    </row>
    <row r="561" spans="4:9">
      <c r="D561" s="185"/>
      <c r="E561" s="185"/>
      <c r="F561" s="186"/>
      <c r="G561" s="185"/>
      <c r="H561" s="185"/>
      <c r="I561" s="186"/>
    </row>
    <row r="562" spans="4:9">
      <c r="D562" s="185"/>
      <c r="E562" s="185"/>
      <c r="F562" s="186"/>
      <c r="G562" s="185"/>
      <c r="H562" s="185"/>
      <c r="I562" s="186"/>
    </row>
    <row r="563" spans="4:9">
      <c r="D563" s="185"/>
      <c r="E563" s="185"/>
      <c r="F563" s="186"/>
      <c r="G563" s="185"/>
      <c r="H563" s="185"/>
      <c r="I563" s="186"/>
    </row>
    <row r="564" spans="4:9">
      <c r="D564" s="185"/>
      <c r="E564" s="185"/>
      <c r="F564" s="186"/>
      <c r="G564" s="185"/>
      <c r="H564" s="185"/>
      <c r="I564" s="186"/>
    </row>
    <row r="565" spans="4:9">
      <c r="D565" s="185"/>
      <c r="E565" s="185"/>
      <c r="F565" s="186"/>
      <c r="G565" s="185"/>
      <c r="H565" s="185"/>
      <c r="I565" s="186"/>
    </row>
    <row r="566" spans="4:9">
      <c r="D566" s="185"/>
      <c r="E566" s="185"/>
      <c r="F566" s="186"/>
      <c r="G566" s="185"/>
      <c r="H566" s="185"/>
      <c r="I566" s="186"/>
    </row>
    <row r="567" spans="4:9">
      <c r="D567" s="185"/>
      <c r="E567" s="185"/>
      <c r="F567" s="186"/>
      <c r="G567" s="185"/>
      <c r="H567" s="185"/>
      <c r="I567" s="186"/>
    </row>
    <row r="568" spans="4:9">
      <c r="D568" s="185"/>
      <c r="E568" s="185"/>
      <c r="F568" s="186"/>
      <c r="G568" s="185"/>
      <c r="H568" s="185"/>
      <c r="I568" s="186"/>
    </row>
    <row r="569" spans="4:9">
      <c r="D569" s="185"/>
      <c r="E569" s="185"/>
      <c r="F569" s="186"/>
      <c r="G569" s="185"/>
      <c r="H569" s="185"/>
      <c r="I569" s="186"/>
    </row>
    <row r="570" spans="4:9">
      <c r="D570" s="185"/>
      <c r="E570" s="185"/>
      <c r="F570" s="186"/>
      <c r="G570" s="185"/>
      <c r="H570" s="185"/>
      <c r="I570" s="186"/>
    </row>
    <row r="571" spans="4:9">
      <c r="D571" s="185"/>
      <c r="E571" s="185"/>
      <c r="F571" s="186"/>
      <c r="G571" s="185"/>
      <c r="H571" s="185"/>
      <c r="I571" s="186"/>
    </row>
    <row r="572" spans="4:9">
      <c r="D572" s="185"/>
      <c r="E572" s="185"/>
      <c r="F572" s="186"/>
      <c r="G572" s="185"/>
      <c r="H572" s="185"/>
      <c r="I572" s="186"/>
    </row>
    <row r="573" spans="4:9">
      <c r="D573" s="185"/>
      <c r="E573" s="185"/>
      <c r="F573" s="186"/>
      <c r="G573" s="185"/>
      <c r="H573" s="185"/>
      <c r="I573" s="186"/>
    </row>
    <row r="574" spans="4:9">
      <c r="D574" s="185"/>
      <c r="E574" s="185"/>
      <c r="F574" s="186"/>
      <c r="G574" s="185"/>
      <c r="H574" s="185"/>
      <c r="I574" s="186"/>
    </row>
    <row r="575" spans="4:9">
      <c r="D575" s="185"/>
      <c r="E575" s="185"/>
      <c r="F575" s="186"/>
      <c r="G575" s="185"/>
      <c r="H575" s="185"/>
      <c r="I575" s="186"/>
    </row>
    <row r="576" spans="4:9">
      <c r="D576" s="185"/>
      <c r="E576" s="185"/>
      <c r="F576" s="186"/>
      <c r="G576" s="185"/>
      <c r="H576" s="185"/>
      <c r="I576" s="186"/>
    </row>
    <row r="577" spans="4:9">
      <c r="D577" s="185"/>
      <c r="E577" s="185"/>
      <c r="F577" s="186"/>
      <c r="G577" s="185"/>
      <c r="H577" s="185"/>
      <c r="I577" s="186"/>
    </row>
    <row r="578" spans="4:9">
      <c r="D578" s="185"/>
      <c r="E578" s="185"/>
      <c r="F578" s="186"/>
      <c r="G578" s="185"/>
      <c r="H578" s="185"/>
      <c r="I578" s="186"/>
    </row>
    <row r="579" spans="4:9">
      <c r="D579" s="185"/>
      <c r="E579" s="185"/>
      <c r="F579" s="186"/>
      <c r="G579" s="185"/>
      <c r="H579" s="185"/>
      <c r="I579" s="186"/>
    </row>
    <row r="580" spans="4:9">
      <c r="D580" s="185"/>
      <c r="E580" s="185"/>
      <c r="F580" s="186"/>
      <c r="G580" s="185"/>
      <c r="H580" s="185"/>
      <c r="I580" s="186"/>
    </row>
    <row r="581" spans="4:9">
      <c r="D581" s="185"/>
      <c r="E581" s="185"/>
      <c r="F581" s="186"/>
      <c r="G581" s="185"/>
      <c r="H581" s="185"/>
      <c r="I581" s="186"/>
    </row>
    <row r="582" spans="4:9">
      <c r="D582" s="185"/>
      <c r="E582" s="185"/>
      <c r="F582" s="186"/>
      <c r="G582" s="185"/>
      <c r="H582" s="185"/>
      <c r="I582" s="186"/>
    </row>
    <row r="583" spans="4:9">
      <c r="D583" s="185"/>
      <c r="E583" s="185"/>
      <c r="F583" s="186"/>
      <c r="G583" s="185"/>
      <c r="H583" s="185"/>
      <c r="I583" s="186"/>
    </row>
    <row r="584" spans="4:9">
      <c r="D584" s="185"/>
      <c r="E584" s="185"/>
      <c r="F584" s="186"/>
      <c r="G584" s="185"/>
      <c r="H584" s="185"/>
      <c r="I584" s="186"/>
    </row>
    <row r="585" spans="4:9">
      <c r="D585" s="185"/>
      <c r="E585" s="185"/>
      <c r="F585" s="186"/>
      <c r="G585" s="185"/>
      <c r="H585" s="185"/>
      <c r="I585" s="186"/>
    </row>
    <row r="586" spans="4:9">
      <c r="D586" s="185"/>
      <c r="E586" s="185"/>
      <c r="F586" s="186"/>
      <c r="G586" s="185"/>
      <c r="H586" s="185"/>
      <c r="I586" s="186"/>
    </row>
    <row r="587" spans="4:9">
      <c r="D587" s="185"/>
      <c r="E587" s="185"/>
      <c r="F587" s="186"/>
      <c r="G587" s="185"/>
      <c r="H587" s="185"/>
      <c r="I587" s="186"/>
    </row>
    <row r="588" spans="4:9">
      <c r="D588" s="185"/>
      <c r="E588" s="185"/>
      <c r="F588" s="186"/>
      <c r="G588" s="185"/>
      <c r="H588" s="185"/>
      <c r="I588" s="186"/>
    </row>
    <row r="589" spans="4:9">
      <c r="D589" s="185"/>
      <c r="E589" s="185"/>
      <c r="F589" s="186"/>
      <c r="G589" s="185"/>
      <c r="H589" s="185"/>
      <c r="I589" s="186"/>
    </row>
    <row r="590" spans="4:9">
      <c r="D590" s="185"/>
      <c r="E590" s="185"/>
      <c r="F590" s="186"/>
      <c r="G590" s="185"/>
      <c r="H590" s="185"/>
      <c r="I590" s="186"/>
    </row>
    <row r="591" spans="4:9">
      <c r="D591" s="185"/>
      <c r="E591" s="185"/>
      <c r="F591" s="186"/>
      <c r="G591" s="185"/>
      <c r="H591" s="185"/>
      <c r="I591" s="186"/>
    </row>
    <row r="592" spans="4:9">
      <c r="D592" s="185"/>
      <c r="E592" s="185"/>
      <c r="F592" s="186"/>
      <c r="G592" s="185"/>
      <c r="H592" s="185"/>
      <c r="I592" s="186"/>
    </row>
    <row r="593" spans="4:9">
      <c r="D593" s="185"/>
      <c r="E593" s="185"/>
      <c r="F593" s="186"/>
      <c r="G593" s="185"/>
      <c r="H593" s="185"/>
      <c r="I593" s="186"/>
    </row>
    <row r="594" spans="4:9">
      <c r="D594" s="185"/>
      <c r="E594" s="185"/>
      <c r="F594" s="186"/>
      <c r="G594" s="185"/>
      <c r="H594" s="185"/>
      <c r="I594" s="186"/>
    </row>
    <row r="595" spans="4:9">
      <c r="D595" s="185"/>
      <c r="E595" s="185"/>
      <c r="F595" s="186"/>
      <c r="G595" s="185"/>
      <c r="H595" s="185"/>
      <c r="I595" s="186"/>
    </row>
    <row r="596" spans="4:9">
      <c r="D596" s="185"/>
      <c r="E596" s="185"/>
      <c r="F596" s="186"/>
      <c r="G596" s="185"/>
      <c r="H596" s="185"/>
      <c r="I596" s="186"/>
    </row>
    <row r="597" spans="4:9">
      <c r="D597" s="185"/>
      <c r="E597" s="185"/>
      <c r="F597" s="186"/>
      <c r="G597" s="185"/>
      <c r="H597" s="185"/>
      <c r="I597" s="186"/>
    </row>
    <row r="598" spans="4:9">
      <c r="D598" s="185"/>
      <c r="E598" s="185"/>
      <c r="F598" s="186"/>
      <c r="G598" s="185"/>
      <c r="H598" s="185"/>
      <c r="I598" s="186"/>
    </row>
    <row r="599" spans="4:9">
      <c r="D599" s="185"/>
      <c r="E599" s="185"/>
      <c r="F599" s="186"/>
      <c r="G599" s="185"/>
      <c r="H599" s="185"/>
      <c r="I599" s="186"/>
    </row>
    <row r="600" spans="4:9">
      <c r="D600" s="185"/>
      <c r="E600" s="185"/>
      <c r="F600" s="186"/>
      <c r="G600" s="185"/>
      <c r="H600" s="185"/>
      <c r="I600" s="186"/>
    </row>
    <row r="601" spans="4:9">
      <c r="D601" s="185"/>
      <c r="E601" s="185"/>
      <c r="F601" s="186"/>
      <c r="G601" s="185"/>
      <c r="H601" s="185"/>
      <c r="I601" s="186"/>
    </row>
    <row r="602" spans="4:9">
      <c r="D602" s="185"/>
      <c r="E602" s="185"/>
      <c r="F602" s="186"/>
      <c r="G602" s="185"/>
      <c r="H602" s="185"/>
      <c r="I602" s="186"/>
    </row>
    <row r="603" spans="4:9">
      <c r="D603" s="185"/>
      <c r="E603" s="185"/>
      <c r="F603" s="186"/>
      <c r="G603" s="185"/>
      <c r="H603" s="185"/>
      <c r="I603" s="186"/>
    </row>
    <row r="604" spans="4:9">
      <c r="D604" s="185"/>
      <c r="E604" s="185"/>
      <c r="F604" s="186"/>
      <c r="G604" s="185"/>
      <c r="H604" s="185"/>
      <c r="I604" s="186"/>
    </row>
    <row r="605" spans="4:9">
      <c r="D605" s="185"/>
      <c r="E605" s="185"/>
      <c r="F605" s="186"/>
      <c r="G605" s="185"/>
      <c r="H605" s="185"/>
      <c r="I605" s="186"/>
    </row>
    <row r="606" spans="4:9">
      <c r="D606" s="185"/>
      <c r="E606" s="185"/>
      <c r="F606" s="186"/>
      <c r="G606" s="185"/>
      <c r="H606" s="185"/>
      <c r="I606" s="186"/>
    </row>
    <row r="607" spans="4:9">
      <c r="D607" s="185"/>
      <c r="E607" s="185"/>
      <c r="F607" s="186"/>
      <c r="G607" s="185"/>
      <c r="H607" s="185"/>
      <c r="I607" s="186"/>
    </row>
    <row r="608" spans="4:9">
      <c r="D608" s="185"/>
      <c r="E608" s="185"/>
      <c r="F608" s="186"/>
      <c r="G608" s="185"/>
      <c r="H608" s="185"/>
      <c r="I608" s="186"/>
    </row>
    <row r="609" spans="4:9">
      <c r="D609" s="185"/>
      <c r="E609" s="185"/>
      <c r="F609" s="186"/>
      <c r="G609" s="185"/>
      <c r="H609" s="185"/>
      <c r="I609" s="186"/>
    </row>
    <row r="610" spans="4:9">
      <c r="D610" s="185"/>
      <c r="E610" s="185"/>
      <c r="F610" s="186"/>
      <c r="G610" s="185"/>
      <c r="H610" s="185"/>
      <c r="I610" s="186"/>
    </row>
    <row r="611" spans="4:9">
      <c r="D611" s="185"/>
      <c r="E611" s="185"/>
      <c r="F611" s="186"/>
      <c r="G611" s="185"/>
      <c r="H611" s="185"/>
      <c r="I611" s="186"/>
    </row>
    <row r="612" spans="4:9">
      <c r="D612" s="185"/>
      <c r="E612" s="185"/>
      <c r="F612" s="186"/>
      <c r="G612" s="185"/>
      <c r="H612" s="185"/>
      <c r="I612" s="186"/>
    </row>
    <row r="613" spans="4:9">
      <c r="D613" s="185"/>
      <c r="E613" s="185"/>
      <c r="F613" s="186"/>
      <c r="G613" s="185"/>
      <c r="H613" s="185"/>
      <c r="I613" s="186"/>
    </row>
    <row r="614" spans="4:9">
      <c r="D614" s="185"/>
      <c r="E614" s="185"/>
      <c r="F614" s="186"/>
      <c r="G614" s="185"/>
      <c r="H614" s="185"/>
      <c r="I614" s="186"/>
    </row>
    <row r="615" spans="4:9">
      <c r="D615" s="185"/>
      <c r="E615" s="185"/>
      <c r="F615" s="186"/>
      <c r="G615" s="185"/>
      <c r="H615" s="185"/>
      <c r="I615" s="186"/>
    </row>
    <row r="616" spans="4:9">
      <c r="D616" s="185"/>
      <c r="E616" s="185"/>
      <c r="F616" s="186"/>
      <c r="G616" s="185"/>
      <c r="H616" s="185"/>
      <c r="I616" s="186"/>
    </row>
    <row r="617" spans="4:9">
      <c r="D617" s="185"/>
      <c r="E617" s="185"/>
      <c r="F617" s="186"/>
      <c r="G617" s="185"/>
      <c r="H617" s="185"/>
      <c r="I617" s="186"/>
    </row>
    <row r="618" spans="4:9">
      <c r="D618" s="185"/>
      <c r="E618" s="185"/>
      <c r="F618" s="186"/>
      <c r="G618" s="185"/>
      <c r="H618" s="185"/>
      <c r="I618" s="186"/>
    </row>
    <row r="619" spans="4:9">
      <c r="D619" s="185"/>
      <c r="E619" s="185"/>
      <c r="F619" s="186"/>
      <c r="G619" s="185"/>
      <c r="H619" s="185"/>
      <c r="I619" s="186"/>
    </row>
    <row r="620" spans="4:9">
      <c r="D620" s="185"/>
      <c r="E620" s="185"/>
      <c r="F620" s="186"/>
      <c r="G620" s="185"/>
      <c r="H620" s="185"/>
      <c r="I620" s="186"/>
    </row>
    <row r="621" spans="4:9">
      <c r="D621" s="185"/>
      <c r="E621" s="185"/>
      <c r="F621" s="186"/>
      <c r="G621" s="185"/>
      <c r="H621" s="185"/>
      <c r="I621" s="186"/>
    </row>
    <row r="622" spans="4:9">
      <c r="D622" s="185"/>
      <c r="E622" s="185"/>
      <c r="F622" s="186"/>
      <c r="G622" s="185"/>
      <c r="H622" s="185"/>
      <c r="I622" s="186"/>
    </row>
    <row r="623" spans="4:9">
      <c r="D623" s="185"/>
      <c r="E623" s="185"/>
      <c r="F623" s="186"/>
      <c r="G623" s="185"/>
      <c r="H623" s="185"/>
      <c r="I623" s="186"/>
    </row>
    <row r="624" spans="4:9">
      <c r="D624" s="185"/>
      <c r="E624" s="185"/>
      <c r="F624" s="186"/>
      <c r="G624" s="185"/>
      <c r="H624" s="185"/>
      <c r="I624" s="186"/>
    </row>
    <row r="625" spans="4:9">
      <c r="D625" s="185"/>
      <c r="E625" s="185"/>
      <c r="F625" s="186"/>
      <c r="G625" s="185"/>
      <c r="H625" s="185"/>
      <c r="I625" s="186"/>
    </row>
    <row r="626" spans="4:9">
      <c r="D626" s="185"/>
      <c r="E626" s="185"/>
      <c r="F626" s="186"/>
      <c r="G626" s="185"/>
      <c r="H626" s="185"/>
      <c r="I626" s="186"/>
    </row>
    <row r="627" spans="4:9">
      <c r="D627" s="185"/>
      <c r="E627" s="185"/>
      <c r="F627" s="186"/>
      <c r="G627" s="185"/>
      <c r="H627" s="185"/>
      <c r="I627" s="186"/>
    </row>
    <row r="628" spans="4:9">
      <c r="D628" s="185"/>
      <c r="E628" s="185"/>
      <c r="F628" s="186"/>
      <c r="G628" s="185"/>
      <c r="H628" s="185"/>
      <c r="I628" s="186"/>
    </row>
    <row r="629" spans="4:9">
      <c r="D629" s="185"/>
      <c r="E629" s="185"/>
      <c r="F629" s="186"/>
      <c r="G629" s="185"/>
      <c r="H629" s="185"/>
      <c r="I629" s="186"/>
    </row>
    <row r="630" spans="4:9">
      <c r="D630" s="185"/>
      <c r="E630" s="185"/>
      <c r="F630" s="186"/>
      <c r="G630" s="185"/>
      <c r="H630" s="185"/>
      <c r="I630" s="186"/>
    </row>
    <row r="631" spans="4:9">
      <c r="D631" s="185"/>
      <c r="E631" s="185"/>
      <c r="F631" s="186"/>
      <c r="G631" s="185"/>
      <c r="H631" s="185"/>
      <c r="I631" s="186"/>
    </row>
    <row r="632" spans="4:9">
      <c r="D632" s="185"/>
      <c r="E632" s="185"/>
      <c r="F632" s="186"/>
      <c r="G632" s="185"/>
      <c r="H632" s="185"/>
      <c r="I632" s="186"/>
    </row>
    <row r="633" spans="4:9">
      <c r="D633" s="185"/>
      <c r="E633" s="185"/>
      <c r="F633" s="186"/>
      <c r="G633" s="185"/>
      <c r="H633" s="185"/>
      <c r="I633" s="186"/>
    </row>
    <row r="634" spans="4:9">
      <c r="D634" s="185"/>
      <c r="E634" s="185"/>
      <c r="F634" s="186"/>
      <c r="G634" s="185"/>
      <c r="H634" s="185"/>
      <c r="I634" s="186"/>
    </row>
    <row r="635" spans="4:9">
      <c r="D635" s="185"/>
      <c r="E635" s="185"/>
      <c r="F635" s="186"/>
      <c r="G635" s="185"/>
      <c r="H635" s="185"/>
      <c r="I635" s="186"/>
    </row>
    <row r="636" spans="4:9">
      <c r="D636" s="185"/>
      <c r="E636" s="185"/>
      <c r="F636" s="186"/>
      <c r="G636" s="185"/>
      <c r="H636" s="185"/>
      <c r="I636" s="186"/>
    </row>
    <row r="637" spans="4:9">
      <c r="D637" s="185"/>
      <c r="E637" s="185"/>
      <c r="F637" s="186"/>
      <c r="G637" s="185"/>
      <c r="H637" s="185"/>
      <c r="I637" s="186"/>
    </row>
    <row r="638" spans="4:9">
      <c r="D638" s="185"/>
      <c r="E638" s="185"/>
      <c r="F638" s="186"/>
      <c r="G638" s="185"/>
      <c r="H638" s="185"/>
      <c r="I638" s="186"/>
    </row>
    <row r="639" spans="4:9">
      <c r="D639" s="185"/>
      <c r="E639" s="185"/>
      <c r="F639" s="186"/>
      <c r="G639" s="185"/>
      <c r="H639" s="185"/>
      <c r="I639" s="186"/>
    </row>
    <row r="640" spans="4:9">
      <c r="D640" s="185"/>
      <c r="E640" s="185"/>
      <c r="F640" s="186"/>
      <c r="G640" s="185"/>
      <c r="H640" s="185"/>
      <c r="I640" s="186"/>
    </row>
    <row r="641" spans="4:9">
      <c r="D641" s="185"/>
      <c r="E641" s="185"/>
      <c r="F641" s="186"/>
      <c r="G641" s="185"/>
      <c r="H641" s="185"/>
      <c r="I641" s="186"/>
    </row>
    <row r="642" spans="4:9">
      <c r="D642" s="185"/>
      <c r="E642" s="185"/>
      <c r="F642" s="186"/>
      <c r="G642" s="185"/>
      <c r="H642" s="185"/>
      <c r="I642" s="186"/>
    </row>
    <row r="643" spans="4:9">
      <c r="D643" s="185"/>
      <c r="E643" s="185"/>
      <c r="F643" s="186"/>
      <c r="G643" s="185"/>
      <c r="H643" s="185"/>
      <c r="I643" s="186"/>
    </row>
    <row r="644" spans="4:9">
      <c r="D644" s="185"/>
      <c r="E644" s="185"/>
      <c r="F644" s="186"/>
      <c r="G644" s="185"/>
      <c r="H644" s="185"/>
      <c r="I644" s="186"/>
    </row>
    <row r="645" spans="4:9">
      <c r="D645" s="185"/>
      <c r="E645" s="185"/>
      <c r="F645" s="186"/>
      <c r="G645" s="185"/>
      <c r="H645" s="185"/>
      <c r="I645" s="186"/>
    </row>
    <row r="646" spans="4:9">
      <c r="D646" s="185"/>
      <c r="E646" s="185"/>
      <c r="F646" s="186"/>
      <c r="G646" s="185"/>
      <c r="H646" s="185"/>
      <c r="I646" s="186"/>
    </row>
    <row r="647" spans="4:9">
      <c r="D647" s="185"/>
      <c r="E647" s="185"/>
      <c r="F647" s="186"/>
      <c r="G647" s="185"/>
      <c r="H647" s="185"/>
      <c r="I647" s="186"/>
    </row>
    <row r="648" spans="4:9">
      <c r="D648" s="185"/>
      <c r="E648" s="185"/>
      <c r="F648" s="186"/>
      <c r="G648" s="185"/>
      <c r="H648" s="185"/>
      <c r="I648" s="186"/>
    </row>
    <row r="649" spans="4:9">
      <c r="D649" s="185"/>
      <c r="E649" s="185"/>
      <c r="F649" s="186"/>
      <c r="G649" s="185"/>
      <c r="H649" s="185"/>
      <c r="I649" s="186"/>
    </row>
    <row r="650" spans="4:9">
      <c r="D650" s="185"/>
      <c r="E650" s="185"/>
      <c r="F650" s="186"/>
      <c r="G650" s="185"/>
      <c r="H650" s="185"/>
      <c r="I650" s="186"/>
    </row>
    <row r="651" spans="4:9">
      <c r="D651" s="185"/>
      <c r="E651" s="185"/>
      <c r="F651" s="186"/>
      <c r="G651" s="185"/>
      <c r="H651" s="185"/>
      <c r="I651" s="186"/>
    </row>
    <row r="652" spans="4:9">
      <c r="D652" s="185"/>
      <c r="E652" s="185"/>
      <c r="F652" s="186"/>
      <c r="G652" s="185"/>
      <c r="H652" s="185"/>
      <c r="I652" s="186"/>
    </row>
    <row r="653" spans="4:9">
      <c r="D653" s="185"/>
      <c r="E653" s="185"/>
      <c r="F653" s="186"/>
      <c r="G653" s="185"/>
      <c r="H653" s="185"/>
      <c r="I653" s="186"/>
    </row>
    <row r="654" spans="4:9">
      <c r="D654" s="185"/>
      <c r="E654" s="185"/>
      <c r="F654" s="186"/>
      <c r="G654" s="185"/>
      <c r="H654" s="185"/>
      <c r="I654" s="186"/>
    </row>
    <row r="655" spans="4:9">
      <c r="D655" s="185"/>
      <c r="E655" s="185"/>
      <c r="F655" s="186"/>
      <c r="G655" s="185"/>
      <c r="H655" s="185"/>
      <c r="I655" s="186"/>
    </row>
    <row r="656" spans="4:9">
      <c r="D656" s="185"/>
      <c r="E656" s="185"/>
      <c r="F656" s="186"/>
      <c r="G656" s="185"/>
      <c r="H656" s="185"/>
      <c r="I656" s="186"/>
    </row>
    <row r="657" spans="4:9">
      <c r="D657" s="185"/>
      <c r="E657" s="185"/>
      <c r="F657" s="186"/>
      <c r="G657" s="185"/>
      <c r="H657" s="185"/>
      <c r="I657" s="186"/>
    </row>
    <row r="658" spans="4:9">
      <c r="D658" s="185"/>
      <c r="E658" s="185"/>
      <c r="F658" s="186"/>
      <c r="G658" s="185"/>
      <c r="H658" s="185"/>
      <c r="I658" s="186"/>
    </row>
    <row r="659" spans="4:9">
      <c r="D659" s="185"/>
      <c r="E659" s="185"/>
      <c r="F659" s="186"/>
      <c r="G659" s="185"/>
      <c r="H659" s="185"/>
      <c r="I659" s="186"/>
    </row>
    <row r="660" spans="4:9">
      <c r="D660" s="185"/>
      <c r="E660" s="185"/>
      <c r="F660" s="186"/>
      <c r="G660" s="185"/>
      <c r="H660" s="185"/>
      <c r="I660" s="186"/>
    </row>
    <row r="661" spans="4:9">
      <c r="D661" s="185"/>
      <c r="E661" s="185"/>
      <c r="F661" s="186"/>
      <c r="G661" s="185"/>
      <c r="H661" s="185"/>
      <c r="I661" s="186"/>
    </row>
    <row r="662" spans="4:9">
      <c r="D662" s="185"/>
      <c r="E662" s="185"/>
      <c r="F662" s="186"/>
      <c r="G662" s="185"/>
      <c r="H662" s="185"/>
      <c r="I662" s="186"/>
    </row>
    <row r="663" spans="4:9">
      <c r="D663" s="185"/>
      <c r="E663" s="185"/>
      <c r="F663" s="186"/>
      <c r="G663" s="185"/>
      <c r="H663" s="185"/>
      <c r="I663" s="186"/>
    </row>
    <row r="664" spans="4:9">
      <c r="D664" s="185"/>
      <c r="E664" s="185"/>
      <c r="F664" s="186"/>
      <c r="G664" s="185"/>
      <c r="H664" s="185"/>
      <c r="I664" s="186"/>
    </row>
    <row r="665" spans="4:9">
      <c r="D665" s="185"/>
      <c r="E665" s="185"/>
      <c r="F665" s="186"/>
      <c r="G665" s="185"/>
      <c r="H665" s="185"/>
      <c r="I665" s="186"/>
    </row>
    <row r="666" spans="4:9">
      <c r="D666" s="185"/>
      <c r="E666" s="185"/>
      <c r="F666" s="186"/>
      <c r="G666" s="185"/>
      <c r="H666" s="185"/>
      <c r="I666" s="186"/>
    </row>
    <row r="667" spans="4:9">
      <c r="D667" s="185"/>
      <c r="E667" s="185"/>
      <c r="F667" s="186"/>
      <c r="G667" s="185"/>
      <c r="H667" s="185"/>
      <c r="I667" s="186"/>
    </row>
    <row r="668" spans="4:9">
      <c r="D668" s="185"/>
      <c r="E668" s="185"/>
      <c r="F668" s="186"/>
      <c r="G668" s="185"/>
      <c r="H668" s="185"/>
      <c r="I668" s="186"/>
    </row>
    <row r="669" spans="4:9">
      <c r="D669" s="185"/>
      <c r="E669" s="185"/>
      <c r="F669" s="186"/>
      <c r="G669" s="185"/>
      <c r="H669" s="185"/>
      <c r="I669" s="186"/>
    </row>
    <row r="670" spans="4:9">
      <c r="D670" s="185"/>
      <c r="E670" s="185"/>
      <c r="F670" s="186"/>
      <c r="G670" s="185"/>
      <c r="H670" s="185"/>
      <c r="I670" s="186"/>
    </row>
    <row r="671" spans="4:9">
      <c r="D671" s="185"/>
      <c r="E671" s="185"/>
      <c r="F671" s="186"/>
      <c r="G671" s="185"/>
      <c r="H671" s="185"/>
      <c r="I671" s="186"/>
    </row>
    <row r="672" spans="4:9">
      <c r="D672" s="185"/>
      <c r="E672" s="185"/>
      <c r="F672" s="186"/>
      <c r="G672" s="185"/>
      <c r="H672" s="185"/>
      <c r="I672" s="186"/>
    </row>
    <row r="673" spans="4:9">
      <c r="D673" s="185"/>
      <c r="E673" s="185"/>
      <c r="F673" s="186"/>
      <c r="G673" s="185"/>
      <c r="H673" s="185"/>
      <c r="I673" s="186"/>
    </row>
    <row r="674" spans="4:9">
      <c r="D674" s="185"/>
      <c r="E674" s="185"/>
      <c r="F674" s="186"/>
      <c r="G674" s="185"/>
      <c r="H674" s="185"/>
      <c r="I674" s="186"/>
    </row>
    <row r="675" spans="4:9">
      <c r="D675" s="185"/>
      <c r="E675" s="185"/>
      <c r="F675" s="186"/>
      <c r="G675" s="185"/>
      <c r="H675" s="185"/>
      <c r="I675" s="186"/>
    </row>
    <row r="676" spans="4:9">
      <c r="D676" s="185"/>
      <c r="E676" s="185"/>
      <c r="F676" s="186"/>
      <c r="G676" s="185"/>
      <c r="H676" s="185"/>
      <c r="I676" s="186"/>
    </row>
    <row r="677" spans="4:9">
      <c r="D677" s="185"/>
      <c r="E677" s="185"/>
      <c r="F677" s="186"/>
      <c r="G677" s="185"/>
      <c r="H677" s="185"/>
      <c r="I677" s="186"/>
    </row>
    <row r="678" spans="4:9">
      <c r="D678" s="185"/>
      <c r="E678" s="185"/>
      <c r="F678" s="186"/>
      <c r="G678" s="185"/>
      <c r="H678" s="185"/>
      <c r="I678" s="186"/>
    </row>
    <row r="679" spans="4:9">
      <c r="D679" s="185"/>
      <c r="E679" s="185"/>
      <c r="F679" s="186"/>
      <c r="G679" s="185"/>
      <c r="H679" s="185"/>
      <c r="I679" s="186"/>
    </row>
    <row r="680" spans="4:9">
      <c r="D680" s="185"/>
      <c r="E680" s="185"/>
      <c r="F680" s="186"/>
      <c r="G680" s="185"/>
      <c r="H680" s="185"/>
      <c r="I680" s="186"/>
    </row>
    <row r="681" spans="4:9">
      <c r="D681" s="185"/>
      <c r="E681" s="185"/>
      <c r="F681" s="186"/>
      <c r="G681" s="185"/>
      <c r="H681" s="185"/>
      <c r="I681" s="186"/>
    </row>
    <row r="682" spans="4:9">
      <c r="D682" s="185"/>
      <c r="E682" s="185"/>
      <c r="F682" s="186"/>
      <c r="G682" s="185"/>
      <c r="H682" s="185"/>
      <c r="I682" s="186"/>
    </row>
    <row r="683" spans="4:9">
      <c r="D683" s="185"/>
      <c r="E683" s="185"/>
      <c r="F683" s="186"/>
      <c r="G683" s="185"/>
      <c r="H683" s="185"/>
      <c r="I683" s="186"/>
    </row>
    <row r="684" spans="4:9">
      <c r="D684" s="185"/>
      <c r="E684" s="185"/>
      <c r="F684" s="186"/>
      <c r="G684" s="185"/>
      <c r="H684" s="185"/>
      <c r="I684" s="186"/>
    </row>
    <row r="685" spans="4:9">
      <c r="D685" s="185"/>
      <c r="E685" s="185"/>
      <c r="F685" s="186"/>
      <c r="G685" s="185"/>
      <c r="H685" s="185"/>
      <c r="I685" s="186"/>
    </row>
    <row r="686" spans="4:9">
      <c r="D686" s="185"/>
      <c r="E686" s="185"/>
      <c r="F686" s="186"/>
      <c r="G686" s="185"/>
      <c r="H686" s="185"/>
      <c r="I686" s="186"/>
    </row>
    <row r="687" spans="4:9">
      <c r="D687" s="185"/>
      <c r="E687" s="185"/>
      <c r="F687" s="186"/>
      <c r="G687" s="185"/>
      <c r="H687" s="185"/>
      <c r="I687" s="186"/>
    </row>
    <row r="688" spans="4:9">
      <c r="D688" s="185"/>
      <c r="E688" s="185"/>
      <c r="F688" s="186"/>
      <c r="G688" s="185"/>
      <c r="H688" s="185"/>
      <c r="I688" s="186"/>
    </row>
    <row r="689" spans="4:9">
      <c r="D689" s="185"/>
      <c r="E689" s="185"/>
      <c r="F689" s="186"/>
      <c r="G689" s="185"/>
      <c r="H689" s="185"/>
      <c r="I689" s="186"/>
    </row>
    <row r="690" spans="4:9">
      <c r="D690" s="185"/>
      <c r="E690" s="185"/>
      <c r="F690" s="186"/>
      <c r="G690" s="185"/>
      <c r="H690" s="185"/>
      <c r="I690" s="186"/>
    </row>
    <row r="691" spans="4:9">
      <c r="D691" s="185"/>
      <c r="E691" s="185"/>
      <c r="F691" s="186"/>
      <c r="G691" s="185"/>
      <c r="H691" s="185"/>
      <c r="I691" s="186"/>
    </row>
    <row r="692" spans="4:9">
      <c r="D692" s="185"/>
      <c r="E692" s="185"/>
      <c r="F692" s="186"/>
      <c r="G692" s="185"/>
      <c r="H692" s="185"/>
      <c r="I692" s="186"/>
    </row>
    <row r="693" spans="4:9">
      <c r="D693" s="185"/>
      <c r="E693" s="185"/>
      <c r="F693" s="186"/>
      <c r="G693" s="185"/>
      <c r="H693" s="185"/>
      <c r="I693" s="186"/>
    </row>
    <row r="694" spans="4:9">
      <c r="D694" s="185"/>
      <c r="E694" s="185"/>
      <c r="F694" s="186"/>
      <c r="G694" s="185"/>
      <c r="H694" s="185"/>
      <c r="I694" s="186"/>
    </row>
    <row r="695" spans="4:9">
      <c r="D695" s="185"/>
      <c r="E695" s="185"/>
      <c r="F695" s="186"/>
      <c r="G695" s="185"/>
      <c r="H695" s="185"/>
      <c r="I695" s="186"/>
    </row>
    <row r="696" spans="4:9">
      <c r="D696" s="185"/>
      <c r="E696" s="185"/>
      <c r="F696" s="186"/>
      <c r="G696" s="185"/>
      <c r="H696" s="185"/>
      <c r="I696" s="186"/>
    </row>
    <row r="697" spans="4:9">
      <c r="D697" s="185"/>
      <c r="E697" s="185"/>
      <c r="F697" s="186"/>
      <c r="G697" s="185"/>
      <c r="H697" s="185"/>
      <c r="I697" s="186"/>
    </row>
    <row r="698" spans="4:9">
      <c r="D698" s="185"/>
      <c r="E698" s="185"/>
      <c r="F698" s="186"/>
      <c r="G698" s="185"/>
      <c r="H698" s="185"/>
      <c r="I698" s="186"/>
    </row>
    <row r="699" spans="4:9">
      <c r="D699" s="185"/>
      <c r="E699" s="185"/>
      <c r="F699" s="186"/>
      <c r="G699" s="185"/>
      <c r="H699" s="185"/>
      <c r="I699" s="186"/>
    </row>
    <row r="700" spans="4:9">
      <c r="D700" s="185"/>
      <c r="E700" s="185"/>
      <c r="F700" s="186"/>
      <c r="G700" s="185"/>
      <c r="H700" s="185"/>
      <c r="I700" s="186"/>
    </row>
    <row r="701" spans="4:9">
      <c r="D701" s="185"/>
      <c r="E701" s="185"/>
      <c r="F701" s="186"/>
      <c r="G701" s="185"/>
      <c r="H701" s="185"/>
      <c r="I701" s="186"/>
    </row>
    <row r="702" spans="4:9">
      <c r="D702" s="185"/>
      <c r="E702" s="185"/>
      <c r="F702" s="186"/>
      <c r="G702" s="185"/>
      <c r="H702" s="185"/>
      <c r="I702" s="186"/>
    </row>
    <row r="703" spans="4:9">
      <c r="D703" s="185"/>
      <c r="E703" s="185"/>
      <c r="F703" s="186"/>
      <c r="G703" s="185"/>
      <c r="H703" s="185"/>
      <c r="I703" s="186"/>
    </row>
    <row r="704" spans="4:9">
      <c r="D704" s="185"/>
      <c r="E704" s="185"/>
      <c r="F704" s="186"/>
      <c r="G704" s="185"/>
      <c r="H704" s="185"/>
      <c r="I704" s="186"/>
    </row>
    <row r="705" spans="4:9">
      <c r="D705" s="185"/>
      <c r="E705" s="185"/>
      <c r="F705" s="186"/>
      <c r="G705" s="185"/>
      <c r="H705" s="185"/>
      <c r="I705" s="186"/>
    </row>
    <row r="706" spans="4:9">
      <c r="D706" s="185"/>
      <c r="E706" s="185"/>
      <c r="F706" s="186"/>
      <c r="G706" s="185"/>
      <c r="H706" s="185"/>
      <c r="I706" s="186"/>
    </row>
    <row r="707" spans="4:9">
      <c r="D707" s="185"/>
      <c r="E707" s="185"/>
      <c r="F707" s="186"/>
      <c r="G707" s="185"/>
      <c r="H707" s="185"/>
      <c r="I707" s="186"/>
    </row>
    <row r="708" spans="4:9">
      <c r="D708" s="185"/>
      <c r="E708" s="185"/>
      <c r="F708" s="186"/>
      <c r="G708" s="185"/>
      <c r="H708" s="185"/>
      <c r="I708" s="186"/>
    </row>
    <row r="709" spans="4:9">
      <c r="D709" s="185"/>
      <c r="E709" s="185"/>
      <c r="F709" s="186"/>
      <c r="G709" s="185"/>
      <c r="H709" s="185"/>
      <c r="I709" s="186"/>
    </row>
    <row r="710" spans="4:9">
      <c r="D710" s="185"/>
      <c r="E710" s="185"/>
      <c r="F710" s="186"/>
      <c r="G710" s="185"/>
      <c r="H710" s="185"/>
      <c r="I710" s="186"/>
    </row>
    <row r="711" spans="4:9">
      <c r="D711" s="185"/>
      <c r="E711" s="185"/>
      <c r="F711" s="186"/>
      <c r="G711" s="185"/>
      <c r="H711" s="185"/>
      <c r="I711" s="186"/>
    </row>
    <row r="712" spans="4:9">
      <c r="D712" s="185"/>
      <c r="E712" s="185"/>
      <c r="F712" s="186"/>
      <c r="G712" s="185"/>
      <c r="H712" s="185"/>
      <c r="I712" s="186"/>
    </row>
    <row r="713" spans="4:9">
      <c r="D713" s="185"/>
      <c r="E713" s="185"/>
      <c r="F713" s="186"/>
      <c r="G713" s="185"/>
      <c r="H713" s="185"/>
      <c r="I713" s="186"/>
    </row>
    <row r="714" spans="4:9">
      <c r="D714" s="185"/>
      <c r="E714" s="185"/>
      <c r="F714" s="186"/>
      <c r="G714" s="185"/>
      <c r="H714" s="185"/>
      <c r="I714" s="186"/>
    </row>
    <row r="715" spans="4:9">
      <c r="D715" s="185"/>
      <c r="E715" s="185"/>
      <c r="F715" s="186"/>
      <c r="G715" s="185"/>
      <c r="H715" s="185"/>
      <c r="I715" s="186"/>
    </row>
    <row r="716" spans="4:9">
      <c r="D716" s="185"/>
      <c r="E716" s="185"/>
      <c r="F716" s="186"/>
      <c r="G716" s="185"/>
      <c r="H716" s="185"/>
      <c r="I716" s="186"/>
    </row>
    <row r="717" spans="4:9">
      <c r="D717" s="185"/>
      <c r="E717" s="185"/>
      <c r="F717" s="186"/>
      <c r="G717" s="185"/>
      <c r="H717" s="185"/>
      <c r="I717" s="186"/>
    </row>
    <row r="718" spans="4:9">
      <c r="D718" s="185"/>
      <c r="E718" s="185"/>
      <c r="F718" s="186"/>
      <c r="G718" s="185"/>
      <c r="H718" s="185"/>
      <c r="I718" s="186"/>
    </row>
    <row r="719" spans="4:9">
      <c r="D719" s="185"/>
      <c r="E719" s="185"/>
      <c r="F719" s="186"/>
      <c r="G719" s="185"/>
      <c r="H719" s="185"/>
      <c r="I719" s="186"/>
    </row>
    <row r="720" spans="4:9">
      <c r="D720" s="185"/>
      <c r="E720" s="185"/>
      <c r="F720" s="186"/>
      <c r="G720" s="185"/>
      <c r="H720" s="185"/>
      <c r="I720" s="186"/>
    </row>
    <row r="721" spans="4:9">
      <c r="D721" s="185"/>
      <c r="E721" s="185"/>
      <c r="F721" s="186"/>
      <c r="G721" s="185"/>
      <c r="H721" s="185"/>
      <c r="I721" s="186"/>
    </row>
    <row r="722" spans="4:9">
      <c r="D722" s="185"/>
      <c r="E722" s="185"/>
      <c r="F722" s="186"/>
      <c r="G722" s="185"/>
      <c r="H722" s="185"/>
      <c r="I722" s="186"/>
    </row>
    <row r="723" spans="4:9">
      <c r="D723" s="185"/>
      <c r="E723" s="185"/>
      <c r="F723" s="186"/>
      <c r="G723" s="185"/>
      <c r="H723" s="185"/>
      <c r="I723" s="186"/>
    </row>
    <row r="724" spans="4:9">
      <c r="D724" s="185"/>
      <c r="E724" s="185"/>
      <c r="F724" s="186"/>
      <c r="G724" s="185"/>
      <c r="H724" s="185"/>
      <c r="I724" s="186"/>
    </row>
    <row r="725" spans="4:9">
      <c r="D725" s="185"/>
      <c r="E725" s="185"/>
      <c r="F725" s="186"/>
      <c r="G725" s="185"/>
      <c r="H725" s="185"/>
      <c r="I725" s="186"/>
    </row>
    <row r="726" spans="4:9">
      <c r="D726" s="185"/>
      <c r="E726" s="185"/>
      <c r="F726" s="186"/>
      <c r="G726" s="185"/>
      <c r="H726" s="185"/>
      <c r="I726" s="186"/>
    </row>
    <row r="727" spans="4:9">
      <c r="D727" s="185"/>
      <c r="E727" s="185"/>
      <c r="F727" s="186"/>
      <c r="G727" s="185"/>
      <c r="H727" s="185"/>
      <c r="I727" s="186"/>
    </row>
    <row r="728" spans="4:9">
      <c r="D728" s="185"/>
      <c r="E728" s="185"/>
      <c r="F728" s="186"/>
      <c r="G728" s="185"/>
      <c r="H728" s="185"/>
      <c r="I728" s="186"/>
    </row>
    <row r="729" spans="4:9">
      <c r="D729" s="185"/>
      <c r="E729" s="185"/>
      <c r="F729" s="186"/>
      <c r="G729" s="185"/>
      <c r="H729" s="185"/>
      <c r="I729" s="186"/>
    </row>
    <row r="730" spans="4:9">
      <c r="D730" s="185"/>
      <c r="E730" s="185"/>
      <c r="F730" s="186"/>
      <c r="G730" s="185"/>
      <c r="H730" s="185"/>
      <c r="I730" s="186"/>
    </row>
    <row r="731" spans="4:9">
      <c r="D731" s="185"/>
      <c r="E731" s="185"/>
      <c r="F731" s="186"/>
      <c r="G731" s="185"/>
      <c r="H731" s="185"/>
      <c r="I731" s="186"/>
    </row>
    <row r="732" spans="4:9">
      <c r="D732" s="185"/>
      <c r="E732" s="185"/>
      <c r="F732" s="186"/>
      <c r="G732" s="185"/>
      <c r="H732" s="185"/>
      <c r="I732" s="186"/>
    </row>
    <row r="733" spans="4:9">
      <c r="D733" s="185"/>
      <c r="E733" s="185"/>
      <c r="F733" s="186"/>
      <c r="G733" s="185"/>
      <c r="H733" s="185"/>
      <c r="I733" s="186"/>
    </row>
    <row r="734" spans="4:9">
      <c r="D734" s="185"/>
      <c r="E734" s="185"/>
      <c r="F734" s="186"/>
      <c r="G734" s="185"/>
      <c r="H734" s="185"/>
      <c r="I734" s="186"/>
    </row>
    <row r="735" spans="4:9">
      <c r="D735" s="185"/>
      <c r="E735" s="185"/>
      <c r="F735" s="186"/>
      <c r="G735" s="185"/>
      <c r="H735" s="185"/>
      <c r="I735" s="186"/>
    </row>
    <row r="736" spans="4:9">
      <c r="D736" s="185"/>
      <c r="E736" s="185"/>
      <c r="F736" s="186"/>
      <c r="G736" s="185"/>
      <c r="H736" s="185"/>
      <c r="I736" s="186"/>
    </row>
    <row r="737" spans="4:9">
      <c r="D737" s="185"/>
      <c r="E737" s="185"/>
      <c r="F737" s="186"/>
      <c r="G737" s="185"/>
      <c r="H737" s="185"/>
      <c r="I737" s="186"/>
    </row>
    <row r="738" spans="4:9">
      <c r="D738" s="185"/>
      <c r="E738" s="185"/>
      <c r="F738" s="186"/>
      <c r="G738" s="185"/>
      <c r="H738" s="185"/>
      <c r="I738" s="186"/>
    </row>
    <row r="739" spans="4:9">
      <c r="D739" s="185"/>
      <c r="E739" s="185"/>
      <c r="F739" s="186"/>
      <c r="G739" s="185"/>
      <c r="H739" s="185"/>
      <c r="I739" s="186"/>
    </row>
    <row r="740" spans="4:9">
      <c r="D740" s="185"/>
      <c r="E740" s="185"/>
      <c r="F740" s="186"/>
      <c r="G740" s="185"/>
      <c r="H740" s="185"/>
      <c r="I740" s="186"/>
    </row>
    <row r="741" spans="4:9">
      <c r="D741" s="185"/>
      <c r="E741" s="185"/>
      <c r="F741" s="186"/>
      <c r="G741" s="185"/>
      <c r="H741" s="185"/>
      <c r="I741" s="186"/>
    </row>
    <row r="742" spans="4:9">
      <c r="D742" s="185"/>
      <c r="E742" s="185"/>
      <c r="F742" s="186"/>
      <c r="G742" s="185"/>
      <c r="H742" s="185"/>
      <c r="I742" s="186"/>
    </row>
    <row r="743" spans="4:9">
      <c r="D743" s="185"/>
      <c r="E743" s="185"/>
      <c r="F743" s="186"/>
      <c r="G743" s="185"/>
      <c r="H743" s="185"/>
      <c r="I743" s="186"/>
    </row>
    <row r="744" spans="4:9">
      <c r="D744" s="185"/>
      <c r="E744" s="185"/>
      <c r="F744" s="186"/>
      <c r="G744" s="185"/>
      <c r="H744" s="185"/>
      <c r="I744" s="186"/>
    </row>
    <row r="745" spans="4:9">
      <c r="D745" s="185"/>
      <c r="E745" s="185"/>
      <c r="F745" s="186"/>
      <c r="G745" s="185"/>
      <c r="H745" s="185"/>
      <c r="I745" s="186"/>
    </row>
    <row r="746" spans="4:9">
      <c r="D746" s="185"/>
      <c r="E746" s="185"/>
      <c r="F746" s="186"/>
      <c r="G746" s="185"/>
      <c r="H746" s="185"/>
      <c r="I746" s="186"/>
    </row>
    <row r="747" spans="4:9">
      <c r="D747" s="185"/>
      <c r="E747" s="185"/>
      <c r="F747" s="186"/>
      <c r="G747" s="185"/>
      <c r="H747" s="185"/>
      <c r="I747" s="186"/>
    </row>
    <row r="748" spans="4:9">
      <c r="D748" s="185"/>
      <c r="E748" s="185"/>
      <c r="F748" s="186"/>
      <c r="G748" s="185"/>
      <c r="H748" s="185"/>
      <c r="I748" s="186"/>
    </row>
    <row r="749" spans="4:9">
      <c r="D749" s="185"/>
      <c r="E749" s="185"/>
      <c r="F749" s="186"/>
      <c r="G749" s="185"/>
      <c r="H749" s="185"/>
      <c r="I749" s="186"/>
    </row>
    <row r="750" spans="4:9">
      <c r="D750" s="185"/>
      <c r="E750" s="185"/>
      <c r="F750" s="186"/>
      <c r="G750" s="185"/>
      <c r="H750" s="185"/>
      <c r="I750" s="186"/>
    </row>
    <row r="751" spans="4:9">
      <c r="D751" s="185"/>
      <c r="E751" s="185"/>
      <c r="F751" s="186"/>
      <c r="G751" s="185"/>
      <c r="H751" s="185"/>
      <c r="I751" s="186"/>
    </row>
    <row r="752" spans="4:9">
      <c r="D752" s="185"/>
      <c r="E752" s="185"/>
      <c r="F752" s="186"/>
      <c r="G752" s="185"/>
      <c r="H752" s="185"/>
      <c r="I752" s="186"/>
    </row>
    <row r="753" spans="4:9">
      <c r="D753" s="185"/>
      <c r="E753" s="185"/>
      <c r="F753" s="186"/>
      <c r="G753" s="185"/>
      <c r="H753" s="185"/>
      <c r="I753" s="186"/>
    </row>
    <row r="754" spans="4:9">
      <c r="D754" s="185"/>
      <c r="E754" s="185"/>
      <c r="F754" s="186"/>
      <c r="G754" s="185"/>
      <c r="H754" s="185"/>
      <c r="I754" s="186"/>
    </row>
    <row r="755" spans="4:9">
      <c r="D755" s="185"/>
      <c r="E755" s="185"/>
      <c r="F755" s="186"/>
      <c r="G755" s="185"/>
      <c r="H755" s="185"/>
      <c r="I755" s="186"/>
    </row>
    <row r="756" spans="4:9">
      <c r="D756" s="185"/>
      <c r="E756" s="185"/>
      <c r="F756" s="186"/>
      <c r="G756" s="185"/>
      <c r="H756" s="185"/>
      <c r="I756" s="186"/>
    </row>
    <row r="757" spans="4:9">
      <c r="D757" s="185"/>
      <c r="E757" s="185"/>
      <c r="F757" s="186"/>
      <c r="G757" s="185"/>
      <c r="H757" s="185"/>
      <c r="I757" s="186"/>
    </row>
    <row r="758" spans="4:9">
      <c r="D758" s="185"/>
      <c r="E758" s="185"/>
      <c r="F758" s="186"/>
      <c r="G758" s="185"/>
      <c r="H758" s="185"/>
      <c r="I758" s="186"/>
    </row>
    <row r="759" spans="4:9">
      <c r="D759" s="185"/>
      <c r="E759" s="185"/>
      <c r="F759" s="186"/>
      <c r="G759" s="185"/>
      <c r="H759" s="185"/>
      <c r="I759" s="186"/>
    </row>
    <row r="760" spans="4:9">
      <c r="D760" s="185"/>
      <c r="E760" s="185"/>
      <c r="F760" s="186"/>
      <c r="G760" s="185"/>
      <c r="H760" s="185"/>
      <c r="I760" s="186"/>
    </row>
    <row r="761" spans="4:9">
      <c r="D761" s="185"/>
      <c r="E761" s="185"/>
      <c r="F761" s="186"/>
      <c r="G761" s="185"/>
      <c r="H761" s="185"/>
      <c r="I761" s="186"/>
    </row>
    <row r="762" spans="4:9">
      <c r="D762" s="185"/>
      <c r="E762" s="185"/>
      <c r="F762" s="186"/>
      <c r="G762" s="185"/>
      <c r="H762" s="185"/>
      <c r="I762" s="186"/>
    </row>
    <row r="763" spans="4:9">
      <c r="D763" s="185"/>
      <c r="E763" s="185"/>
      <c r="F763" s="186"/>
      <c r="G763" s="185"/>
      <c r="H763" s="185"/>
      <c r="I763" s="186"/>
    </row>
    <row r="764" spans="4:9">
      <c r="D764" s="185"/>
      <c r="E764" s="185"/>
      <c r="F764" s="186"/>
      <c r="G764" s="185"/>
      <c r="H764" s="185"/>
      <c r="I764" s="186"/>
    </row>
    <row r="765" spans="4:9">
      <c r="D765" s="185"/>
      <c r="E765" s="185"/>
      <c r="F765" s="186"/>
      <c r="G765" s="185"/>
      <c r="H765" s="185"/>
      <c r="I765" s="186"/>
    </row>
    <row r="766" spans="4:9">
      <c r="D766" s="185"/>
      <c r="E766" s="185"/>
      <c r="F766" s="186"/>
      <c r="G766" s="185"/>
      <c r="H766" s="185"/>
      <c r="I766" s="186"/>
    </row>
    <row r="767" spans="4:9">
      <c r="D767" s="185"/>
      <c r="E767" s="185"/>
      <c r="F767" s="186"/>
      <c r="G767" s="185"/>
      <c r="H767" s="185"/>
      <c r="I767" s="186"/>
    </row>
    <row r="768" spans="4:9">
      <c r="D768" s="185"/>
      <c r="E768" s="185"/>
      <c r="F768" s="186"/>
      <c r="G768" s="185"/>
      <c r="H768" s="185"/>
      <c r="I768" s="186"/>
    </row>
    <row r="769" spans="4:9">
      <c r="D769" s="185"/>
      <c r="E769" s="185"/>
      <c r="F769" s="186"/>
      <c r="G769" s="185"/>
      <c r="H769" s="185"/>
      <c r="I769" s="186"/>
    </row>
    <row r="770" spans="4:9">
      <c r="D770" s="185"/>
      <c r="E770" s="185"/>
      <c r="F770" s="186"/>
      <c r="G770" s="185"/>
      <c r="H770" s="185"/>
      <c r="I770" s="186"/>
    </row>
    <row r="771" spans="4:9">
      <c r="D771" s="185"/>
      <c r="E771" s="185"/>
      <c r="F771" s="186"/>
      <c r="G771" s="185"/>
      <c r="H771" s="185"/>
      <c r="I771" s="186"/>
    </row>
    <row r="772" spans="4:9">
      <c r="D772" s="185"/>
      <c r="E772" s="185"/>
      <c r="F772" s="186"/>
      <c r="G772" s="185"/>
      <c r="H772" s="185"/>
      <c r="I772" s="186"/>
    </row>
    <row r="773" spans="4:9">
      <c r="D773" s="185"/>
      <c r="E773" s="185"/>
      <c r="F773" s="186"/>
      <c r="G773" s="185"/>
      <c r="H773" s="185"/>
      <c r="I773" s="186"/>
    </row>
    <row r="774" spans="4:9">
      <c r="D774" s="185"/>
      <c r="E774" s="185"/>
      <c r="F774" s="186"/>
      <c r="G774" s="185"/>
      <c r="H774" s="185"/>
      <c r="I774" s="186"/>
    </row>
    <row r="775" spans="4:9">
      <c r="D775" s="185"/>
      <c r="E775" s="185"/>
      <c r="F775" s="186"/>
      <c r="G775" s="185"/>
      <c r="H775" s="185"/>
      <c r="I775" s="186"/>
    </row>
    <row r="776" spans="4:9">
      <c r="D776" s="185"/>
      <c r="E776" s="185"/>
      <c r="F776" s="186"/>
      <c r="G776" s="185"/>
      <c r="H776" s="185"/>
      <c r="I776" s="186"/>
    </row>
    <row r="777" spans="4:9">
      <c r="D777" s="185"/>
      <c r="E777" s="185"/>
      <c r="F777" s="186"/>
      <c r="G777" s="185"/>
      <c r="H777" s="185"/>
      <c r="I777" s="186"/>
    </row>
    <row r="778" spans="4:9">
      <c r="D778" s="185"/>
      <c r="E778" s="185"/>
      <c r="F778" s="186"/>
      <c r="G778" s="185"/>
      <c r="H778" s="185"/>
      <c r="I778" s="186"/>
    </row>
    <row r="779" spans="4:9">
      <c r="D779" s="185"/>
      <c r="E779" s="185"/>
      <c r="F779" s="186"/>
      <c r="G779" s="185"/>
      <c r="H779" s="185"/>
      <c r="I779" s="186"/>
    </row>
    <row r="780" spans="4:9">
      <c r="D780" s="185"/>
      <c r="E780" s="185"/>
      <c r="F780" s="186"/>
      <c r="G780" s="185"/>
      <c r="H780" s="185"/>
      <c r="I780" s="186"/>
    </row>
    <row r="781" spans="4:9">
      <c r="D781" s="185"/>
      <c r="E781" s="185"/>
      <c r="F781" s="186"/>
      <c r="G781" s="185"/>
      <c r="H781" s="185"/>
      <c r="I781" s="186"/>
    </row>
    <row r="782" spans="4:9">
      <c r="D782" s="185"/>
      <c r="E782" s="185"/>
      <c r="F782" s="186"/>
      <c r="G782" s="185"/>
      <c r="H782" s="185"/>
      <c r="I782" s="186"/>
    </row>
    <row r="783" spans="4:9">
      <c r="D783" s="185"/>
      <c r="E783" s="185"/>
      <c r="F783" s="186"/>
      <c r="G783" s="185"/>
      <c r="H783" s="185"/>
      <c r="I783" s="186"/>
    </row>
    <row r="784" spans="4:9">
      <c r="D784" s="185"/>
      <c r="E784" s="185"/>
      <c r="F784" s="186"/>
      <c r="G784" s="185"/>
      <c r="H784" s="185"/>
      <c r="I784" s="186"/>
    </row>
    <row r="785" spans="4:9">
      <c r="D785" s="185"/>
      <c r="E785" s="185"/>
      <c r="F785" s="186"/>
      <c r="G785" s="185"/>
      <c r="H785" s="185"/>
      <c r="I785" s="186"/>
    </row>
    <row r="786" spans="4:9">
      <c r="D786" s="185"/>
      <c r="E786" s="185"/>
      <c r="F786" s="186"/>
      <c r="G786" s="185"/>
      <c r="H786" s="185"/>
      <c r="I786" s="186"/>
    </row>
    <row r="787" spans="4:9">
      <c r="D787" s="185"/>
      <c r="E787" s="185"/>
      <c r="F787" s="186"/>
      <c r="G787" s="185"/>
      <c r="H787" s="185"/>
      <c r="I787" s="186"/>
    </row>
    <row r="788" spans="4:9">
      <c r="D788" s="185"/>
      <c r="E788" s="185"/>
      <c r="F788" s="186"/>
      <c r="G788" s="185"/>
      <c r="H788" s="185"/>
      <c r="I788" s="186"/>
    </row>
    <row r="789" spans="4:9">
      <c r="D789" s="185"/>
      <c r="E789" s="185"/>
      <c r="F789" s="186"/>
      <c r="G789" s="185"/>
      <c r="H789" s="185"/>
      <c r="I789" s="186"/>
    </row>
    <row r="790" spans="4:9">
      <c r="D790" s="185"/>
      <c r="E790" s="185"/>
      <c r="F790" s="186"/>
      <c r="G790" s="185"/>
      <c r="H790" s="185"/>
      <c r="I790" s="186"/>
    </row>
    <row r="791" spans="4:9">
      <c r="D791" s="185"/>
      <c r="E791" s="185"/>
      <c r="F791" s="186"/>
      <c r="G791" s="185"/>
      <c r="H791" s="185"/>
      <c r="I791" s="186"/>
    </row>
    <row r="792" spans="4:9">
      <c r="D792" s="185"/>
      <c r="E792" s="185"/>
      <c r="F792" s="186"/>
      <c r="G792" s="185"/>
      <c r="H792" s="185"/>
      <c r="I792" s="186"/>
    </row>
    <row r="793" spans="4:9">
      <c r="D793" s="185"/>
      <c r="E793" s="185"/>
      <c r="F793" s="186"/>
      <c r="G793" s="185"/>
      <c r="H793" s="185"/>
      <c r="I793" s="186"/>
    </row>
    <row r="794" spans="4:9">
      <c r="D794" s="185"/>
      <c r="E794" s="185"/>
      <c r="F794" s="186"/>
      <c r="G794" s="185"/>
      <c r="H794" s="185"/>
      <c r="I794" s="186"/>
    </row>
    <row r="795" spans="4:9">
      <c r="D795" s="185"/>
      <c r="E795" s="185"/>
      <c r="F795" s="186"/>
      <c r="G795" s="185"/>
      <c r="H795" s="185"/>
      <c r="I795" s="186"/>
    </row>
    <row r="796" spans="4:9">
      <c r="D796" s="185"/>
      <c r="E796" s="185"/>
      <c r="F796" s="186"/>
      <c r="G796" s="185"/>
      <c r="H796" s="185"/>
      <c r="I796" s="186"/>
    </row>
    <row r="797" spans="4:9">
      <c r="D797" s="185"/>
      <c r="E797" s="185"/>
      <c r="F797" s="186"/>
      <c r="G797" s="185"/>
      <c r="H797" s="185"/>
      <c r="I797" s="186"/>
    </row>
    <row r="798" spans="4:9">
      <c r="D798" s="185"/>
      <c r="E798" s="185"/>
      <c r="F798" s="186"/>
      <c r="G798" s="185"/>
      <c r="H798" s="185"/>
      <c r="I798" s="186"/>
    </row>
    <row r="799" spans="4:9">
      <c r="D799" s="185"/>
      <c r="E799" s="185"/>
      <c r="F799" s="186"/>
      <c r="G799" s="185"/>
      <c r="H799" s="185"/>
      <c r="I799" s="186"/>
    </row>
    <row r="800" spans="4:9">
      <c r="D800" s="185"/>
      <c r="E800" s="185"/>
      <c r="F800" s="186"/>
      <c r="G800" s="185"/>
      <c r="H800" s="185"/>
      <c r="I800" s="186"/>
    </row>
    <row r="801" spans="4:9">
      <c r="D801" s="185"/>
      <c r="E801" s="185"/>
      <c r="F801" s="186"/>
      <c r="G801" s="185"/>
      <c r="H801" s="185"/>
      <c r="I801" s="186"/>
    </row>
    <row r="802" spans="4:9">
      <c r="D802" s="185"/>
      <c r="E802" s="185"/>
      <c r="F802" s="186"/>
      <c r="G802" s="185"/>
      <c r="H802" s="185"/>
      <c r="I802" s="186"/>
    </row>
    <row r="803" spans="4:9">
      <c r="D803" s="185"/>
      <c r="E803" s="185"/>
      <c r="F803" s="186"/>
      <c r="G803" s="185"/>
      <c r="H803" s="185"/>
      <c r="I803" s="186"/>
    </row>
    <row r="804" spans="4:9">
      <c r="D804" s="185"/>
      <c r="E804" s="185"/>
      <c r="F804" s="186"/>
      <c r="G804" s="185"/>
      <c r="H804" s="185"/>
      <c r="I804" s="186"/>
    </row>
    <row r="805" spans="4:9">
      <c r="D805" s="185"/>
      <c r="E805" s="185"/>
      <c r="F805" s="186"/>
      <c r="G805" s="185"/>
      <c r="H805" s="185"/>
      <c r="I805" s="186"/>
    </row>
    <row r="806" spans="4:9">
      <c r="D806" s="185"/>
      <c r="E806" s="185"/>
      <c r="F806" s="186"/>
      <c r="G806" s="185"/>
      <c r="H806" s="185"/>
      <c r="I806" s="186"/>
    </row>
    <row r="807" spans="4:9">
      <c r="D807" s="185"/>
      <c r="E807" s="185"/>
      <c r="F807" s="186"/>
      <c r="G807" s="185"/>
      <c r="H807" s="185"/>
      <c r="I807" s="186"/>
    </row>
    <row r="808" spans="4:9">
      <c r="D808" s="185"/>
      <c r="E808" s="185"/>
      <c r="F808" s="186"/>
      <c r="G808" s="185"/>
      <c r="H808" s="185"/>
      <c r="I808" s="186"/>
    </row>
    <row r="809" spans="4:9">
      <c r="D809" s="185"/>
      <c r="E809" s="185"/>
      <c r="F809" s="186"/>
      <c r="G809" s="185"/>
      <c r="H809" s="185"/>
      <c r="I809" s="186"/>
    </row>
    <row r="810" spans="4:9">
      <c r="D810" s="185"/>
      <c r="E810" s="185"/>
      <c r="F810" s="186"/>
      <c r="G810" s="185"/>
      <c r="H810" s="185"/>
      <c r="I810" s="186"/>
    </row>
    <row r="811" spans="4:9">
      <c r="D811" s="185"/>
      <c r="E811" s="185"/>
      <c r="F811" s="186"/>
      <c r="G811" s="185"/>
      <c r="H811" s="185"/>
      <c r="I811" s="186"/>
    </row>
    <row r="812" spans="4:9">
      <c r="D812" s="185"/>
      <c r="E812" s="185"/>
      <c r="F812" s="186"/>
      <c r="G812" s="185"/>
      <c r="H812" s="185"/>
      <c r="I812" s="186"/>
    </row>
    <row r="813" spans="4:9">
      <c r="D813" s="185"/>
      <c r="E813" s="185"/>
      <c r="F813" s="186"/>
      <c r="G813" s="185"/>
      <c r="H813" s="185"/>
      <c r="I813" s="186"/>
    </row>
    <row r="814" spans="4:9">
      <c r="D814" s="185"/>
      <c r="E814" s="185"/>
      <c r="F814" s="186"/>
      <c r="G814" s="185"/>
      <c r="H814" s="185"/>
      <c r="I814" s="186"/>
    </row>
    <row r="815" spans="4:9">
      <c r="D815" s="185"/>
      <c r="E815" s="185"/>
      <c r="F815" s="186"/>
      <c r="G815" s="185"/>
      <c r="H815" s="185"/>
      <c r="I815" s="186"/>
    </row>
    <row r="816" spans="4:9">
      <c r="D816" s="185"/>
      <c r="E816" s="185"/>
      <c r="F816" s="186"/>
      <c r="G816" s="185"/>
      <c r="H816" s="185"/>
      <c r="I816" s="186"/>
    </row>
    <row r="817" spans="4:9">
      <c r="D817" s="185"/>
      <c r="E817" s="185"/>
      <c r="F817" s="186"/>
      <c r="G817" s="185"/>
      <c r="H817" s="185"/>
      <c r="I817" s="186"/>
    </row>
    <row r="818" spans="4:9">
      <c r="D818" s="185"/>
      <c r="E818" s="185"/>
      <c r="F818" s="186"/>
      <c r="G818" s="185"/>
      <c r="H818" s="185"/>
      <c r="I818" s="186"/>
    </row>
    <row r="819" spans="4:9">
      <c r="D819" s="185"/>
      <c r="E819" s="185"/>
      <c r="F819" s="186"/>
      <c r="G819" s="185"/>
      <c r="H819" s="185"/>
      <c r="I819" s="186"/>
    </row>
    <row r="820" spans="4:9">
      <c r="D820" s="185"/>
      <c r="E820" s="185"/>
      <c r="F820" s="186"/>
      <c r="G820" s="185"/>
      <c r="H820" s="185"/>
      <c r="I820" s="186"/>
    </row>
    <row r="821" spans="4:9">
      <c r="D821" s="185"/>
      <c r="E821" s="185"/>
      <c r="F821" s="186"/>
      <c r="G821" s="185"/>
      <c r="H821" s="185"/>
      <c r="I821" s="186"/>
    </row>
    <row r="822" spans="4:9">
      <c r="D822" s="185"/>
      <c r="E822" s="185"/>
      <c r="F822" s="186"/>
      <c r="G822" s="185"/>
      <c r="H822" s="185"/>
      <c r="I822" s="186"/>
    </row>
    <row r="823" spans="4:9">
      <c r="D823" s="185"/>
      <c r="E823" s="185"/>
      <c r="F823" s="186"/>
      <c r="G823" s="185"/>
      <c r="H823" s="185"/>
      <c r="I823" s="186"/>
    </row>
    <row r="824" spans="4:9">
      <c r="D824" s="185"/>
      <c r="E824" s="185"/>
      <c r="F824" s="186"/>
      <c r="G824" s="185"/>
      <c r="H824" s="185"/>
      <c r="I824" s="186"/>
    </row>
    <row r="825" spans="4:9">
      <c r="D825" s="185"/>
      <c r="E825" s="185"/>
      <c r="F825" s="186"/>
      <c r="G825" s="185"/>
      <c r="H825" s="185"/>
      <c r="I825" s="186"/>
    </row>
    <row r="826" spans="4:9">
      <c r="D826" s="185"/>
      <c r="E826" s="185"/>
      <c r="F826" s="186"/>
      <c r="G826" s="185"/>
      <c r="H826" s="185"/>
      <c r="I826" s="186"/>
    </row>
    <row r="827" spans="4:9">
      <c r="D827" s="185"/>
      <c r="E827" s="185"/>
      <c r="F827" s="186"/>
      <c r="G827" s="185"/>
      <c r="H827" s="185"/>
      <c r="I827" s="186"/>
    </row>
    <row r="828" spans="4:9">
      <c r="D828" s="185"/>
      <c r="E828" s="185"/>
      <c r="F828" s="186"/>
      <c r="G828" s="185"/>
      <c r="H828" s="185"/>
      <c r="I828" s="186"/>
    </row>
    <row r="829" spans="4:9">
      <c r="D829" s="185"/>
      <c r="E829" s="185"/>
      <c r="F829" s="186"/>
      <c r="G829" s="185"/>
      <c r="H829" s="185"/>
      <c r="I829" s="186"/>
    </row>
    <row r="830" spans="4:9">
      <c r="D830" s="185"/>
      <c r="E830" s="185"/>
      <c r="F830" s="186"/>
      <c r="G830" s="185"/>
      <c r="H830" s="185"/>
      <c r="I830" s="186"/>
    </row>
    <row r="831" spans="4:9">
      <c r="D831" s="185"/>
      <c r="E831" s="185"/>
      <c r="F831" s="186"/>
      <c r="G831" s="185"/>
      <c r="H831" s="185"/>
      <c r="I831" s="186"/>
    </row>
    <row r="832" spans="4:9">
      <c r="D832" s="185"/>
      <c r="E832" s="185"/>
      <c r="F832" s="186"/>
      <c r="G832" s="185"/>
      <c r="H832" s="185"/>
      <c r="I832" s="186"/>
    </row>
    <row r="833" spans="4:9">
      <c r="D833" s="185"/>
      <c r="E833" s="185"/>
      <c r="F833" s="186"/>
      <c r="G833" s="185"/>
      <c r="H833" s="185"/>
      <c r="I833" s="186"/>
    </row>
    <row r="834" spans="4:9">
      <c r="D834" s="185"/>
      <c r="E834" s="185"/>
      <c r="F834" s="186"/>
      <c r="G834" s="185"/>
      <c r="H834" s="185"/>
      <c r="I834" s="186"/>
    </row>
    <row r="835" spans="4:9">
      <c r="D835" s="185"/>
      <c r="E835" s="185"/>
      <c r="F835" s="186"/>
      <c r="G835" s="185"/>
      <c r="H835" s="185"/>
      <c r="I835" s="186"/>
    </row>
    <row r="836" spans="4:9">
      <c r="D836" s="185"/>
      <c r="E836" s="185"/>
      <c r="F836" s="186"/>
      <c r="G836" s="185"/>
      <c r="H836" s="185"/>
      <c r="I836" s="186"/>
    </row>
    <row r="837" spans="4:9">
      <c r="D837" s="185"/>
      <c r="E837" s="185"/>
      <c r="F837" s="186"/>
      <c r="G837" s="185"/>
      <c r="H837" s="185"/>
      <c r="I837" s="186"/>
    </row>
    <row r="838" spans="4:9">
      <c r="D838" s="185"/>
      <c r="E838" s="185"/>
      <c r="F838" s="186"/>
      <c r="G838" s="185"/>
      <c r="H838" s="185"/>
      <c r="I838" s="186"/>
    </row>
    <row r="839" spans="4:9">
      <c r="D839" s="185"/>
      <c r="E839" s="185"/>
      <c r="F839" s="186"/>
      <c r="G839" s="185"/>
      <c r="H839" s="185"/>
      <c r="I839" s="186"/>
    </row>
    <row r="840" spans="4:9">
      <c r="D840" s="185"/>
      <c r="E840" s="185"/>
      <c r="F840" s="186"/>
      <c r="G840" s="185"/>
      <c r="H840" s="185"/>
      <c r="I840" s="186"/>
    </row>
    <row r="841" spans="4:9">
      <c r="D841" s="185"/>
      <c r="E841" s="185"/>
      <c r="F841" s="186"/>
      <c r="G841" s="185"/>
      <c r="H841" s="185"/>
      <c r="I841" s="186"/>
    </row>
    <row r="842" spans="4:9">
      <c r="D842" s="185"/>
      <c r="E842" s="185"/>
      <c r="F842" s="186"/>
      <c r="G842" s="185"/>
      <c r="H842" s="185"/>
      <c r="I842" s="186"/>
    </row>
    <row r="843" spans="4:9">
      <c r="D843" s="185"/>
      <c r="E843" s="185"/>
      <c r="F843" s="186"/>
      <c r="G843" s="185"/>
      <c r="H843" s="185"/>
      <c r="I843" s="186"/>
    </row>
    <row r="844" spans="4:9">
      <c r="D844" s="185"/>
      <c r="E844" s="185"/>
      <c r="F844" s="186"/>
      <c r="G844" s="185"/>
      <c r="H844" s="185"/>
      <c r="I844" s="186"/>
    </row>
    <row r="845" spans="4:9">
      <c r="D845" s="185"/>
      <c r="E845" s="185"/>
      <c r="F845" s="186"/>
      <c r="G845" s="185"/>
      <c r="H845" s="185"/>
      <c r="I845" s="186"/>
    </row>
    <row r="846" spans="4:9">
      <c r="D846" s="185"/>
      <c r="E846" s="185"/>
      <c r="F846" s="186"/>
      <c r="G846" s="185"/>
      <c r="H846" s="185"/>
      <c r="I846" s="186"/>
    </row>
    <row r="847" spans="4:9">
      <c r="D847" s="185"/>
      <c r="E847" s="185"/>
      <c r="F847" s="186"/>
      <c r="G847" s="185"/>
      <c r="H847" s="185"/>
      <c r="I847" s="186"/>
    </row>
    <row r="848" spans="4:9">
      <c r="D848" s="185"/>
      <c r="E848" s="185"/>
      <c r="F848" s="186"/>
      <c r="G848" s="185"/>
      <c r="H848" s="185"/>
      <c r="I848" s="186"/>
    </row>
    <row r="849" spans="4:9">
      <c r="D849" s="185"/>
      <c r="E849" s="185"/>
      <c r="F849" s="186"/>
      <c r="G849" s="185"/>
      <c r="H849" s="185"/>
      <c r="I849" s="186"/>
    </row>
    <row r="850" spans="4:9">
      <c r="D850" s="185"/>
      <c r="E850" s="185"/>
      <c r="F850" s="186"/>
      <c r="G850" s="185"/>
      <c r="H850" s="185"/>
      <c r="I850" s="186"/>
    </row>
    <row r="851" spans="4:9">
      <c r="D851" s="185"/>
      <c r="E851" s="185"/>
      <c r="F851" s="186"/>
      <c r="G851" s="185"/>
      <c r="H851" s="185"/>
      <c r="I851" s="186"/>
    </row>
    <row r="852" spans="4:9">
      <c r="D852" s="185"/>
      <c r="E852" s="185"/>
      <c r="F852" s="186"/>
      <c r="G852" s="185"/>
      <c r="H852" s="185"/>
      <c r="I852" s="186"/>
    </row>
    <row r="853" spans="4:9">
      <c r="D853" s="185"/>
      <c r="E853" s="185"/>
      <c r="F853" s="186"/>
      <c r="G853" s="185"/>
      <c r="H853" s="185"/>
      <c r="I853" s="186"/>
    </row>
    <row r="854" spans="4:9">
      <c r="D854" s="185"/>
      <c r="E854" s="185"/>
      <c r="F854" s="186"/>
      <c r="G854" s="185"/>
      <c r="H854" s="185"/>
      <c r="I854" s="186"/>
    </row>
    <row r="855" spans="4:9">
      <c r="D855" s="185"/>
      <c r="E855" s="185"/>
      <c r="F855" s="186"/>
      <c r="G855" s="185"/>
      <c r="H855" s="185"/>
      <c r="I855" s="186"/>
    </row>
    <row r="856" spans="4:9">
      <c r="D856" s="185"/>
      <c r="E856" s="185"/>
      <c r="F856" s="186"/>
      <c r="G856" s="185"/>
      <c r="H856" s="185"/>
      <c r="I856" s="186"/>
    </row>
    <row r="857" spans="4:9">
      <c r="D857" s="185"/>
      <c r="E857" s="185"/>
      <c r="F857" s="186"/>
      <c r="G857" s="185"/>
      <c r="H857" s="185"/>
      <c r="I857" s="186"/>
    </row>
    <row r="858" spans="4:9">
      <c r="D858" s="185"/>
      <c r="E858" s="185"/>
      <c r="F858" s="186"/>
      <c r="G858" s="185"/>
      <c r="H858" s="185"/>
      <c r="I858" s="186"/>
    </row>
    <row r="859" spans="4:9">
      <c r="D859" s="185"/>
      <c r="E859" s="185"/>
      <c r="F859" s="186"/>
      <c r="G859" s="185"/>
      <c r="H859" s="185"/>
      <c r="I859" s="186"/>
    </row>
    <row r="860" spans="4:9">
      <c r="D860" s="185"/>
      <c r="E860" s="185"/>
      <c r="F860" s="186"/>
      <c r="G860" s="185"/>
      <c r="H860" s="185"/>
      <c r="I860" s="186"/>
    </row>
    <row r="861" spans="4:9">
      <c r="D861" s="185"/>
      <c r="E861" s="185"/>
      <c r="F861" s="186"/>
      <c r="G861" s="185"/>
      <c r="H861" s="185"/>
      <c r="I861" s="186"/>
    </row>
    <row r="862" spans="4:9">
      <c r="D862" s="185"/>
      <c r="E862" s="185"/>
      <c r="F862" s="186"/>
      <c r="G862" s="185"/>
      <c r="H862" s="185"/>
      <c r="I862" s="186"/>
    </row>
    <row r="863" spans="4:9">
      <c r="D863" s="185"/>
      <c r="E863" s="185"/>
      <c r="F863" s="186"/>
      <c r="G863" s="185"/>
      <c r="H863" s="185"/>
      <c r="I863" s="186"/>
    </row>
    <row r="864" spans="4:9">
      <c r="D864" s="185"/>
      <c r="E864" s="185"/>
      <c r="F864" s="186"/>
      <c r="G864" s="185"/>
      <c r="H864" s="185"/>
      <c r="I864" s="186"/>
    </row>
    <row r="865" spans="4:9">
      <c r="D865" s="185"/>
      <c r="E865" s="185"/>
      <c r="F865" s="186"/>
      <c r="G865" s="185"/>
      <c r="H865" s="185"/>
      <c r="I865" s="186"/>
    </row>
    <row r="866" spans="4:9">
      <c r="D866" s="185"/>
      <c r="E866" s="185"/>
      <c r="F866" s="186"/>
      <c r="G866" s="185"/>
      <c r="H866" s="185"/>
      <c r="I866" s="186"/>
    </row>
    <row r="867" spans="4:9">
      <c r="D867" s="185"/>
      <c r="E867" s="185"/>
      <c r="F867" s="186"/>
      <c r="G867" s="185"/>
      <c r="H867" s="185"/>
      <c r="I867" s="186"/>
    </row>
    <row r="868" spans="4:9">
      <c r="D868" s="185"/>
      <c r="E868" s="185"/>
      <c r="F868" s="186"/>
      <c r="G868" s="185"/>
      <c r="H868" s="185"/>
      <c r="I868" s="186"/>
    </row>
    <row r="869" spans="4:9">
      <c r="D869" s="185"/>
      <c r="E869" s="185"/>
      <c r="F869" s="186"/>
      <c r="G869" s="185"/>
      <c r="H869" s="185"/>
      <c r="I869" s="186"/>
    </row>
    <row r="870" spans="4:9">
      <c r="D870" s="185"/>
      <c r="E870" s="185"/>
      <c r="F870" s="186"/>
      <c r="G870" s="185"/>
      <c r="H870" s="185"/>
      <c r="I870" s="186"/>
    </row>
    <row r="871" spans="4:9">
      <c r="D871" s="185"/>
      <c r="E871" s="185"/>
      <c r="F871" s="186"/>
      <c r="G871" s="185"/>
      <c r="H871" s="185"/>
      <c r="I871" s="186"/>
    </row>
    <row r="872" spans="4:9">
      <c r="D872" s="185"/>
      <c r="E872" s="185"/>
      <c r="F872" s="186"/>
      <c r="G872" s="185"/>
      <c r="H872" s="185"/>
      <c r="I872" s="186"/>
    </row>
    <row r="873" spans="4:9">
      <c r="D873" s="185"/>
      <c r="E873" s="185"/>
      <c r="F873" s="186"/>
      <c r="G873" s="185"/>
      <c r="H873" s="185"/>
      <c r="I873" s="186"/>
    </row>
    <row r="874" spans="4:9">
      <c r="D874" s="185"/>
      <c r="E874" s="185"/>
      <c r="F874" s="186"/>
      <c r="G874" s="185"/>
      <c r="H874" s="185"/>
      <c r="I874" s="186"/>
    </row>
    <row r="875" spans="4:9">
      <c r="D875" s="185"/>
      <c r="E875" s="185"/>
      <c r="F875" s="186"/>
      <c r="G875" s="185"/>
      <c r="H875" s="185"/>
      <c r="I875" s="186"/>
    </row>
    <row r="876" spans="4:9">
      <c r="D876" s="185"/>
      <c r="E876" s="185"/>
      <c r="F876" s="186"/>
      <c r="G876" s="185"/>
      <c r="H876" s="185"/>
      <c r="I876" s="186"/>
    </row>
    <row r="877" spans="4:9">
      <c r="D877" s="185"/>
      <c r="E877" s="185"/>
      <c r="F877" s="186"/>
      <c r="G877" s="185"/>
      <c r="H877" s="185"/>
      <c r="I877" s="186"/>
    </row>
    <row r="878" spans="4:9">
      <c r="D878" s="185"/>
      <c r="E878" s="185"/>
      <c r="F878" s="186"/>
      <c r="G878" s="185"/>
      <c r="H878" s="185"/>
      <c r="I878" s="186"/>
    </row>
    <row r="879" spans="4:9">
      <c r="D879" s="185"/>
      <c r="E879" s="185"/>
      <c r="F879" s="186"/>
      <c r="G879" s="185"/>
      <c r="H879" s="185"/>
      <c r="I879" s="186"/>
    </row>
    <row r="880" spans="4:9">
      <c r="D880" s="185"/>
      <c r="E880" s="185"/>
      <c r="F880" s="186"/>
      <c r="G880" s="185"/>
      <c r="H880" s="185"/>
      <c r="I880" s="186"/>
    </row>
    <row r="881" spans="4:9">
      <c r="D881" s="185"/>
      <c r="E881" s="185"/>
      <c r="F881" s="186"/>
      <c r="G881" s="185"/>
      <c r="H881" s="185"/>
      <c r="I881" s="186"/>
    </row>
    <row r="882" spans="4:9">
      <c r="D882" s="185"/>
      <c r="E882" s="185"/>
      <c r="F882" s="186"/>
      <c r="G882" s="185"/>
      <c r="H882" s="185"/>
      <c r="I882" s="186"/>
    </row>
    <row r="883" spans="4:9">
      <c r="D883" s="185"/>
      <c r="E883" s="185"/>
      <c r="F883" s="186"/>
      <c r="G883" s="185"/>
      <c r="H883" s="185"/>
      <c r="I883" s="186"/>
    </row>
    <row r="884" spans="4:9">
      <c r="D884" s="185"/>
      <c r="E884" s="185"/>
      <c r="F884" s="186"/>
      <c r="G884" s="185"/>
      <c r="H884" s="185"/>
      <c r="I884" s="186"/>
    </row>
    <row r="885" spans="4:9">
      <c r="D885" s="185"/>
      <c r="E885" s="185"/>
      <c r="F885" s="186"/>
      <c r="G885" s="185"/>
      <c r="H885" s="185"/>
      <c r="I885" s="186"/>
    </row>
    <row r="886" spans="4:9">
      <c r="D886" s="185"/>
      <c r="E886" s="185"/>
      <c r="F886" s="186"/>
      <c r="G886" s="185"/>
      <c r="H886" s="185"/>
      <c r="I886" s="186"/>
    </row>
    <row r="887" spans="4:9">
      <c r="D887" s="185"/>
      <c r="E887" s="185"/>
      <c r="F887" s="186"/>
      <c r="G887" s="185"/>
      <c r="H887" s="185"/>
      <c r="I887" s="186"/>
    </row>
    <row r="888" spans="4:9">
      <c r="D888" s="185"/>
      <c r="E888" s="185"/>
      <c r="F888" s="186"/>
      <c r="G888" s="185"/>
      <c r="H888" s="185"/>
      <c r="I888" s="186"/>
    </row>
    <row r="889" spans="4:9">
      <c r="D889" s="185"/>
      <c r="E889" s="185"/>
      <c r="F889" s="186"/>
      <c r="G889" s="185"/>
      <c r="H889" s="185"/>
      <c r="I889" s="186"/>
    </row>
    <row r="890" spans="4:9">
      <c r="D890" s="185"/>
      <c r="E890" s="185"/>
      <c r="F890" s="186"/>
      <c r="G890" s="185"/>
      <c r="H890" s="185"/>
      <c r="I890" s="186"/>
    </row>
    <row r="891" spans="4:9">
      <c r="D891" s="185"/>
      <c r="E891" s="185"/>
      <c r="F891" s="186"/>
      <c r="G891" s="185"/>
      <c r="H891" s="185"/>
      <c r="I891" s="186"/>
    </row>
    <row r="892" spans="4:9">
      <c r="D892" s="185"/>
      <c r="E892" s="185"/>
      <c r="F892" s="186"/>
      <c r="G892" s="185"/>
      <c r="H892" s="185"/>
      <c r="I892" s="186"/>
    </row>
    <row r="893" spans="4:9">
      <c r="D893" s="185"/>
      <c r="E893" s="185"/>
      <c r="F893" s="186"/>
      <c r="G893" s="185"/>
      <c r="H893" s="185"/>
      <c r="I893" s="186"/>
    </row>
    <row r="894" spans="4:9">
      <c r="D894" s="185"/>
      <c r="E894" s="185"/>
      <c r="F894" s="186"/>
      <c r="G894" s="185"/>
      <c r="H894" s="185"/>
      <c r="I894" s="186"/>
    </row>
    <row r="895" spans="4:9">
      <c r="D895" s="185"/>
      <c r="E895" s="185"/>
      <c r="F895" s="186"/>
      <c r="G895" s="185"/>
      <c r="H895" s="185"/>
      <c r="I895" s="186"/>
    </row>
    <row r="896" spans="4:9">
      <c r="D896" s="185"/>
      <c r="E896" s="185"/>
      <c r="F896" s="186"/>
      <c r="G896" s="185"/>
      <c r="H896" s="185"/>
      <c r="I896" s="186"/>
    </row>
    <row r="897" spans="4:9">
      <c r="D897" s="185"/>
      <c r="E897" s="185"/>
      <c r="F897" s="186"/>
      <c r="G897" s="185"/>
      <c r="H897" s="185"/>
      <c r="I897" s="186"/>
    </row>
    <row r="898" spans="4:9">
      <c r="D898" s="185"/>
      <c r="E898" s="185"/>
      <c r="F898" s="186"/>
      <c r="G898" s="185"/>
      <c r="H898" s="185"/>
      <c r="I898" s="186"/>
    </row>
    <row r="899" spans="4:9">
      <c r="D899" s="185"/>
      <c r="E899" s="185"/>
      <c r="F899" s="186"/>
      <c r="G899" s="185"/>
      <c r="H899" s="185"/>
      <c r="I899" s="186"/>
    </row>
    <row r="900" spans="4:9">
      <c r="D900" s="185"/>
      <c r="E900" s="185"/>
      <c r="F900" s="186"/>
      <c r="G900" s="185"/>
      <c r="H900" s="185"/>
      <c r="I900" s="186"/>
    </row>
    <row r="901" spans="4:9">
      <c r="D901" s="185"/>
      <c r="E901" s="185"/>
      <c r="F901" s="186"/>
      <c r="G901" s="185"/>
      <c r="H901" s="185"/>
      <c r="I901" s="186"/>
    </row>
    <row r="902" spans="4:9">
      <c r="D902" s="185"/>
      <c r="E902" s="185"/>
      <c r="F902" s="186"/>
      <c r="G902" s="185"/>
      <c r="H902" s="185"/>
      <c r="I902" s="186"/>
    </row>
    <row r="903" spans="4:9">
      <c r="D903" s="185"/>
      <c r="E903" s="185"/>
      <c r="F903" s="186"/>
      <c r="G903" s="185"/>
      <c r="H903" s="185"/>
      <c r="I903" s="186"/>
    </row>
    <row r="904" spans="4:9">
      <c r="D904" s="185"/>
      <c r="E904" s="185"/>
      <c r="F904" s="186"/>
      <c r="G904" s="185"/>
      <c r="H904" s="185"/>
      <c r="I904" s="186"/>
    </row>
    <row r="905" spans="4:9">
      <c r="D905" s="185"/>
      <c r="E905" s="185"/>
      <c r="F905" s="186"/>
      <c r="G905" s="185"/>
      <c r="H905" s="185"/>
      <c r="I905" s="186"/>
    </row>
    <row r="906" spans="4:9">
      <c r="D906" s="185"/>
      <c r="E906" s="185"/>
      <c r="F906" s="186"/>
      <c r="G906" s="185"/>
      <c r="H906" s="185"/>
      <c r="I906" s="186"/>
    </row>
    <row r="907" spans="4:9">
      <c r="D907" s="185"/>
      <c r="E907" s="185"/>
      <c r="F907" s="186"/>
      <c r="G907" s="185"/>
      <c r="H907" s="185"/>
      <c r="I907" s="186"/>
    </row>
    <row r="908" spans="4:9">
      <c r="D908" s="185"/>
      <c r="E908" s="185"/>
      <c r="F908" s="186"/>
      <c r="G908" s="185"/>
      <c r="H908" s="185"/>
      <c r="I908" s="186"/>
    </row>
    <row r="909" spans="4:9">
      <c r="D909" s="185"/>
      <c r="E909" s="185"/>
      <c r="F909" s="186"/>
      <c r="G909" s="185"/>
      <c r="H909" s="185"/>
      <c r="I909" s="186"/>
    </row>
    <row r="910" spans="4:9">
      <c r="D910" s="185"/>
      <c r="E910" s="185"/>
      <c r="F910" s="186"/>
      <c r="G910" s="185"/>
      <c r="H910" s="185"/>
      <c r="I910" s="186"/>
    </row>
    <row r="911" spans="4:9">
      <c r="D911" s="185"/>
      <c r="E911" s="185"/>
      <c r="F911" s="186"/>
      <c r="G911" s="185"/>
      <c r="H911" s="185"/>
      <c r="I911" s="186"/>
    </row>
    <row r="912" spans="4:9">
      <c r="D912" s="185"/>
      <c r="E912" s="185"/>
      <c r="F912" s="186"/>
      <c r="G912" s="185"/>
      <c r="H912" s="185"/>
      <c r="I912" s="186"/>
    </row>
    <row r="913" spans="4:9">
      <c r="D913" s="185"/>
      <c r="E913" s="185"/>
      <c r="F913" s="186"/>
      <c r="G913" s="185"/>
      <c r="H913" s="185"/>
      <c r="I913" s="186"/>
    </row>
    <row r="914" spans="4:9">
      <c r="D914" s="185"/>
      <c r="E914" s="185"/>
      <c r="F914" s="186"/>
      <c r="G914" s="185"/>
      <c r="H914" s="185"/>
      <c r="I914" s="186"/>
    </row>
    <row r="915" spans="4:9">
      <c r="D915" s="185"/>
      <c r="E915" s="185"/>
      <c r="F915" s="186"/>
      <c r="G915" s="185"/>
      <c r="H915" s="185"/>
      <c r="I915" s="186"/>
    </row>
    <row r="916" spans="4:9">
      <c r="D916" s="185"/>
      <c r="E916" s="185"/>
      <c r="F916" s="186"/>
      <c r="G916" s="185"/>
      <c r="H916" s="185"/>
      <c r="I916" s="186"/>
    </row>
    <row r="917" spans="4:9">
      <c r="D917" s="185"/>
      <c r="E917" s="185"/>
      <c r="F917" s="186"/>
      <c r="G917" s="185"/>
      <c r="H917" s="185"/>
      <c r="I917" s="186"/>
    </row>
    <row r="918" spans="4:9">
      <c r="D918" s="185"/>
      <c r="E918" s="185"/>
      <c r="F918" s="186"/>
      <c r="G918" s="185"/>
      <c r="H918" s="185"/>
      <c r="I918" s="186"/>
    </row>
    <row r="919" spans="4:9">
      <c r="D919" s="185"/>
      <c r="E919" s="185"/>
      <c r="F919" s="186"/>
      <c r="G919" s="185"/>
      <c r="H919" s="185"/>
      <c r="I919" s="186"/>
    </row>
    <row r="920" spans="4:9">
      <c r="D920" s="185"/>
      <c r="E920" s="185"/>
      <c r="F920" s="186"/>
      <c r="G920" s="185"/>
      <c r="H920" s="185"/>
      <c r="I920" s="186"/>
    </row>
    <row r="921" spans="4:9">
      <c r="D921" s="185"/>
      <c r="E921" s="185"/>
      <c r="F921" s="186"/>
      <c r="G921" s="185"/>
      <c r="H921" s="185"/>
      <c r="I921" s="186"/>
    </row>
    <row r="922" spans="4:9">
      <c r="D922" s="185"/>
      <c r="E922" s="185"/>
      <c r="F922" s="186"/>
      <c r="G922" s="185"/>
      <c r="H922" s="185"/>
      <c r="I922" s="186"/>
    </row>
    <row r="923" spans="4:9">
      <c r="D923" s="185"/>
      <c r="E923" s="185"/>
      <c r="F923" s="186"/>
      <c r="G923" s="185"/>
      <c r="H923" s="185"/>
      <c r="I923" s="186"/>
    </row>
    <row r="924" spans="4:9">
      <c r="D924" s="185"/>
      <c r="E924" s="185"/>
      <c r="F924" s="186"/>
      <c r="G924" s="185"/>
      <c r="H924" s="185"/>
      <c r="I924" s="186"/>
    </row>
    <row r="925" spans="4:9">
      <c r="D925" s="185"/>
      <c r="E925" s="185"/>
      <c r="F925" s="186"/>
      <c r="G925" s="185"/>
      <c r="H925" s="185"/>
      <c r="I925" s="186"/>
    </row>
    <row r="926" spans="4:9">
      <c r="D926" s="185"/>
      <c r="E926" s="185"/>
      <c r="F926" s="186"/>
      <c r="G926" s="185"/>
      <c r="H926" s="185"/>
      <c r="I926" s="186"/>
    </row>
    <row r="927" spans="4:9">
      <c r="D927" s="185"/>
      <c r="E927" s="185"/>
      <c r="F927" s="186"/>
      <c r="G927" s="185"/>
      <c r="H927" s="185"/>
      <c r="I927" s="186"/>
    </row>
    <row r="928" spans="4:9">
      <c r="D928" s="185"/>
      <c r="E928" s="185"/>
      <c r="F928" s="186"/>
      <c r="G928" s="185"/>
      <c r="H928" s="185"/>
      <c r="I928" s="186"/>
    </row>
    <row r="929" spans="4:9">
      <c r="D929" s="185"/>
      <c r="E929" s="185"/>
      <c r="F929" s="186"/>
      <c r="G929" s="185"/>
      <c r="H929" s="185"/>
      <c r="I929" s="186"/>
    </row>
    <row r="930" spans="4:9">
      <c r="D930" s="185"/>
      <c r="E930" s="185"/>
      <c r="F930" s="186"/>
      <c r="G930" s="185"/>
      <c r="H930" s="185"/>
      <c r="I930" s="186"/>
    </row>
    <row r="931" spans="4:9">
      <c r="D931" s="185"/>
      <c r="E931" s="185"/>
      <c r="F931" s="186"/>
      <c r="G931" s="185"/>
      <c r="H931" s="185"/>
      <c r="I931" s="186"/>
    </row>
    <row r="932" spans="4:9">
      <c r="D932" s="185"/>
      <c r="E932" s="185"/>
      <c r="F932" s="186"/>
      <c r="G932" s="185"/>
      <c r="H932" s="185"/>
      <c r="I932" s="186"/>
    </row>
    <row r="933" spans="4:9">
      <c r="D933" s="185"/>
      <c r="E933" s="185"/>
      <c r="F933" s="186"/>
      <c r="G933" s="185"/>
      <c r="H933" s="185"/>
      <c r="I933" s="186"/>
    </row>
    <row r="934" spans="4:9">
      <c r="D934" s="185"/>
      <c r="E934" s="185"/>
      <c r="F934" s="186"/>
      <c r="G934" s="185"/>
      <c r="H934" s="185"/>
      <c r="I934" s="186"/>
    </row>
    <row r="935" spans="4:9">
      <c r="D935" s="185"/>
      <c r="E935" s="185"/>
      <c r="F935" s="186"/>
      <c r="G935" s="185"/>
      <c r="H935" s="185"/>
      <c r="I935" s="186"/>
    </row>
    <row r="936" spans="4:9">
      <c r="D936" s="185"/>
      <c r="E936" s="185"/>
      <c r="F936" s="186"/>
      <c r="G936" s="185"/>
      <c r="H936" s="185"/>
      <c r="I936" s="186"/>
    </row>
    <row r="937" spans="4:9">
      <c r="D937" s="185"/>
      <c r="E937" s="185"/>
      <c r="F937" s="186"/>
      <c r="G937" s="185"/>
      <c r="H937" s="185"/>
      <c r="I937" s="186"/>
    </row>
    <row r="938" spans="4:9">
      <c r="D938" s="185"/>
      <c r="E938" s="185"/>
      <c r="F938" s="186"/>
      <c r="G938" s="185"/>
      <c r="H938" s="185"/>
      <c r="I938" s="186"/>
    </row>
    <row r="939" spans="4:9">
      <c r="D939" s="185"/>
      <c r="E939" s="185"/>
      <c r="F939" s="186"/>
      <c r="G939" s="185"/>
      <c r="H939" s="185"/>
      <c r="I939" s="186"/>
    </row>
    <row r="940" spans="4:9">
      <c r="D940" s="185"/>
      <c r="E940" s="185"/>
      <c r="F940" s="186"/>
      <c r="G940" s="185"/>
      <c r="H940" s="185"/>
      <c r="I940" s="186"/>
    </row>
    <row r="941" spans="4:9">
      <c r="D941" s="185"/>
      <c r="E941" s="185"/>
      <c r="F941" s="186"/>
      <c r="G941" s="185"/>
      <c r="H941" s="185"/>
      <c r="I941" s="186"/>
    </row>
    <row r="942" spans="4:9">
      <c r="D942" s="185"/>
      <c r="E942" s="185"/>
      <c r="F942" s="186"/>
      <c r="G942" s="185"/>
      <c r="H942" s="185"/>
      <c r="I942" s="186"/>
    </row>
    <row r="943" spans="4:9">
      <c r="D943" s="185"/>
      <c r="E943" s="185"/>
      <c r="F943" s="186"/>
      <c r="G943" s="185"/>
      <c r="H943" s="185"/>
      <c r="I943" s="186"/>
    </row>
    <row r="944" spans="4:9">
      <c r="D944" s="185"/>
      <c r="E944" s="185"/>
      <c r="F944" s="186"/>
      <c r="G944" s="185"/>
      <c r="H944" s="185"/>
      <c r="I944" s="186"/>
    </row>
    <row r="945" spans="4:9">
      <c r="D945" s="185"/>
      <c r="E945" s="185"/>
      <c r="F945" s="186"/>
      <c r="G945" s="185"/>
      <c r="H945" s="185"/>
      <c r="I945" s="186"/>
    </row>
    <row r="946" spans="4:9">
      <c r="D946" s="185"/>
      <c r="E946" s="185"/>
      <c r="F946" s="186"/>
      <c r="G946" s="185"/>
      <c r="H946" s="185"/>
      <c r="I946" s="186"/>
    </row>
    <row r="947" spans="4:9">
      <c r="D947" s="185"/>
      <c r="E947" s="185"/>
      <c r="F947" s="186"/>
      <c r="G947" s="185"/>
      <c r="H947" s="185"/>
      <c r="I947" s="186"/>
    </row>
    <row r="948" spans="4:9">
      <c r="D948" s="185"/>
      <c r="E948" s="185"/>
      <c r="F948" s="186"/>
      <c r="G948" s="185"/>
      <c r="H948" s="185"/>
      <c r="I948" s="186"/>
    </row>
    <row r="949" spans="4:9">
      <c r="D949" s="185"/>
      <c r="E949" s="185"/>
      <c r="F949" s="186"/>
      <c r="G949" s="185"/>
      <c r="H949" s="185"/>
      <c r="I949" s="186"/>
    </row>
    <row r="950" spans="4:9">
      <c r="D950" s="185"/>
      <c r="E950" s="185"/>
      <c r="F950" s="186"/>
      <c r="G950" s="185"/>
      <c r="H950" s="185"/>
      <c r="I950" s="186"/>
    </row>
    <row r="951" spans="4:9">
      <c r="D951" s="185"/>
      <c r="E951" s="185"/>
      <c r="F951" s="186"/>
      <c r="G951" s="185"/>
      <c r="H951" s="185"/>
      <c r="I951" s="186"/>
    </row>
    <row r="952" spans="4:9">
      <c r="D952" s="185"/>
      <c r="E952" s="185"/>
      <c r="F952" s="186"/>
      <c r="G952" s="185"/>
      <c r="H952" s="185"/>
      <c r="I952" s="186"/>
    </row>
    <row r="953" spans="4:9">
      <c r="D953" s="185"/>
      <c r="E953" s="185"/>
      <c r="F953" s="186"/>
      <c r="G953" s="185"/>
      <c r="H953" s="185"/>
      <c r="I953" s="186"/>
    </row>
    <row r="954" spans="4:9">
      <c r="D954" s="185"/>
      <c r="E954" s="185"/>
      <c r="F954" s="186"/>
      <c r="G954" s="185"/>
      <c r="H954" s="185"/>
      <c r="I954" s="186"/>
    </row>
    <row r="955" spans="4:9">
      <c r="D955" s="185"/>
      <c r="E955" s="185"/>
      <c r="F955" s="186"/>
      <c r="G955" s="185"/>
      <c r="H955" s="185"/>
      <c r="I955" s="186"/>
    </row>
    <row r="956" spans="4:9">
      <c r="D956" s="185"/>
      <c r="E956" s="185"/>
      <c r="F956" s="186"/>
      <c r="G956" s="185"/>
      <c r="H956" s="185"/>
      <c r="I956" s="186"/>
    </row>
    <row r="957" spans="4:9">
      <c r="D957" s="185"/>
      <c r="E957" s="185"/>
      <c r="F957" s="186"/>
      <c r="G957" s="185"/>
      <c r="H957" s="185"/>
      <c r="I957" s="186"/>
    </row>
    <row r="958" spans="4:9">
      <c r="D958" s="185"/>
      <c r="E958" s="185"/>
      <c r="F958" s="186"/>
      <c r="G958" s="185"/>
      <c r="H958" s="185"/>
      <c r="I958" s="186"/>
    </row>
    <row r="959" spans="4:9">
      <c r="D959" s="185"/>
      <c r="E959" s="185"/>
      <c r="F959" s="186"/>
      <c r="G959" s="185"/>
      <c r="H959" s="185"/>
      <c r="I959" s="186"/>
    </row>
    <row r="960" spans="4:9">
      <c r="D960" s="185"/>
      <c r="E960" s="185"/>
      <c r="F960" s="186"/>
      <c r="G960" s="185"/>
      <c r="H960" s="185"/>
      <c r="I960" s="186"/>
    </row>
    <row r="961" spans="4:9">
      <c r="D961" s="185"/>
      <c r="E961" s="185"/>
      <c r="F961" s="186"/>
      <c r="G961" s="185"/>
      <c r="H961" s="185"/>
      <c r="I961" s="186"/>
    </row>
    <row r="962" spans="4:9">
      <c r="D962" s="185"/>
      <c r="E962" s="185"/>
      <c r="F962" s="186"/>
      <c r="G962" s="185"/>
      <c r="H962" s="185"/>
      <c r="I962" s="186"/>
    </row>
    <row r="963" spans="4:9">
      <c r="D963" s="185"/>
      <c r="E963" s="185"/>
      <c r="F963" s="186"/>
      <c r="G963" s="185"/>
      <c r="H963" s="185"/>
      <c r="I963" s="186"/>
    </row>
    <row r="964" spans="4:9">
      <c r="D964" s="185"/>
      <c r="E964" s="185"/>
      <c r="F964" s="186"/>
      <c r="G964" s="185"/>
      <c r="H964" s="185"/>
      <c r="I964" s="186"/>
    </row>
    <row r="965" spans="4:9">
      <c r="D965" s="185"/>
      <c r="E965" s="185"/>
      <c r="F965" s="186"/>
      <c r="G965" s="185"/>
      <c r="H965" s="185"/>
      <c r="I965" s="186"/>
    </row>
    <row r="966" spans="4:9">
      <c r="D966" s="185"/>
      <c r="E966" s="185"/>
      <c r="F966" s="186"/>
      <c r="G966" s="185"/>
      <c r="H966" s="185"/>
      <c r="I966" s="186"/>
    </row>
    <row r="967" spans="4:9">
      <c r="D967" s="185"/>
      <c r="E967" s="185"/>
      <c r="F967" s="186"/>
      <c r="G967" s="185"/>
      <c r="H967" s="185"/>
      <c r="I967" s="186"/>
    </row>
  </sheetData>
  <pageMargins left="0.7" right="0.7" top="0.75" bottom="0.75" header="0.3" footer="0.3"/>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Company Information</vt:lpstr>
      <vt:lpstr>P2P</vt:lpstr>
      <vt:lpstr>Sourcing2</vt:lpstr>
      <vt:lpstr>Sourcing</vt:lpstr>
      <vt:lpstr>Spend Analytics</vt:lpstr>
      <vt:lpstr>SXM</vt:lpstr>
      <vt:lpstr>CLM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2019-07-05T15:46:12Z</dcterms:modified>
</cp:coreProperties>
</file>