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 II\"/>
    </mc:Choice>
  </mc:AlternateContent>
  <xr:revisionPtr revIDLastSave="0" documentId="13_ncr:1_{A578DF4E-3D1D-4E27-90C4-C9A63971672A}" xr6:coauthVersionLast="47" xr6:coauthVersionMax="47" xr10:uidLastSave="{00000000-0000-0000-0000-000000000000}"/>
  <bookViews>
    <workbookView xWindow="-25320" yWindow="-2400" windowWidth="25440" windowHeight="15390" xr2:uid="{D2D704BA-8CEA-4689-9D44-10DA2B595228}"/>
  </bookViews>
  <sheets>
    <sheet name="Hoja1" sheetId="1" r:id="rId1"/>
    <sheet name="Hoja2" sheetId="2" state="hidden" r:id="rId2"/>
  </sheets>
  <definedNames>
    <definedName name="iba">Hoja1!$I$25</definedName>
    <definedName name="mayor">Hoja1!$F$40</definedName>
    <definedName name="menor">Hoja1!$F$41</definedName>
    <definedName name="pdolar">Hoja1!$G$25</definedName>
    <definedName name="pdolar1">Hoja1!$G$25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3" i="1" l="1"/>
  <c r="D94" i="1"/>
  <c r="D95" i="1"/>
  <c r="D96" i="1"/>
  <c r="D97" i="1"/>
  <c r="D92" i="1"/>
  <c r="C93" i="1"/>
  <c r="C94" i="1"/>
  <c r="C95" i="1"/>
  <c r="C96" i="1"/>
  <c r="C97" i="1"/>
  <c r="C92" i="1"/>
  <c r="C45" i="1"/>
  <c r="E45" i="1" s="1"/>
  <c r="C46" i="1"/>
  <c r="E46" i="1" s="1"/>
  <c r="C47" i="1"/>
  <c r="E47" i="1" s="1"/>
  <c r="C48" i="1"/>
  <c r="E48" i="1" s="1"/>
  <c r="C49" i="1"/>
  <c r="E49" i="1" s="1"/>
  <c r="C44" i="1"/>
  <c r="E44" i="1" s="1"/>
  <c r="A45" i="1"/>
  <c r="A46" i="1"/>
  <c r="A47" i="1"/>
  <c r="A48" i="1"/>
  <c r="A49" i="1"/>
  <c r="A44" i="1"/>
  <c r="D38" i="1"/>
  <c r="D37" i="1"/>
  <c r="D36" i="1"/>
  <c r="D35" i="1"/>
  <c r="C26" i="1"/>
  <c r="D26" i="1" s="1"/>
  <c r="D27" i="1"/>
  <c r="C27" i="1"/>
  <c r="C28" i="1"/>
  <c r="D28" i="1"/>
  <c r="C29" i="1"/>
  <c r="D29" i="1"/>
  <c r="C30" i="1"/>
  <c r="D30" i="1"/>
  <c r="C31" i="1"/>
  <c r="D31" i="1" s="1"/>
  <c r="C32" i="1"/>
  <c r="D32" i="1"/>
  <c r="D17" i="1"/>
  <c r="D18" i="1"/>
  <c r="D19" i="1"/>
  <c r="D20" i="1"/>
  <c r="D21" i="1"/>
  <c r="D22" i="1"/>
  <c r="D16" i="1"/>
  <c r="C17" i="1"/>
  <c r="C18" i="1"/>
  <c r="C19" i="1"/>
  <c r="C20" i="1"/>
  <c r="C21" i="1"/>
  <c r="C22" i="1"/>
  <c r="C16" i="1"/>
  <c r="E7" i="1"/>
  <c r="E8" i="1"/>
  <c r="E9" i="1"/>
  <c r="E10" i="1"/>
  <c r="E11" i="1"/>
  <c r="E12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59" i="1"/>
  <c r="C60" i="1"/>
  <c r="B60" i="1" s="1"/>
  <c r="C61" i="1"/>
  <c r="B61" i="1" s="1"/>
  <c r="C62" i="1"/>
  <c r="C63" i="1"/>
  <c r="B63" i="1" s="1"/>
  <c r="C64" i="1"/>
  <c r="B64" i="1" s="1"/>
  <c r="C65" i="1"/>
  <c r="B65" i="1" s="1"/>
  <c r="C66" i="1"/>
  <c r="B66" i="1" s="1"/>
  <c r="C67" i="1"/>
  <c r="C68" i="1"/>
  <c r="C69" i="1"/>
  <c r="B69" i="1" s="1"/>
  <c r="C70" i="1"/>
  <c r="C71" i="1"/>
  <c r="B71" i="1" s="1"/>
  <c r="C72" i="1"/>
  <c r="B72" i="1" s="1"/>
  <c r="C73" i="1"/>
  <c r="B73" i="1" s="1"/>
  <c r="C74" i="1"/>
  <c r="B74" i="1" s="1"/>
  <c r="C75" i="1"/>
  <c r="C76" i="1"/>
  <c r="C77" i="1"/>
  <c r="C78" i="1"/>
  <c r="C79" i="1"/>
  <c r="B79" i="1" s="1"/>
  <c r="C80" i="1"/>
  <c r="C81" i="1"/>
  <c r="B81" i="1" s="1"/>
  <c r="C82" i="1"/>
  <c r="B82" i="1" s="1"/>
  <c r="C83" i="1"/>
  <c r="C84" i="1"/>
  <c r="C85" i="1"/>
  <c r="C59" i="1"/>
  <c r="B56" i="1"/>
  <c r="F83" i="1" l="1"/>
  <c r="F61" i="1"/>
  <c r="F75" i="1"/>
  <c r="F67" i="1"/>
  <c r="F82" i="1"/>
  <c r="F74" i="1"/>
  <c r="F66" i="1"/>
  <c r="F81" i="1"/>
  <c r="F73" i="1"/>
  <c r="F65" i="1"/>
  <c r="F80" i="1"/>
  <c r="F72" i="1"/>
  <c r="F64" i="1"/>
  <c r="F79" i="1"/>
  <c r="F71" i="1"/>
  <c r="F63" i="1"/>
  <c r="F78" i="1"/>
  <c r="F70" i="1"/>
  <c r="F62" i="1"/>
  <c r="F85" i="1"/>
  <c r="F77" i="1"/>
  <c r="F69" i="1"/>
  <c r="F59" i="1"/>
  <c r="F84" i="1"/>
  <c r="F76" i="1"/>
  <c r="F68" i="1"/>
  <c r="F60" i="1"/>
  <c r="B77" i="1"/>
  <c r="B84" i="1"/>
  <c r="B76" i="1"/>
  <c r="B68" i="1"/>
  <c r="B83" i="1"/>
  <c r="B75" i="1"/>
  <c r="B67" i="1"/>
  <c r="B80" i="1"/>
  <c r="B78" i="1"/>
  <c r="B70" i="1"/>
  <c r="B62" i="1"/>
  <c r="B85" i="1"/>
  <c r="B5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A43" authorId="0" shapeId="0" xr:uid="{67CE403E-FD45-47F1-BB3A-2F8A5E82AF75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Se genera en automatico con las 3 primeras letras del nombre del producto</t>
        </r>
      </text>
    </comment>
    <comment ref="C43" authorId="0" shapeId="0" xr:uid="{4CC1A774-A17D-4F6B-BDC6-F6858F7AC49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Se genera automaticamente mediante la función aleatorio.entre
 tomando como referencia la variable menor y mayor</t>
        </r>
      </text>
    </comment>
    <comment ref="D43" authorId="0" shapeId="0" xr:uid="{8F754183-038E-4628-BB04-D035AE182AB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Crear una lista desplegable como validación los elementos seran 5%, 10% y 15%</t>
        </r>
      </text>
    </comment>
    <comment ref="E43" authorId="0" shapeId="0" xr:uid="{73DB870D-26F0-41F3-8724-90E21774C58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Calcular automaticamente el precio de venta conciderando el descuento</t>
        </r>
      </text>
    </comment>
  </commentList>
</comments>
</file>

<file path=xl/sharedStrings.xml><?xml version="1.0" encoding="utf-8"?>
<sst xmlns="http://schemas.openxmlformats.org/spreadsheetml/2006/main" count="115" uniqueCount="68">
  <si>
    <t>Ejercicios Bloque 2 Formulas, Funciones y Sentencias</t>
  </si>
  <si>
    <t>Producto</t>
  </si>
  <si>
    <t>Cantidad</t>
  </si>
  <si>
    <t>Precio U</t>
  </si>
  <si>
    <t>% Descuento</t>
  </si>
  <si>
    <t>SubTotal</t>
  </si>
  <si>
    <t>Cocacola</t>
  </si>
  <si>
    <t>Fanta</t>
  </si>
  <si>
    <t>Pepsi</t>
  </si>
  <si>
    <t>Agua</t>
  </si>
  <si>
    <t>Leche</t>
  </si>
  <si>
    <t>Galletas</t>
  </si>
  <si>
    <t>Ejercicio1 Formulas referencias relativas (Realizar la formula en las celdas sombreadas)</t>
  </si>
  <si>
    <t>Ejercicio 2 Formulas referencia absoluta</t>
  </si>
  <si>
    <t>Precio en Dolares</t>
  </si>
  <si>
    <t>Precio en Pesos MX</t>
  </si>
  <si>
    <t>Precio en Pesos con Iva</t>
  </si>
  <si>
    <t>Repetidor</t>
  </si>
  <si>
    <t>Cable UTP</t>
  </si>
  <si>
    <t>Router</t>
  </si>
  <si>
    <t>Antena</t>
  </si>
  <si>
    <t>Switch</t>
  </si>
  <si>
    <t>Firewall</t>
  </si>
  <si>
    <t>Conectores</t>
  </si>
  <si>
    <t>Precio Dólar</t>
  </si>
  <si>
    <t>% iva</t>
  </si>
  <si>
    <t>Ejercicio 3 Formulas con Variables usar el mismo formato pero a gusto de ustedes crear una variable para el precio dólar e iva</t>
  </si>
  <si>
    <t>Ejercicio 4 Funciones -&gt; Calcular mediante funciones simpres los siguientes datos obtenidos de la tabla</t>
  </si>
  <si>
    <t>Elemento</t>
  </si>
  <si>
    <t>Importe</t>
  </si>
  <si>
    <t>Pan</t>
  </si>
  <si>
    <t>Donuts</t>
  </si>
  <si>
    <t>Pasteles</t>
  </si>
  <si>
    <t>Tartas</t>
  </si>
  <si>
    <t>Suma</t>
  </si>
  <si>
    <t>Promedio</t>
  </si>
  <si>
    <t>Costo mas alto</t>
  </si>
  <si>
    <t>Costo mas bajo</t>
  </si>
  <si>
    <t>Clave de producto</t>
  </si>
  <si>
    <t>Motorola g8</t>
  </si>
  <si>
    <t>Advio Lf</t>
  </si>
  <si>
    <t>Okkta 33</t>
  </si>
  <si>
    <t>Millework</t>
  </si>
  <si>
    <t>Hamgoru</t>
  </si>
  <si>
    <t>Adidas</t>
  </si>
  <si>
    <t>Precio</t>
  </si>
  <si>
    <t>Descuento</t>
  </si>
  <si>
    <t>Precio Venta</t>
  </si>
  <si>
    <t>Ejercicio 5 formulas y funciones</t>
  </si>
  <si>
    <t>Ejercicio 6 Sentencia SI</t>
  </si>
  <si>
    <t>Fecha Actual</t>
  </si>
  <si>
    <t>Cuenta No.</t>
  </si>
  <si>
    <t>Fecha Factura</t>
  </si>
  <si>
    <t>Fecha Vencim.</t>
  </si>
  <si>
    <t>Monto</t>
  </si>
  <si>
    <t>Vendedor</t>
  </si>
  <si>
    <t># de Días</t>
  </si>
  <si>
    <t>Carmen</t>
  </si>
  <si>
    <t>Pedro</t>
  </si>
  <si>
    <t>Luisa</t>
  </si>
  <si>
    <t>Maria</t>
  </si>
  <si>
    <t>Juan</t>
  </si>
  <si>
    <t>Completa mediante una función SI la columna # de Días, Si la fecha actual es mayor a la fecha de Vencimiento mostrara el número de días atrasados, si la fecha actual es menor mostrara un texto NO VENCIDA</t>
  </si>
  <si>
    <t>Ejercico 7 Sentencia Si anidada</t>
  </si>
  <si>
    <t>Precio Producto</t>
  </si>
  <si>
    <t>Mayor</t>
  </si>
  <si>
    <t>Menor</t>
  </si>
  <si>
    <t>Completa mediante una función SI anidada el descuento y precio de venta, para ello determina Si el PRECIO PRODUCTO es mayor al promedio de LOS PRECIOS PRODUCTO despliega y aplica el 10% de descuento, si es menor al promedio de PRECIO PRODUCTO despliega y aplica el 2% de descuento si es igual al promedio de PRECIO PRODUCTO no apliques ningun descuento.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</si>
</sst>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56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Protection="0"/>
    <xf numFmtId="0" fontId="1" fillId="2" borderId="0"/>
    <xf numFmtId="0" fontId="8" fillId="0" borderId="0"/>
  </cellStyleXfs>
  <cellXfs count="41">
    <xf numFmtId="0" fontId="0" fillId="0" borderId="0" xfId="0"/>
    <xf numFmtId="0" fontId="0" fillId="0" borderId="1" xfId="0" applyBorder="1"/>
    <xf numFmtId="44" fontId="0" fillId="0" borderId="1" xfId="1" applyFont="1" applyBorder="1"/>
    <xf numFmtId="9" fontId="0" fillId="0" borderId="1" xfId="2" applyFont="1" applyBorder="1"/>
    <xf numFmtId="2" fontId="0" fillId="0" borderId="1" xfId="0" applyNumberFormat="1" applyBorder="1"/>
    <xf numFmtId="0" fontId="5" fillId="0" borderId="1" xfId="0" applyFont="1" applyBorder="1"/>
    <xf numFmtId="44" fontId="0" fillId="2" borderId="1" xfId="1" applyFont="1" applyFill="1" applyBorder="1"/>
    <xf numFmtId="0" fontId="5" fillId="0" borderId="2" xfId="0" applyFont="1" applyFill="1" applyBorder="1"/>
    <xf numFmtId="0" fontId="5" fillId="0" borderId="0" xfId="0" applyFont="1" applyFill="1" applyBorder="1"/>
    <xf numFmtId="0" fontId="1" fillId="2" borderId="3" xfId="5" applyBorder="1"/>
    <xf numFmtId="44" fontId="1" fillId="2" borderId="3" xfId="1" applyFill="1" applyBorder="1"/>
    <xf numFmtId="0" fontId="1" fillId="2" borderId="4" xfId="5" applyBorder="1"/>
    <xf numFmtId="0" fontId="3" fillId="3" borderId="1" xfId="4" applyBorder="1"/>
    <xf numFmtId="0" fontId="3" fillId="3" borderId="5" xfId="4" applyBorder="1" applyAlignment="1">
      <alignment horizontal="right"/>
    </xf>
    <xf numFmtId="44" fontId="1" fillId="2" borderId="6" xfId="1" applyFill="1" applyBorder="1"/>
    <xf numFmtId="44" fontId="1" fillId="2" borderId="7" xfId="1" applyFill="1" applyBorder="1"/>
    <xf numFmtId="0" fontId="3" fillId="3" borderId="1" xfId="4" applyBorder="1" applyAlignment="1">
      <alignment horizontal="left"/>
    </xf>
    <xf numFmtId="0" fontId="1" fillId="2" borderId="1" xfId="5" applyBorder="1"/>
    <xf numFmtId="0" fontId="9" fillId="0" borderId="1" xfId="6" applyFont="1" applyBorder="1" applyAlignment="1">
      <alignment horizontal="center" wrapText="1"/>
    </xf>
    <xf numFmtId="14" fontId="9" fillId="0" borderId="1" xfId="6" applyNumberFormat="1" applyFont="1" applyBorder="1" applyAlignment="1">
      <alignment horizontal="center" vertical="center"/>
    </xf>
    <xf numFmtId="14" fontId="8" fillId="0" borderId="0" xfId="6" applyNumberFormat="1" applyAlignment="1">
      <alignment horizontal="right"/>
    </xf>
    <xf numFmtId="0" fontId="8" fillId="0" borderId="0" xfId="6" applyAlignment="1">
      <alignment horizontal="right"/>
    </xf>
    <xf numFmtId="0" fontId="8" fillId="0" borderId="0" xfId="6"/>
    <xf numFmtId="0" fontId="9" fillId="0" borderId="0" xfId="6" applyFont="1" applyAlignment="1">
      <alignment horizontal="center" wrapText="1"/>
    </xf>
    <xf numFmtId="0" fontId="8" fillId="0" borderId="0" xfId="6" applyAlignment="1">
      <alignment horizontal="center"/>
    </xf>
    <xf numFmtId="0" fontId="10" fillId="4" borderId="1" xfId="3" applyFont="1" applyFill="1" applyBorder="1" applyAlignment="1" applyProtection="1">
      <alignment horizontal="center" vertical="center" wrapText="1"/>
    </xf>
    <xf numFmtId="14" fontId="10" fillId="4" borderId="1" xfId="3" applyNumberFormat="1" applyFont="1" applyFill="1" applyBorder="1" applyAlignment="1" applyProtection="1">
      <alignment horizontal="center" vertical="center" wrapText="1"/>
    </xf>
    <xf numFmtId="0" fontId="10" fillId="4" borderId="1" xfId="3" applyNumberFormat="1" applyFont="1" applyFill="1" applyBorder="1" applyAlignment="1" applyProtection="1">
      <alignment horizontal="center" vertical="center" wrapText="1"/>
    </xf>
    <xf numFmtId="164" fontId="10" fillId="4" borderId="1" xfId="3" applyNumberFormat="1" applyFont="1" applyFill="1" applyBorder="1" applyAlignment="1" applyProtection="1">
      <alignment horizontal="center" vertical="center"/>
    </xf>
    <xf numFmtId="164" fontId="10" fillId="4" borderId="1" xfId="3" applyNumberFormat="1" applyFont="1" applyFill="1" applyBorder="1" applyAlignment="1" applyProtection="1">
      <alignment horizontal="center" vertical="center" wrapText="1"/>
    </xf>
    <xf numFmtId="0" fontId="8" fillId="0" borderId="1" xfId="6" applyBorder="1" applyAlignment="1">
      <alignment horizontal="center"/>
    </xf>
    <xf numFmtId="14" fontId="11" fillId="0" borderId="1" xfId="6" applyNumberFormat="1" applyFont="1" applyBorder="1" applyAlignment="1">
      <alignment horizontal="right"/>
    </xf>
    <xf numFmtId="14" fontId="12" fillId="0" borderId="1" xfId="6" applyNumberFormat="1" applyFont="1" applyBorder="1" applyAlignment="1">
      <alignment horizontal="right" wrapText="1"/>
    </xf>
    <xf numFmtId="164" fontId="11" fillId="0" borderId="1" xfId="1" applyNumberFormat="1" applyFont="1" applyFill="1" applyBorder="1" applyProtection="1"/>
    <xf numFmtId="164" fontId="11" fillId="0" borderId="1" xfId="1" applyNumberFormat="1" applyFont="1" applyFill="1" applyBorder="1" applyAlignment="1" applyProtection="1">
      <alignment horizontal="center"/>
    </xf>
    <xf numFmtId="0" fontId="12" fillId="0" borderId="1" xfId="6" applyFont="1" applyBorder="1" applyAlignment="1">
      <alignment horizontal="center" wrapText="1"/>
    </xf>
    <xf numFmtId="9" fontId="0" fillId="2" borderId="1" xfId="2" applyFont="1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9" fontId="0" fillId="0" borderId="0" xfId="2" applyFont="1"/>
    <xf numFmtId="44" fontId="0" fillId="0" borderId="1" xfId="0" applyNumberFormat="1" applyBorder="1"/>
  </cellXfs>
  <cellStyles count="7">
    <cellStyle name="Encabezado 3 2" xfId="4" xr:uid="{2EF576FA-D1AB-4616-A71E-C7CDFE93A7B1}"/>
    <cellStyle name="Encabezado 4" xfId="3" builtinId="19"/>
    <cellStyle name="GrayCell 2" xfId="5" xr:uid="{5690EE82-812B-48AE-A096-A48DF922239A}"/>
    <cellStyle name="Moneda" xfId="1" builtinId="4"/>
    <cellStyle name="Normal" xfId="0" builtinId="0"/>
    <cellStyle name="Normal 2" xfId="6" xr:uid="{E88E7700-1FA4-4C32-8326-FA87AB5A7319}"/>
    <cellStyle name="Porcentaje" xfId="2" builtinId="5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18AB-6C13-4B01-A050-767FA521369F}">
  <dimension ref="A1:I97"/>
  <sheetViews>
    <sheetView tabSelected="1" topLeftCell="A84" zoomScale="170" zoomScaleNormal="170" workbookViewId="0">
      <selection activeCell="E94" sqref="E94"/>
    </sheetView>
  </sheetViews>
  <sheetFormatPr baseColWidth="10" defaultRowHeight="15" x14ac:dyDescent="0.25"/>
  <cols>
    <col min="1" max="1" width="17.42578125" customWidth="1"/>
    <col min="2" max="2" width="17.140625" customWidth="1"/>
    <col min="3" max="3" width="18.28515625" bestFit="1" customWidth="1"/>
    <col min="4" max="4" width="21.7109375" bestFit="1" customWidth="1"/>
    <col min="5" max="6" width="15.85546875" customWidth="1"/>
  </cols>
  <sheetData>
    <row r="1" spans="1:9" x14ac:dyDescent="0.25">
      <c r="A1" s="37" t="s">
        <v>0</v>
      </c>
      <c r="B1" s="37"/>
      <c r="C1" s="37"/>
      <c r="D1" s="37"/>
      <c r="E1" s="37"/>
      <c r="F1" s="37"/>
    </row>
    <row r="2" spans="1:9" x14ac:dyDescent="0.25">
      <c r="A2" s="37"/>
      <c r="B2" s="37"/>
      <c r="C2" s="37"/>
      <c r="D2" s="37"/>
      <c r="E2" s="37"/>
      <c r="F2" s="37"/>
    </row>
    <row r="3" spans="1:9" x14ac:dyDescent="0.25">
      <c r="A3" s="37"/>
      <c r="B3" s="37"/>
      <c r="C3" s="37"/>
      <c r="D3" s="37"/>
      <c r="E3" s="37"/>
      <c r="F3" s="37"/>
    </row>
    <row r="5" spans="1:9" x14ac:dyDescent="0.25">
      <c r="A5" t="s">
        <v>12</v>
      </c>
    </row>
    <row r="6" spans="1:9" x14ac:dyDescent="0.25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>
        <v>1</v>
      </c>
    </row>
    <row r="7" spans="1:9" x14ac:dyDescent="0.25">
      <c r="A7" s="1" t="s">
        <v>6</v>
      </c>
      <c r="B7" s="4">
        <v>1</v>
      </c>
      <c r="C7" s="2">
        <v>10</v>
      </c>
      <c r="D7" s="3">
        <v>0.05</v>
      </c>
      <c r="E7" s="6">
        <f t="shared" ref="E7:E12" si="0">(B7*C7)-((B7*C7)*D7)</f>
        <v>9.5</v>
      </c>
    </row>
    <row r="8" spans="1:9" x14ac:dyDescent="0.25">
      <c r="A8" s="1" t="s">
        <v>7</v>
      </c>
      <c r="B8" s="4">
        <v>2</v>
      </c>
      <c r="C8" s="2">
        <v>15</v>
      </c>
      <c r="D8" s="3">
        <v>0.1</v>
      </c>
      <c r="E8" s="6">
        <f t="shared" si="0"/>
        <v>27</v>
      </c>
    </row>
    <row r="9" spans="1:9" x14ac:dyDescent="0.25">
      <c r="A9" s="1" t="s">
        <v>8</v>
      </c>
      <c r="B9" s="4">
        <v>5</v>
      </c>
      <c r="C9" s="2">
        <v>20</v>
      </c>
      <c r="D9" s="3">
        <v>0.05</v>
      </c>
      <c r="E9" s="6">
        <f t="shared" si="0"/>
        <v>95</v>
      </c>
    </row>
    <row r="10" spans="1:9" x14ac:dyDescent="0.25">
      <c r="A10" s="1" t="s">
        <v>9</v>
      </c>
      <c r="B10" s="4">
        <v>1</v>
      </c>
      <c r="C10" s="2">
        <v>14</v>
      </c>
      <c r="D10" s="3">
        <v>7.0000000000000007E-2</v>
      </c>
      <c r="E10" s="6">
        <f t="shared" si="0"/>
        <v>13.02</v>
      </c>
    </row>
    <row r="11" spans="1:9" x14ac:dyDescent="0.25">
      <c r="A11" s="1" t="s">
        <v>10</v>
      </c>
      <c r="B11" s="4">
        <v>5</v>
      </c>
      <c r="C11" s="2">
        <v>14</v>
      </c>
      <c r="D11" s="3">
        <v>0.11</v>
      </c>
      <c r="E11" s="6">
        <f t="shared" si="0"/>
        <v>62.3</v>
      </c>
    </row>
    <row r="12" spans="1:9" x14ac:dyDescent="0.25">
      <c r="A12" s="1" t="s">
        <v>11</v>
      </c>
      <c r="B12" s="4">
        <v>1</v>
      </c>
      <c r="C12" s="2">
        <v>10</v>
      </c>
      <c r="D12" s="3">
        <v>0.12</v>
      </c>
      <c r="E12" s="6">
        <f t="shared" si="0"/>
        <v>8.8000000000000007</v>
      </c>
    </row>
    <row r="14" spans="1:9" x14ac:dyDescent="0.25">
      <c r="A14" t="s">
        <v>13</v>
      </c>
    </row>
    <row r="15" spans="1:9" x14ac:dyDescent="0.25">
      <c r="A15" s="5" t="s">
        <v>1</v>
      </c>
      <c r="B15" s="5" t="s">
        <v>14</v>
      </c>
      <c r="C15" s="5" t="s">
        <v>15</v>
      </c>
      <c r="D15" s="5" t="s">
        <v>16</v>
      </c>
      <c r="E15">
        <v>1</v>
      </c>
      <c r="F15" s="7" t="s">
        <v>24</v>
      </c>
      <c r="G15" s="2">
        <v>19.34</v>
      </c>
      <c r="H15" s="8" t="s">
        <v>25</v>
      </c>
      <c r="I15" s="3">
        <v>0.16</v>
      </c>
    </row>
    <row r="16" spans="1:9" x14ac:dyDescent="0.25">
      <c r="A16" s="1" t="s">
        <v>17</v>
      </c>
      <c r="B16" s="2">
        <v>10</v>
      </c>
      <c r="C16" s="6">
        <f>B16*$G$15</f>
        <v>193.4</v>
      </c>
      <c r="D16" s="6">
        <f>C16+(C16*$I$15)</f>
        <v>224.34399999999999</v>
      </c>
    </row>
    <row r="17" spans="1:9" x14ac:dyDescent="0.25">
      <c r="A17" s="1" t="s">
        <v>18</v>
      </c>
      <c r="B17" s="2">
        <v>5</v>
      </c>
      <c r="C17" s="6">
        <f t="shared" ref="C17:C22" si="1">B17*$G$15</f>
        <v>96.7</v>
      </c>
      <c r="D17" s="6">
        <f t="shared" ref="D17:D22" si="2">C17+(C17*$I$15)</f>
        <v>112.172</v>
      </c>
    </row>
    <row r="18" spans="1:9" x14ac:dyDescent="0.25">
      <c r="A18" s="1" t="s">
        <v>19</v>
      </c>
      <c r="B18" s="2">
        <v>9</v>
      </c>
      <c r="C18" s="6">
        <f t="shared" si="1"/>
        <v>174.06</v>
      </c>
      <c r="D18" s="6">
        <f t="shared" si="2"/>
        <v>201.90960000000001</v>
      </c>
    </row>
    <row r="19" spans="1:9" x14ac:dyDescent="0.25">
      <c r="A19" s="1" t="s">
        <v>20</v>
      </c>
      <c r="B19" s="2">
        <v>8</v>
      </c>
      <c r="C19" s="6">
        <f t="shared" si="1"/>
        <v>154.72</v>
      </c>
      <c r="D19" s="6">
        <f t="shared" si="2"/>
        <v>179.4752</v>
      </c>
    </row>
    <row r="20" spans="1:9" x14ac:dyDescent="0.25">
      <c r="A20" s="1" t="s">
        <v>21</v>
      </c>
      <c r="B20" s="2">
        <v>12</v>
      </c>
      <c r="C20" s="6">
        <f t="shared" si="1"/>
        <v>232.07999999999998</v>
      </c>
      <c r="D20" s="6">
        <f t="shared" si="2"/>
        <v>269.21279999999996</v>
      </c>
    </row>
    <row r="21" spans="1:9" x14ac:dyDescent="0.25">
      <c r="A21" s="1" t="s">
        <v>22</v>
      </c>
      <c r="B21" s="2">
        <v>10</v>
      </c>
      <c r="C21" s="6">
        <f t="shared" si="1"/>
        <v>193.4</v>
      </c>
      <c r="D21" s="6">
        <f t="shared" si="2"/>
        <v>224.34399999999999</v>
      </c>
    </row>
    <row r="22" spans="1:9" x14ac:dyDescent="0.25">
      <c r="A22" s="1" t="s">
        <v>23</v>
      </c>
      <c r="B22" s="2">
        <v>15</v>
      </c>
      <c r="C22" s="6">
        <f t="shared" si="1"/>
        <v>290.10000000000002</v>
      </c>
      <c r="D22" s="6">
        <f t="shared" si="2"/>
        <v>336.51600000000002</v>
      </c>
    </row>
    <row r="24" spans="1:9" x14ac:dyDescent="0.25">
      <c r="A24" t="s">
        <v>26</v>
      </c>
    </row>
    <row r="25" spans="1:9" x14ac:dyDescent="0.25">
      <c r="A25" s="5" t="s">
        <v>1</v>
      </c>
      <c r="B25" s="5" t="s">
        <v>14</v>
      </c>
      <c r="C25" s="5" t="s">
        <v>15</v>
      </c>
      <c r="D25" s="5" t="s">
        <v>16</v>
      </c>
      <c r="E25">
        <v>1</v>
      </c>
      <c r="F25" s="7" t="s">
        <v>24</v>
      </c>
      <c r="G25" s="2">
        <v>19.34</v>
      </c>
      <c r="H25" s="8" t="s">
        <v>25</v>
      </c>
      <c r="I25" s="3">
        <v>0.16</v>
      </c>
    </row>
    <row r="26" spans="1:9" x14ac:dyDescent="0.25">
      <c r="A26" s="1" t="s">
        <v>17</v>
      </c>
      <c r="B26" s="2">
        <v>10</v>
      </c>
      <c r="C26" s="6">
        <f>B26*pdolar1</f>
        <v>193.4</v>
      </c>
      <c r="D26" s="6">
        <f>C26+(C26*iba)</f>
        <v>224.34399999999999</v>
      </c>
    </row>
    <row r="27" spans="1:9" x14ac:dyDescent="0.25">
      <c r="A27" s="1" t="s">
        <v>18</v>
      </c>
      <c r="B27" s="2">
        <v>5</v>
      </c>
      <c r="C27" s="6">
        <f>B27*pdolar</f>
        <v>96.7</v>
      </c>
      <c r="D27" s="6">
        <f>C27+(C27*iba)</f>
        <v>112.172</v>
      </c>
    </row>
    <row r="28" spans="1:9" x14ac:dyDescent="0.25">
      <c r="A28" s="1" t="s">
        <v>19</v>
      </c>
      <c r="B28" s="2">
        <v>9</v>
      </c>
      <c r="C28" s="6">
        <f>B28*pdolar</f>
        <v>174.06</v>
      </c>
      <c r="D28" s="6">
        <f>C28+(C28*iba)</f>
        <v>201.90960000000001</v>
      </c>
    </row>
    <row r="29" spans="1:9" x14ac:dyDescent="0.25">
      <c r="A29" s="1" t="s">
        <v>20</v>
      </c>
      <c r="B29" s="2">
        <v>8</v>
      </c>
      <c r="C29" s="6">
        <f>B29*pdolar</f>
        <v>154.72</v>
      </c>
      <c r="D29" s="6">
        <f>C29+(C29*iba)</f>
        <v>179.4752</v>
      </c>
    </row>
    <row r="30" spans="1:9" x14ac:dyDescent="0.25">
      <c r="A30" s="1" t="s">
        <v>21</v>
      </c>
      <c r="B30" s="2">
        <v>12</v>
      </c>
      <c r="C30" s="6">
        <f>B30*pdolar</f>
        <v>232.07999999999998</v>
      </c>
      <c r="D30" s="6">
        <f>C30+(C30*iba)</f>
        <v>269.21279999999996</v>
      </c>
    </row>
    <row r="31" spans="1:9" x14ac:dyDescent="0.25">
      <c r="A31" s="1" t="s">
        <v>22</v>
      </c>
      <c r="B31" s="2">
        <v>10</v>
      </c>
      <c r="C31" s="6">
        <f>B31*pdolar</f>
        <v>193.4</v>
      </c>
      <c r="D31" s="6">
        <f>C31+(C31*iba)</f>
        <v>224.34399999999999</v>
      </c>
    </row>
    <row r="32" spans="1:9" x14ac:dyDescent="0.25">
      <c r="A32" s="1" t="s">
        <v>23</v>
      </c>
      <c r="B32" s="2">
        <v>15</v>
      </c>
      <c r="C32" s="6">
        <f>B32*pdolar</f>
        <v>290.10000000000002</v>
      </c>
      <c r="D32" s="6">
        <f>C32+(C32*iba)</f>
        <v>336.51600000000002</v>
      </c>
    </row>
    <row r="34" spans="1:6" x14ac:dyDescent="0.25">
      <c r="A34" t="s">
        <v>27</v>
      </c>
    </row>
    <row r="35" spans="1:6" x14ac:dyDescent="0.25">
      <c r="A35" s="12" t="s">
        <v>28</v>
      </c>
      <c r="B35" s="13" t="s">
        <v>29</v>
      </c>
      <c r="C35" s="16" t="s">
        <v>34</v>
      </c>
      <c r="D35" s="2">
        <f>SUM(B36:B40)</f>
        <v>260</v>
      </c>
      <c r="E35">
        <v>1</v>
      </c>
    </row>
    <row r="36" spans="1:6" x14ac:dyDescent="0.25">
      <c r="A36" s="11" t="s">
        <v>30</v>
      </c>
      <c r="B36" s="14">
        <v>50</v>
      </c>
      <c r="C36" s="16" t="s">
        <v>35</v>
      </c>
      <c r="D36" s="2">
        <f>AVERAGE(B36:B40)</f>
        <v>52</v>
      </c>
    </row>
    <row r="37" spans="1:6" x14ac:dyDescent="0.25">
      <c r="A37" s="9" t="s">
        <v>31</v>
      </c>
      <c r="B37" s="15">
        <v>100</v>
      </c>
      <c r="C37" s="16" t="s">
        <v>36</v>
      </c>
      <c r="D37" s="2">
        <f>MAX(B36:B40)</f>
        <v>100</v>
      </c>
    </row>
    <row r="38" spans="1:6" x14ac:dyDescent="0.25">
      <c r="A38" s="9" t="s">
        <v>11</v>
      </c>
      <c r="B38" s="15">
        <v>40</v>
      </c>
      <c r="C38" s="16" t="s">
        <v>37</v>
      </c>
      <c r="D38" s="2">
        <f>MIN(B36:B40)</f>
        <v>20</v>
      </c>
    </row>
    <row r="39" spans="1:6" x14ac:dyDescent="0.25">
      <c r="A39" s="9" t="s">
        <v>32</v>
      </c>
      <c r="B39" s="10">
        <v>50</v>
      </c>
    </row>
    <row r="40" spans="1:6" x14ac:dyDescent="0.25">
      <c r="A40" s="9" t="s">
        <v>33</v>
      </c>
      <c r="B40" s="10">
        <v>20</v>
      </c>
      <c r="E40" t="s">
        <v>65</v>
      </c>
      <c r="F40" s="1">
        <v>100</v>
      </c>
    </row>
    <row r="41" spans="1:6" x14ac:dyDescent="0.25">
      <c r="E41" t="s">
        <v>66</v>
      </c>
      <c r="F41" s="1">
        <v>10</v>
      </c>
    </row>
    <row r="42" spans="1:6" x14ac:dyDescent="0.25">
      <c r="A42" t="s">
        <v>48</v>
      </c>
    </row>
    <row r="43" spans="1:6" x14ac:dyDescent="0.25">
      <c r="A43" s="17" t="s">
        <v>38</v>
      </c>
      <c r="B43" s="1" t="s">
        <v>1</v>
      </c>
      <c r="C43" s="1" t="s">
        <v>45</v>
      </c>
      <c r="D43" s="1" t="s">
        <v>46</v>
      </c>
      <c r="E43" s="1" t="s">
        <v>47</v>
      </c>
      <c r="F43">
        <v>1</v>
      </c>
    </row>
    <row r="44" spans="1:6" x14ac:dyDescent="0.25">
      <c r="A44" s="1" t="str">
        <f>LEFT(B44,3)</f>
        <v>Mot</v>
      </c>
      <c r="B44" s="1" t="s">
        <v>39</v>
      </c>
      <c r="C44" s="2">
        <f ca="1">RANDBETWEEN(menor,mayor)</f>
        <v>20</v>
      </c>
      <c r="D44" s="3">
        <v>0.15</v>
      </c>
      <c r="E44" s="40">
        <f ca="1">C44-(C44*D44)</f>
        <v>17</v>
      </c>
    </row>
    <row r="45" spans="1:6" x14ac:dyDescent="0.25">
      <c r="A45" s="1" t="str">
        <f t="shared" ref="A45:A49" si="3">LEFT(B45,3)</f>
        <v>Adv</v>
      </c>
      <c r="B45" s="1" t="s">
        <v>40</v>
      </c>
      <c r="C45" s="2">
        <f ca="1">RANDBETWEEN(menor,mayor)</f>
        <v>60</v>
      </c>
      <c r="D45" s="3">
        <v>0.05</v>
      </c>
      <c r="E45" s="40">
        <f t="shared" ref="E45:E49" ca="1" si="4">C45-(C45*D45)</f>
        <v>57</v>
      </c>
    </row>
    <row r="46" spans="1:6" x14ac:dyDescent="0.25">
      <c r="A46" s="1" t="str">
        <f t="shared" si="3"/>
        <v>Okk</v>
      </c>
      <c r="B46" s="1" t="s">
        <v>41</v>
      </c>
      <c r="C46" s="2">
        <f ca="1">RANDBETWEEN(menor,mayor)</f>
        <v>33</v>
      </c>
      <c r="D46" s="3">
        <v>0.05</v>
      </c>
      <c r="E46" s="40">
        <f t="shared" ca="1" si="4"/>
        <v>31.35</v>
      </c>
    </row>
    <row r="47" spans="1:6" x14ac:dyDescent="0.25">
      <c r="A47" s="1" t="str">
        <f t="shared" si="3"/>
        <v>Mil</v>
      </c>
      <c r="B47" s="1" t="s">
        <v>42</v>
      </c>
      <c r="C47" s="2">
        <f ca="1">RANDBETWEEN(menor,mayor)</f>
        <v>15</v>
      </c>
      <c r="D47" s="3">
        <v>0.1</v>
      </c>
      <c r="E47" s="40">
        <f t="shared" ca="1" si="4"/>
        <v>13.5</v>
      </c>
    </row>
    <row r="48" spans="1:6" x14ac:dyDescent="0.25">
      <c r="A48" s="1" t="str">
        <f t="shared" si="3"/>
        <v>Ham</v>
      </c>
      <c r="B48" s="1" t="s">
        <v>43</v>
      </c>
      <c r="C48" s="2">
        <f ca="1">RANDBETWEEN(menor,mayor)</f>
        <v>65</v>
      </c>
      <c r="D48" s="3">
        <v>0.05</v>
      </c>
      <c r="E48" s="40">
        <f t="shared" ca="1" si="4"/>
        <v>61.75</v>
      </c>
    </row>
    <row r="49" spans="1:9" x14ac:dyDescent="0.25">
      <c r="A49" s="1" t="str">
        <f t="shared" si="3"/>
        <v>Adi</v>
      </c>
      <c r="B49" s="1" t="s">
        <v>44</v>
      </c>
      <c r="C49" s="2">
        <f ca="1">RANDBETWEEN(menor,mayor)</f>
        <v>17</v>
      </c>
      <c r="D49" s="3">
        <v>0.05</v>
      </c>
      <c r="E49" s="40">
        <f t="shared" ca="1" si="4"/>
        <v>16.149999999999999</v>
      </c>
    </row>
    <row r="51" spans="1:9" x14ac:dyDescent="0.25">
      <c r="A51" t="s">
        <v>49</v>
      </c>
    </row>
    <row r="52" spans="1:9" x14ac:dyDescent="0.25">
      <c r="A52" s="38" t="s">
        <v>62</v>
      </c>
      <c r="B52" s="38"/>
      <c r="C52" s="38"/>
      <c r="D52" s="38"/>
      <c r="E52" s="38"/>
      <c r="F52" s="38"/>
      <c r="G52" s="38"/>
      <c r="H52" s="38"/>
      <c r="I52" s="38"/>
    </row>
    <row r="53" spans="1:9" x14ac:dyDescent="0.25">
      <c r="A53" s="38"/>
      <c r="B53" s="38"/>
      <c r="C53" s="38"/>
      <c r="D53" s="38"/>
      <c r="E53" s="38"/>
      <c r="F53" s="38"/>
      <c r="G53" s="38"/>
      <c r="H53" s="38"/>
      <c r="I53" s="38"/>
    </row>
    <row r="56" spans="1:9" x14ac:dyDescent="0.25">
      <c r="A56" s="18" t="s">
        <v>50</v>
      </c>
      <c r="B56" s="19">
        <f ca="1">TODAY()</f>
        <v>44362</v>
      </c>
      <c r="C56" s="20"/>
      <c r="D56" s="21"/>
      <c r="E56" s="22"/>
      <c r="F56" s="22"/>
      <c r="G56" s="23"/>
    </row>
    <row r="57" spans="1:9" x14ac:dyDescent="0.25">
      <c r="A57" s="24"/>
      <c r="B57" s="24"/>
      <c r="C57" s="20"/>
      <c r="D57" s="21"/>
      <c r="E57" s="22"/>
      <c r="F57" s="22"/>
      <c r="G57" s="23"/>
    </row>
    <row r="58" spans="1:9" x14ac:dyDescent="0.25">
      <c r="A58" s="25" t="s">
        <v>51</v>
      </c>
      <c r="B58" s="26" t="s">
        <v>52</v>
      </c>
      <c r="C58" s="27" t="s">
        <v>53</v>
      </c>
      <c r="D58" s="28" t="s">
        <v>54</v>
      </c>
      <c r="E58" s="29" t="s">
        <v>55</v>
      </c>
      <c r="F58" s="27" t="s">
        <v>56</v>
      </c>
    </row>
    <row r="59" spans="1:9" x14ac:dyDescent="0.25">
      <c r="A59" s="30">
        <v>10024</v>
      </c>
      <c r="B59" s="31">
        <f ca="1">C59-12</f>
        <v>44347</v>
      </c>
      <c r="C59" s="32">
        <f ca="1">TODAY()+RANDBETWEEN(-10,10)</f>
        <v>44359</v>
      </c>
      <c r="D59" s="33">
        <f ca="1">RANDBETWEEN(100,30000)</f>
        <v>22493</v>
      </c>
      <c r="E59" s="34" t="s">
        <v>57</v>
      </c>
      <c r="F59" s="35">
        <f ca="1">IF(B$56&gt;C59,B$56-C59,"NO VENCIDA")</f>
        <v>3</v>
      </c>
      <c r="G59">
        <v>1</v>
      </c>
    </row>
    <row r="60" spans="1:9" x14ac:dyDescent="0.25">
      <c r="A60" s="30">
        <v>10014</v>
      </c>
      <c r="B60" s="31">
        <f t="shared" ref="B60:B85" ca="1" si="5">C60-12</f>
        <v>44344</v>
      </c>
      <c r="C60" s="32">
        <f t="shared" ref="C60:C85" ca="1" si="6">TODAY()+RANDBETWEEN(-10,10)</f>
        <v>44356</v>
      </c>
      <c r="D60" s="33">
        <f t="shared" ref="D60:D85" ca="1" si="7">RANDBETWEEN(100,30000)</f>
        <v>24471</v>
      </c>
      <c r="E60" s="34" t="s">
        <v>58</v>
      </c>
      <c r="F60" s="35">
        <f t="shared" ref="F60:F85" ca="1" si="8">IF(B$56&gt;C60,B$56-C60,"NO VENCIDA")</f>
        <v>6</v>
      </c>
    </row>
    <row r="61" spans="1:9" x14ac:dyDescent="0.25">
      <c r="A61" s="30">
        <v>10034</v>
      </c>
      <c r="B61" s="31">
        <f t="shared" ca="1" si="5"/>
        <v>44356</v>
      </c>
      <c r="C61" s="32">
        <f t="shared" ca="1" si="6"/>
        <v>44368</v>
      </c>
      <c r="D61" s="33">
        <f t="shared" ca="1" si="7"/>
        <v>20883</v>
      </c>
      <c r="E61" s="34" t="s">
        <v>57</v>
      </c>
      <c r="F61" s="35" t="str">
        <f t="shared" ca="1" si="8"/>
        <v>NO VENCIDA</v>
      </c>
    </row>
    <row r="62" spans="1:9" x14ac:dyDescent="0.25">
      <c r="A62" s="30">
        <v>10029</v>
      </c>
      <c r="B62" s="31">
        <f t="shared" ca="1" si="5"/>
        <v>44352</v>
      </c>
      <c r="C62" s="32">
        <f t="shared" ca="1" si="6"/>
        <v>44364</v>
      </c>
      <c r="D62" s="33">
        <f t="shared" ca="1" si="7"/>
        <v>10990</v>
      </c>
      <c r="E62" s="34" t="s">
        <v>59</v>
      </c>
      <c r="F62" s="35" t="str">
        <f t="shared" ca="1" si="8"/>
        <v>NO VENCIDA</v>
      </c>
    </row>
    <row r="63" spans="1:9" x14ac:dyDescent="0.25">
      <c r="A63" s="30">
        <v>10030</v>
      </c>
      <c r="B63" s="31">
        <f t="shared" ca="1" si="5"/>
        <v>44355</v>
      </c>
      <c r="C63" s="32">
        <f t="shared" ca="1" si="6"/>
        <v>44367</v>
      </c>
      <c r="D63" s="33">
        <f t="shared" ca="1" si="7"/>
        <v>11909</v>
      </c>
      <c r="E63" s="34" t="s">
        <v>59</v>
      </c>
      <c r="F63" s="35" t="str">
        <f t="shared" ca="1" si="8"/>
        <v>NO VENCIDA</v>
      </c>
    </row>
    <row r="64" spans="1:9" x14ac:dyDescent="0.25">
      <c r="A64" s="30">
        <v>10018</v>
      </c>
      <c r="B64" s="31">
        <f t="shared" ca="1" si="5"/>
        <v>44356</v>
      </c>
      <c r="C64" s="32">
        <f t="shared" ca="1" si="6"/>
        <v>44368</v>
      </c>
      <c r="D64" s="33">
        <f t="shared" ca="1" si="7"/>
        <v>6770</v>
      </c>
      <c r="E64" s="34" t="s">
        <v>59</v>
      </c>
      <c r="F64" s="35" t="str">
        <f t="shared" ca="1" si="8"/>
        <v>NO VENCIDA</v>
      </c>
    </row>
    <row r="65" spans="1:6" x14ac:dyDescent="0.25">
      <c r="A65" s="30">
        <v>10035</v>
      </c>
      <c r="B65" s="31">
        <f t="shared" ca="1" si="5"/>
        <v>44358</v>
      </c>
      <c r="C65" s="32">
        <f t="shared" ca="1" si="6"/>
        <v>44370</v>
      </c>
      <c r="D65" s="33">
        <f t="shared" ca="1" si="7"/>
        <v>20782</v>
      </c>
      <c r="E65" s="34" t="s">
        <v>60</v>
      </c>
      <c r="F65" s="35" t="str">
        <f t="shared" ca="1" si="8"/>
        <v>NO VENCIDA</v>
      </c>
    </row>
    <row r="66" spans="1:6" x14ac:dyDescent="0.25">
      <c r="A66" s="30">
        <v>10010</v>
      </c>
      <c r="B66" s="31">
        <f t="shared" ca="1" si="5"/>
        <v>44344</v>
      </c>
      <c r="C66" s="32">
        <f t="shared" ca="1" si="6"/>
        <v>44356</v>
      </c>
      <c r="D66" s="33">
        <f t="shared" ca="1" si="7"/>
        <v>11882</v>
      </c>
      <c r="E66" s="34" t="s">
        <v>57</v>
      </c>
      <c r="F66" s="35">
        <f t="shared" ca="1" si="8"/>
        <v>6</v>
      </c>
    </row>
    <row r="67" spans="1:6" x14ac:dyDescent="0.25">
      <c r="A67" s="30">
        <v>10030</v>
      </c>
      <c r="B67" s="31">
        <f t="shared" ca="1" si="5"/>
        <v>44341</v>
      </c>
      <c r="C67" s="32">
        <f t="shared" ca="1" si="6"/>
        <v>44353</v>
      </c>
      <c r="D67" s="33">
        <f t="shared" ca="1" si="7"/>
        <v>15214</v>
      </c>
      <c r="E67" s="34" t="s">
        <v>58</v>
      </c>
      <c r="F67" s="35">
        <f t="shared" ca="1" si="8"/>
        <v>9</v>
      </c>
    </row>
    <row r="68" spans="1:6" x14ac:dyDescent="0.25">
      <c r="A68" s="30">
        <v>10012</v>
      </c>
      <c r="B68" s="31">
        <f t="shared" ca="1" si="5"/>
        <v>44345</v>
      </c>
      <c r="C68" s="32">
        <f t="shared" ca="1" si="6"/>
        <v>44357</v>
      </c>
      <c r="D68" s="33">
        <f t="shared" ca="1" si="7"/>
        <v>1843</v>
      </c>
      <c r="E68" s="34" t="s">
        <v>61</v>
      </c>
      <c r="F68" s="35">
        <f t="shared" ca="1" si="8"/>
        <v>5</v>
      </c>
    </row>
    <row r="69" spans="1:6" x14ac:dyDescent="0.25">
      <c r="A69" s="30">
        <v>10024</v>
      </c>
      <c r="B69" s="31">
        <f t="shared" ca="1" si="5"/>
        <v>44345</v>
      </c>
      <c r="C69" s="32">
        <f t="shared" ca="1" si="6"/>
        <v>44357</v>
      </c>
      <c r="D69" s="33">
        <f t="shared" ca="1" si="7"/>
        <v>23589</v>
      </c>
      <c r="E69" s="34" t="s">
        <v>58</v>
      </c>
      <c r="F69" s="35">
        <f t="shared" ca="1" si="8"/>
        <v>5</v>
      </c>
    </row>
    <row r="70" spans="1:6" x14ac:dyDescent="0.25">
      <c r="A70" s="30">
        <v>10014</v>
      </c>
      <c r="B70" s="31">
        <f t="shared" ca="1" si="5"/>
        <v>44356</v>
      </c>
      <c r="C70" s="32">
        <f t="shared" ca="1" si="6"/>
        <v>44368</v>
      </c>
      <c r="D70" s="33">
        <f t="shared" ca="1" si="7"/>
        <v>9934</v>
      </c>
      <c r="E70" s="34" t="s">
        <v>58</v>
      </c>
      <c r="F70" s="35" t="str">
        <f t="shared" ca="1" si="8"/>
        <v>NO VENCIDA</v>
      </c>
    </row>
    <row r="71" spans="1:6" x14ac:dyDescent="0.25">
      <c r="A71" s="30">
        <v>10021</v>
      </c>
      <c r="B71" s="31">
        <f t="shared" ca="1" si="5"/>
        <v>44357</v>
      </c>
      <c r="C71" s="32">
        <f t="shared" ca="1" si="6"/>
        <v>44369</v>
      </c>
      <c r="D71" s="33">
        <f t="shared" ca="1" si="7"/>
        <v>9503</v>
      </c>
      <c r="E71" s="34" t="s">
        <v>58</v>
      </c>
      <c r="F71" s="35" t="str">
        <f t="shared" ca="1" si="8"/>
        <v>NO VENCIDA</v>
      </c>
    </row>
    <row r="72" spans="1:6" x14ac:dyDescent="0.25">
      <c r="A72" s="30">
        <v>10022</v>
      </c>
      <c r="B72" s="31">
        <f t="shared" ca="1" si="5"/>
        <v>44344</v>
      </c>
      <c r="C72" s="32">
        <f t="shared" ca="1" si="6"/>
        <v>44356</v>
      </c>
      <c r="D72" s="33">
        <f t="shared" ca="1" si="7"/>
        <v>23208</v>
      </c>
      <c r="E72" s="34" t="s">
        <v>58</v>
      </c>
      <c r="F72" s="35">
        <f t="shared" ca="1" si="8"/>
        <v>6</v>
      </c>
    </row>
    <row r="73" spans="1:6" x14ac:dyDescent="0.25">
      <c r="A73" s="30">
        <v>10026</v>
      </c>
      <c r="B73" s="31">
        <f t="shared" ca="1" si="5"/>
        <v>44344</v>
      </c>
      <c r="C73" s="32">
        <f t="shared" ca="1" si="6"/>
        <v>44356</v>
      </c>
      <c r="D73" s="33">
        <f t="shared" ca="1" si="7"/>
        <v>6485</v>
      </c>
      <c r="E73" s="34" t="s">
        <v>61</v>
      </c>
      <c r="F73" s="35">
        <f t="shared" ca="1" si="8"/>
        <v>6</v>
      </c>
    </row>
    <row r="74" spans="1:6" x14ac:dyDescent="0.25">
      <c r="A74" s="30">
        <v>10033</v>
      </c>
      <c r="B74" s="31">
        <f t="shared" ca="1" si="5"/>
        <v>44349</v>
      </c>
      <c r="C74" s="32">
        <f t="shared" ca="1" si="6"/>
        <v>44361</v>
      </c>
      <c r="D74" s="33">
        <f t="shared" ca="1" si="7"/>
        <v>2505</v>
      </c>
      <c r="E74" s="34" t="s">
        <v>61</v>
      </c>
      <c r="F74" s="35">
        <f t="shared" ca="1" si="8"/>
        <v>1</v>
      </c>
    </row>
    <row r="75" spans="1:6" x14ac:dyDescent="0.25">
      <c r="A75" s="30">
        <v>10029</v>
      </c>
      <c r="B75" s="31">
        <f t="shared" ca="1" si="5"/>
        <v>44350</v>
      </c>
      <c r="C75" s="32">
        <f t="shared" ca="1" si="6"/>
        <v>44362</v>
      </c>
      <c r="D75" s="33">
        <f t="shared" ca="1" si="7"/>
        <v>21565</v>
      </c>
      <c r="E75" s="34" t="s">
        <v>61</v>
      </c>
      <c r="F75" s="35" t="str">
        <f t="shared" ca="1" si="8"/>
        <v>NO VENCIDA</v>
      </c>
    </row>
    <row r="76" spans="1:6" x14ac:dyDescent="0.25">
      <c r="A76" s="30">
        <v>10015</v>
      </c>
      <c r="B76" s="31">
        <f t="shared" ca="1" si="5"/>
        <v>44344</v>
      </c>
      <c r="C76" s="32">
        <f t="shared" ca="1" si="6"/>
        <v>44356</v>
      </c>
      <c r="D76" s="33">
        <f t="shared" ca="1" si="7"/>
        <v>10548</v>
      </c>
      <c r="E76" s="34" t="s">
        <v>61</v>
      </c>
      <c r="F76" s="35">
        <f t="shared" ca="1" si="8"/>
        <v>6</v>
      </c>
    </row>
    <row r="77" spans="1:6" x14ac:dyDescent="0.25">
      <c r="A77" s="30">
        <v>10036</v>
      </c>
      <c r="B77" s="31">
        <f t="shared" ca="1" si="5"/>
        <v>44349</v>
      </c>
      <c r="C77" s="32">
        <f t="shared" ca="1" si="6"/>
        <v>44361</v>
      </c>
      <c r="D77" s="33">
        <f t="shared" ca="1" si="7"/>
        <v>2981</v>
      </c>
      <c r="E77" s="34" t="s">
        <v>61</v>
      </c>
      <c r="F77" s="35">
        <f t="shared" ca="1" si="8"/>
        <v>1</v>
      </c>
    </row>
    <row r="78" spans="1:6" x14ac:dyDescent="0.25">
      <c r="A78" s="30">
        <v>10032</v>
      </c>
      <c r="B78" s="31">
        <f t="shared" ca="1" si="5"/>
        <v>44352</v>
      </c>
      <c r="C78" s="32">
        <f t="shared" ca="1" si="6"/>
        <v>44364</v>
      </c>
      <c r="D78" s="33">
        <f t="shared" ca="1" si="7"/>
        <v>28699</v>
      </c>
      <c r="E78" s="34" t="s">
        <v>57</v>
      </c>
      <c r="F78" s="35" t="str">
        <f t="shared" ca="1" si="8"/>
        <v>NO VENCIDA</v>
      </c>
    </row>
    <row r="79" spans="1:6" x14ac:dyDescent="0.25">
      <c r="A79" s="30">
        <v>10017</v>
      </c>
      <c r="B79" s="31">
        <f t="shared" ca="1" si="5"/>
        <v>44340</v>
      </c>
      <c r="C79" s="32">
        <f t="shared" ca="1" si="6"/>
        <v>44352</v>
      </c>
      <c r="D79" s="33">
        <f t="shared" ca="1" si="7"/>
        <v>2925</v>
      </c>
      <c r="E79" s="34" t="s">
        <v>57</v>
      </c>
      <c r="F79" s="35">
        <f t="shared" ca="1" si="8"/>
        <v>10</v>
      </c>
    </row>
    <row r="80" spans="1:6" x14ac:dyDescent="0.25">
      <c r="A80" s="30">
        <v>10026</v>
      </c>
      <c r="B80" s="31">
        <f t="shared" ca="1" si="5"/>
        <v>44346</v>
      </c>
      <c r="C80" s="32">
        <f t="shared" ca="1" si="6"/>
        <v>44358</v>
      </c>
      <c r="D80" s="33">
        <f t="shared" ca="1" si="7"/>
        <v>8985</v>
      </c>
      <c r="E80" s="34" t="s">
        <v>59</v>
      </c>
      <c r="F80" s="35">
        <f t="shared" ca="1" si="8"/>
        <v>4</v>
      </c>
    </row>
    <row r="81" spans="1:9" x14ac:dyDescent="0.25">
      <c r="A81" s="30">
        <v>10033</v>
      </c>
      <c r="B81" s="31">
        <f t="shared" ca="1" si="5"/>
        <v>44347</v>
      </c>
      <c r="C81" s="32">
        <f t="shared" ca="1" si="6"/>
        <v>44359</v>
      </c>
      <c r="D81" s="33">
        <f t="shared" ca="1" si="7"/>
        <v>4722</v>
      </c>
      <c r="E81" s="34" t="s">
        <v>61</v>
      </c>
      <c r="F81" s="35">
        <f t="shared" ca="1" si="8"/>
        <v>3</v>
      </c>
    </row>
    <row r="82" spans="1:9" x14ac:dyDescent="0.25">
      <c r="A82" s="30">
        <v>10029</v>
      </c>
      <c r="B82" s="31">
        <f t="shared" ca="1" si="5"/>
        <v>44343</v>
      </c>
      <c r="C82" s="32">
        <f t="shared" ca="1" si="6"/>
        <v>44355</v>
      </c>
      <c r="D82" s="33">
        <f t="shared" ca="1" si="7"/>
        <v>29753</v>
      </c>
      <c r="E82" s="34" t="s">
        <v>58</v>
      </c>
      <c r="F82" s="35">
        <f t="shared" ca="1" si="8"/>
        <v>7</v>
      </c>
    </row>
    <row r="83" spans="1:9" x14ac:dyDescent="0.25">
      <c r="A83" s="30">
        <v>10023</v>
      </c>
      <c r="B83" s="31">
        <f t="shared" ca="1" si="5"/>
        <v>44358</v>
      </c>
      <c r="C83" s="32">
        <f t="shared" ca="1" si="6"/>
        <v>44370</v>
      </c>
      <c r="D83" s="33">
        <f t="shared" ca="1" si="7"/>
        <v>829</v>
      </c>
      <c r="E83" s="34" t="s">
        <v>57</v>
      </c>
      <c r="F83" s="35" t="str">
        <f t="shared" ca="1" si="8"/>
        <v>NO VENCIDA</v>
      </c>
    </row>
    <row r="84" spans="1:9" x14ac:dyDescent="0.25">
      <c r="A84" s="30">
        <v>10016</v>
      </c>
      <c r="B84" s="31">
        <f t="shared" ca="1" si="5"/>
        <v>44356</v>
      </c>
      <c r="C84" s="32">
        <f t="shared" ca="1" si="6"/>
        <v>44368</v>
      </c>
      <c r="D84" s="33">
        <f t="shared" ca="1" si="7"/>
        <v>29024</v>
      </c>
      <c r="E84" s="34" t="s">
        <v>60</v>
      </c>
      <c r="F84" s="35" t="str">
        <f t="shared" ca="1" si="8"/>
        <v>NO VENCIDA</v>
      </c>
    </row>
    <row r="85" spans="1:9" x14ac:dyDescent="0.25">
      <c r="A85" s="30">
        <v>10028</v>
      </c>
      <c r="B85" s="31">
        <f t="shared" ca="1" si="5"/>
        <v>44352</v>
      </c>
      <c r="C85" s="32">
        <f t="shared" ca="1" si="6"/>
        <v>44364</v>
      </c>
      <c r="D85" s="33">
        <f t="shared" ca="1" si="7"/>
        <v>19207</v>
      </c>
      <c r="E85" s="34" t="s">
        <v>60</v>
      </c>
      <c r="F85" s="35" t="str">
        <f t="shared" ca="1" si="8"/>
        <v>NO VENCIDA</v>
      </c>
    </row>
    <row r="87" spans="1:9" x14ac:dyDescent="0.25">
      <c r="A87" t="s">
        <v>63</v>
      </c>
    </row>
    <row r="88" spans="1:9" x14ac:dyDescent="0.25">
      <c r="A88" s="38" t="s">
        <v>67</v>
      </c>
      <c r="B88" s="38"/>
      <c r="C88" s="38"/>
      <c r="D88" s="38"/>
      <c r="E88" s="38"/>
      <c r="F88" s="38"/>
      <c r="G88" s="38"/>
      <c r="H88" s="38"/>
      <c r="I88" s="38"/>
    </row>
    <row r="89" spans="1:9" ht="32.25" customHeight="1" x14ac:dyDescent="0.25">
      <c r="A89" s="38"/>
      <c r="B89" s="38"/>
      <c r="C89" s="38"/>
      <c r="D89" s="38"/>
      <c r="E89" s="38"/>
      <c r="F89" s="38"/>
      <c r="G89" s="38"/>
      <c r="H89" s="38"/>
      <c r="I89" s="38"/>
    </row>
    <row r="91" spans="1:9" x14ac:dyDescent="0.25">
      <c r="A91" s="5" t="s">
        <v>1</v>
      </c>
      <c r="B91" s="5" t="s">
        <v>64</v>
      </c>
      <c r="C91" s="5" t="s">
        <v>4</v>
      </c>
      <c r="D91" s="5" t="s">
        <v>47</v>
      </c>
      <c r="E91">
        <v>1</v>
      </c>
    </row>
    <row r="92" spans="1:9" x14ac:dyDescent="0.25">
      <c r="A92" s="1" t="s">
        <v>17</v>
      </c>
      <c r="B92" s="2">
        <v>600</v>
      </c>
      <c r="C92" s="36">
        <f>IF(B92&gt;AVERAGE($B$92:$B$97),0.1,IF(B92&lt;AVERAGE($B$92:$B$97),0.02,0))</f>
        <v>0.02</v>
      </c>
      <c r="D92" s="6">
        <f>B92-(B92*C92)</f>
        <v>588</v>
      </c>
    </row>
    <row r="93" spans="1:9" x14ac:dyDescent="0.25">
      <c r="A93" s="1" t="s">
        <v>18</v>
      </c>
      <c r="B93" s="2">
        <v>1000</v>
      </c>
      <c r="C93" s="36">
        <f t="shared" ref="C93:C97" si="9">IF(B93&gt;AVERAGE($B$92:$B$97),0.1,IF(B93&lt;AVERAGE($B$92:$B$97),0.02,0))</f>
        <v>0.02</v>
      </c>
      <c r="D93" s="6">
        <f t="shared" ref="D93:D97" si="10">B93-(B93*C93)</f>
        <v>980</v>
      </c>
    </row>
    <row r="94" spans="1:9" x14ac:dyDescent="0.25">
      <c r="A94" s="1" t="s">
        <v>19</v>
      </c>
      <c r="B94" s="2">
        <v>1500</v>
      </c>
      <c r="C94" s="36">
        <f t="shared" si="9"/>
        <v>0.02</v>
      </c>
      <c r="D94" s="6">
        <f t="shared" si="10"/>
        <v>1470</v>
      </c>
    </row>
    <row r="95" spans="1:9" x14ac:dyDescent="0.25">
      <c r="A95" s="1" t="s">
        <v>20</v>
      </c>
      <c r="B95" s="2">
        <v>1800</v>
      </c>
      <c r="C95" s="36">
        <f t="shared" si="9"/>
        <v>0.02</v>
      </c>
      <c r="D95" s="6">
        <f t="shared" si="10"/>
        <v>1764</v>
      </c>
    </row>
    <row r="96" spans="1:9" x14ac:dyDescent="0.25">
      <c r="A96" s="1" t="s">
        <v>21</v>
      </c>
      <c r="B96" s="2">
        <v>2500</v>
      </c>
      <c r="C96" s="36">
        <f t="shared" si="9"/>
        <v>0.1</v>
      </c>
      <c r="D96" s="6">
        <f t="shared" si="10"/>
        <v>2250</v>
      </c>
    </row>
    <row r="97" spans="1:4" x14ac:dyDescent="0.25">
      <c r="A97" s="1" t="s">
        <v>22</v>
      </c>
      <c r="B97" s="2">
        <v>5000</v>
      </c>
      <c r="C97" s="36">
        <f t="shared" si="9"/>
        <v>0.1</v>
      </c>
      <c r="D97" s="6">
        <f t="shared" si="10"/>
        <v>4500</v>
      </c>
    </row>
  </sheetData>
  <mergeCells count="3">
    <mergeCell ref="A1:F3"/>
    <mergeCell ref="A52:I53"/>
    <mergeCell ref="A88:I89"/>
  </mergeCells>
  <conditionalFormatting sqref="F59:F85">
    <cfRule type="cellIs" dxfId="1" priority="10" operator="equal">
      <formula>"NO VENCIDA"</formula>
    </cfRule>
  </conditionalFormatting>
  <conditionalFormatting sqref="F6">
    <cfRule type="iconSet" priority="7">
      <iconSet iconSet="3Symbols2" showValue="0">
        <cfvo type="percent" val="0"/>
        <cfvo type="percent" val="33"/>
        <cfvo type="percent" val="67"/>
      </iconSet>
    </cfRule>
  </conditionalFormatting>
  <conditionalFormatting sqref="E15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E25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E35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F43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G59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E91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BD29A68B-7B27-4BC2-91AB-EF53ACF14A9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F58:F85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DA1D67E-4F7A-4180-800E-A862DA211277}">
          <x14:formula1>
            <xm:f>Hoja2!$A:$A</xm:f>
          </x14:formula1>
          <xm:sqref>D44:D49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172A9-C797-4882-8AA4-701B90D5B467}">
  <dimension ref="A1:A3"/>
  <sheetViews>
    <sheetView workbookViewId="0"/>
  </sheetViews>
  <sheetFormatPr baseColWidth="10" defaultRowHeight="15" x14ac:dyDescent="0.25"/>
  <cols>
    <col min="1" max="1" width="11.42578125" style="39"/>
  </cols>
  <sheetData>
    <row r="1" spans="1:1" x14ac:dyDescent="0.25">
      <c r="A1" s="39">
        <v>0.05</v>
      </c>
    </row>
    <row r="2" spans="1:1" x14ac:dyDescent="0.25">
      <c r="A2" s="39">
        <v>0.1</v>
      </c>
    </row>
    <row r="3" spans="1:1" x14ac:dyDescent="0.25">
      <c r="A3" s="39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Hoja1</vt:lpstr>
      <vt:lpstr>Hoja2</vt:lpstr>
      <vt:lpstr>iba</vt:lpstr>
      <vt:lpstr>mayor</vt:lpstr>
      <vt:lpstr>menor</vt:lpstr>
      <vt:lpstr>pdolar</vt:lpstr>
      <vt:lpstr>pdolar1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2021-06-12T06:15:05Z</dcterms:created>
  <dcterms:modified xsi:type="dcterms:W3CDTF">2021-06-15T16:46:21Z</dcterms:modified>
</cp:coreProperties>
</file>