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omments5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6.xml" ContentType="application/vnd.openxmlformats-officedocument.spreadsheetml.table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comments7.xml" ContentType="application/vnd.openxmlformats-officedocument.spreadsheetml.comments+xml"/>
  <Override PartName="/xl/drawings/drawing5.xml" ContentType="application/vnd.openxmlformats-officedocument.drawing+xml"/>
  <Override PartName="/xl/tables/table8.xml" ContentType="application/vnd.openxmlformats-officedocument.spreadsheetml.table+xml"/>
  <Override PartName="/xl/comments8.xml" ContentType="application/vnd.openxmlformats-officedocument.spreadsheetml.comments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omments10.xml" ContentType="application/vnd.openxmlformats-officedocument.spreadsheetml.comments+xml"/>
  <Override PartName="/xl/drawings/drawing8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Escritorio\DOCUMETOS\Curso Excel Sanfer II\Evaluaciones\"/>
    </mc:Choice>
  </mc:AlternateContent>
  <xr:revisionPtr revIDLastSave="0" documentId="8_{6357625D-916A-4527-A424-083B2532E34B}" xr6:coauthVersionLast="47" xr6:coauthVersionMax="47" xr10:uidLastSave="{00000000-0000-0000-0000-000000000000}"/>
  <bookViews>
    <workbookView xWindow="-120" yWindow="-120" windowWidth="20730" windowHeight="11160" firstSheet="7" activeTab="10" xr2:uid="{00000000-000D-0000-FFFF-FFFF00000000}"/>
  </bookViews>
  <sheets>
    <sheet name="Lista de pedidos" sheetId="1" r:id="rId1"/>
    <sheet name="Clientes" sheetId="2" r:id="rId2"/>
    <sheet name="Proveedores" sheetId="4" r:id="rId3"/>
    <sheet name="Inventario" sheetId="5" r:id="rId4"/>
    <sheet name="Gráfica Inventario" sheetId="12" r:id="rId5"/>
    <sheet name="Clasificación" sheetId="6" r:id="rId6"/>
    <sheet name="Auditoría" sheetId="7" r:id="rId7"/>
    <sheet name="RécordClientes" sheetId="8" r:id="rId8"/>
    <sheet name="RécordFacturas" sheetId="9" r:id="rId9"/>
    <sheet name="Top Empresas Mundial" sheetId="10" r:id="rId10"/>
    <sheet name="Top Empresas México" sheetId="11" r:id="rId11"/>
    <sheet name="Dashboard" sheetId="14" r:id="rId12"/>
    <sheet name="Tabla TEM" sheetId="16" r:id="rId13"/>
  </sheets>
  <externalReferences>
    <externalReference r:id="rId14"/>
  </externalReferences>
  <definedNames>
    <definedName name="_xlnm._FilterDatabase" localSheetId="7" hidden="1">RécordClientes!$E$6:$J$33</definedName>
    <definedName name="_xlnm._FilterDatabase" localSheetId="8" hidden="1">RécordFacturas!$B$12:$B$66</definedName>
    <definedName name="_xlnm.Extract">#REF!</definedName>
    <definedName name="_xlnm.Print_Area" localSheetId="10">'Top Empresas México'!$B$4:$T$24</definedName>
    <definedName name="_xlnm.Print_Area" localSheetId="9">'Top Empresas Mundial'!$B$6:$U$26</definedName>
    <definedName name="_xlnm.Criteria">#REF!</definedName>
    <definedName name="Dias">#REF!</definedName>
    <definedName name="Fechafactura">RécordClientes!$E$7:$E$33</definedName>
    <definedName name="Monto">#REF!</definedName>
    <definedName name="Operación" localSheetId="6">Auditoría!$F$5:$F$25</definedName>
    <definedName name="Operación" localSheetId="5">[1]Auditoría!$F$3:$F$23</definedName>
    <definedName name="Operación" localSheetId="3">[1]Auditoría!$F$3:$F$23</definedName>
    <definedName name="Operación">#REF!</definedName>
    <definedName name="SegmentaciónDeDatos_Industria">#N/A</definedName>
    <definedName name="Status">#REF!</definedName>
    <definedName name="Venta" localSheetId="6">Auditoría!$I$5:$I$25</definedName>
    <definedName name="Venta" localSheetId="5">[1]Auditoría!$I$3:$I$23</definedName>
    <definedName name="Venta" localSheetId="3">[1]Auditoría!$I$3:$I$23</definedName>
    <definedName name="Venta">#REF!</definedName>
  </definedNames>
  <calcPr calcId="181029"/>
  <pivotCaches>
    <pivotCache cacheId="35" r:id="rId15"/>
    <pivotCache cacheId="36" r:id="rId16"/>
    <pivotCache cacheId="37" r:id="rId17"/>
  </pivotCaches>
  <extLst>
    <ext xmlns:x14="http://schemas.microsoft.com/office/spreadsheetml/2009/9/main" uri="{BBE1A952-AA13-448e-AADC-164F8A28A991}">
      <x14:slicerCaches>
        <x14:slicerCache r:id="rId1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H13" i="9" l="1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F39" i="5" l="1"/>
  <c r="E28" i="7"/>
  <c r="D7" i="6" l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I39" i="5"/>
  <c r="K39" i="5"/>
  <c r="G36" i="2"/>
  <c r="J36" i="2"/>
  <c r="D41" i="2"/>
  <c r="M17" i="1"/>
  <c r="H28" i="7" l="1"/>
  <c r="E29" i="7"/>
  <c r="H29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G2" authorId="0" shapeId="0" xr:uid="{5367FF32-2AD8-4452-95A4-AC8FB12C76D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EA20C7F5-1ACF-4424-83F7-B609DD6F849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Hola el detalle se presento por que usas una celda como referencia debia ser una constante Nuevo y Cerrado te dejo un ejemplo</t>
        </r>
      </text>
    </comment>
    <comment ref="M4" authorId="0" shapeId="0" xr:uid="{0F6F597B-FC84-44B6-A941-144EFE05A5B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D3" authorId="0" shapeId="0" xr:uid="{C50ABB0B-B5A7-43A0-B212-24BE8B53143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H2" authorId="0" shapeId="0" xr:uid="{44599F39-AC83-4EE8-B24F-3953DCCC1D3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3" authorId="0" shapeId="0" xr:uid="{5FDEADF6-3C43-489C-9F06-D4E815E0D3C4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4" authorId="0" shapeId="0" xr:uid="{51656CCC-035C-4ECE-8DDE-01B9D52DA43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13DAAA68-E377-40FD-AD0E-0C4D334C9E5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38191161-5893-42DE-A35A-832043E79F78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BA3EBB2A-82C9-46D5-9A5F-E64E62BF447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4" authorId="0" shapeId="0" xr:uid="{6FCECDA4-1D93-4C04-AC82-7238D12FB210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L2" authorId="0" shapeId="0" xr:uid="{285E417B-8439-49CE-9975-67CE9AFF2531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H3" authorId="0" shapeId="0" xr:uid="{19474645-FADA-4A55-8214-9CA0A7E10696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4" authorId="0" shapeId="0" xr:uid="{FB833194-192A-46B6-B599-3D34F023A3DB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Hola aquí el detalle es que se debe contemplar el % de alquileres vs ventas te dejo un ejemplo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DBFA99C2-62B5-4BA1-8CDB-DD11EF81A84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CB6C12FF-AF20-40A0-820B-FB79D89526A2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J3" authorId="0" shapeId="0" xr:uid="{FF073F27-7E1B-496C-B419-B7D49884E979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M2" authorId="0" shapeId="0" xr:uid="{863649F5-32EA-4E1D-9604-B47B6294672F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  <comment ref="M3" authorId="0" shapeId="0" xr:uid="{129E0BF1-86D9-45AA-9C30-2FED38E342DD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F4" authorId="0" shapeId="0" xr:uid="{FA20FFDA-0BDA-47D9-A166-748487E72EF3}">
      <text>
        <r>
          <rPr>
            <b/>
            <sz val="9"/>
            <color indexed="81"/>
            <rFont val="Tahoma"/>
            <family val="2"/>
          </rPr>
          <t>JABL:</t>
        </r>
        <r>
          <rPr>
            <sz val="9"/>
            <color indexed="81"/>
            <rFont val="Tahoma"/>
            <family val="2"/>
          </rPr>
          <t xml:space="preserve">
Excelente</t>
        </r>
      </text>
    </comment>
  </commentList>
</comments>
</file>

<file path=xl/sharedStrings.xml><?xml version="1.0" encoding="utf-8"?>
<sst xmlns="http://schemas.openxmlformats.org/spreadsheetml/2006/main" count="1062" uniqueCount="453">
  <si>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</si>
  <si>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</si>
  <si>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</si>
  <si>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</si>
  <si>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</si>
  <si>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</si>
  <si>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</si>
  <si>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</si>
  <si>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</si>
  <si>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Total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</si>
  <si>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</si>
  <si>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</si>
  <si>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</si>
  <si>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</si>
  <si>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</si>
  <si>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</si>
  <si>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</si>
  <si>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</si>
  <si>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</si>
  <si>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</si>
  <si>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</si>
  <si>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</si>
  <si>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</si>
  <si>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</si>
  <si>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</si>
  <si>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</si>
  <si>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</si>
  <si>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Precio más alto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</si>
  <si>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</si>
  <si>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</si>
  <si>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</si>
  <si>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</si>
  <si>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</si>
  <si>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</si>
  <si>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</si>
  <si>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</si>
  <si>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</si>
  <si>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Primer nombre</t>
  </si>
  <si>
    <t>Apellido</t>
  </si>
  <si>
    <t>Teléfono</t>
  </si>
  <si>
    <t>Puesto</t>
  </si>
  <si>
    <t>Compras realizadas</t>
  </si>
  <si>
    <t>Dirección</t>
  </si>
  <si>
    <t>Estado/Provincia</t>
  </si>
  <si>
    <t>Ciudad</t>
  </si>
  <si>
    <t>Luis</t>
  </si>
  <si>
    <t>Alverca</t>
  </si>
  <si>
    <t>987 654 321</t>
  </si>
  <si>
    <t>Jefe de compras</t>
  </si>
  <si>
    <t>Calle Décima, 123</t>
  </si>
  <si>
    <t>IL</t>
  </si>
  <si>
    <t>Chicago</t>
  </si>
  <si>
    <t>Almudena</t>
  </si>
  <si>
    <t>Benito</t>
  </si>
  <si>
    <t>Propietario</t>
  </si>
  <si>
    <t>Calle Primera, 123</t>
  </si>
  <si>
    <t>Madrid</t>
  </si>
  <si>
    <t>Seattle</t>
  </si>
  <si>
    <t>Compañía B</t>
  </si>
  <si>
    <t>Antonio</t>
  </si>
  <si>
    <t>Bermejo</t>
  </si>
  <si>
    <t>Calle Segunda, 123</t>
  </si>
  <si>
    <t>MA</t>
  </si>
  <si>
    <t>Boston</t>
  </si>
  <si>
    <t>Fernando</t>
  </si>
  <si>
    <t>Caro</t>
  </si>
  <si>
    <t>Calle Decimoprimera, 123</t>
  </si>
  <si>
    <t>FL</t>
  </si>
  <si>
    <t>Miami</t>
  </si>
  <si>
    <t>Compañía T</t>
  </si>
  <si>
    <t>Francisco Javier</t>
  </si>
  <si>
    <t>Castrejón</t>
  </si>
  <si>
    <t>Calle Vigésima, 123</t>
  </si>
  <si>
    <t>NY</t>
  </si>
  <si>
    <t>Nueva York</t>
  </si>
  <si>
    <t>Compañía O</t>
  </si>
  <si>
    <t>Pedro</t>
  </si>
  <si>
    <t>Chaves Ferreira</t>
  </si>
  <si>
    <t>Calle Decimoquinta, 123</t>
  </si>
  <si>
    <t>HI</t>
  </si>
  <si>
    <t>Honolulu</t>
  </si>
  <si>
    <t>Gustavo</t>
  </si>
  <si>
    <t>De Camargo</t>
  </si>
  <si>
    <t>Calle Decimosegunda, 123</t>
  </si>
  <si>
    <t>NV</t>
  </si>
  <si>
    <t>Las Vegas</t>
  </si>
  <si>
    <t>Compañía N</t>
  </si>
  <si>
    <t>Modesto</t>
  </si>
  <si>
    <t>Estrada</t>
  </si>
  <si>
    <t>Representante de compras</t>
  </si>
  <si>
    <t>Calle Decimocuarta, 123</t>
  </si>
  <si>
    <t>CO</t>
  </si>
  <si>
    <t>Denver</t>
  </si>
  <si>
    <t>Compañía M</t>
  </si>
  <si>
    <t>Alfredo</t>
  </si>
  <si>
    <t>Fuentes Espinosa</t>
  </si>
  <si>
    <t>Calle Decimotercera, 123</t>
  </si>
  <si>
    <t>TN</t>
  </si>
  <si>
    <t>Memphis</t>
  </si>
  <si>
    <t>Compañía Q</t>
  </si>
  <si>
    <t>César</t>
  </si>
  <si>
    <t>García</t>
  </si>
  <si>
    <t>Calle Decimoséptima, 123</t>
  </si>
  <si>
    <t>Compañía R</t>
  </si>
  <si>
    <t>Miguel Ángel</t>
  </si>
  <si>
    <t>Calle Decimoctava, 123</t>
  </si>
  <si>
    <t>Vanessa</t>
  </si>
  <si>
    <t>Calle Cuarta, 123</t>
  </si>
  <si>
    <t>Compañía E</t>
  </si>
  <si>
    <t>Gratacós Solsona</t>
  </si>
  <si>
    <t>Calle Quinta, 123</t>
  </si>
  <si>
    <t>MN</t>
  </si>
  <si>
    <t>Minneapolis</t>
  </si>
  <si>
    <t>Compañía S</t>
  </si>
  <si>
    <t>Begoña</t>
  </si>
  <si>
    <t>Hurtado</t>
  </si>
  <si>
    <t>Ayudante de contabilidad</t>
  </si>
  <si>
    <t>Calle Decimonovena, 123</t>
  </si>
  <si>
    <t>CA</t>
  </si>
  <si>
    <t>Los Ángeles</t>
  </si>
  <si>
    <t>Compañía U</t>
  </si>
  <si>
    <t>David</t>
  </si>
  <si>
    <t>Junca</t>
  </si>
  <si>
    <t>Jefe de contabilidad</t>
  </si>
  <si>
    <t>Calle Vigesimoprimera, 123</t>
  </si>
  <si>
    <t>Carlos</t>
  </si>
  <si>
    <t>Lacerda</t>
  </si>
  <si>
    <t>Calle Vigesimoséptima, 123</t>
  </si>
  <si>
    <t>Compañía P</t>
  </si>
  <si>
    <t>Avelino</t>
  </si>
  <si>
    <t>López García</t>
  </si>
  <si>
    <t>Calle Decimosexta, 123</t>
  </si>
  <si>
    <t>San Francisco</t>
  </si>
  <si>
    <t>Arturo</t>
  </si>
  <si>
    <t>López</t>
  </si>
  <si>
    <t>Calle Tercera, 123</t>
  </si>
  <si>
    <t>Compañía W</t>
  </si>
  <si>
    <t>José</t>
  </si>
  <si>
    <t>Lugo</t>
  </si>
  <si>
    <t>Calle Vigesimotercera, 123</t>
  </si>
  <si>
    <t>OR</t>
  </si>
  <si>
    <t>Portland</t>
  </si>
  <si>
    <t>Compañía X</t>
  </si>
  <si>
    <t>Manuel</t>
  </si>
  <si>
    <t>Machado</t>
  </si>
  <si>
    <t>UT</t>
  </si>
  <si>
    <t>Salt Lake City</t>
  </si>
  <si>
    <t>Maldonado Guerra</t>
  </si>
  <si>
    <t>Calle Novena, 123</t>
  </si>
  <si>
    <t>Sandra I.</t>
  </si>
  <si>
    <t>Martínez</t>
  </si>
  <si>
    <t>Calle Vigesimoquinta, 123</t>
  </si>
  <si>
    <t>Francisco</t>
  </si>
  <si>
    <t>Pérez-Olaeta</t>
  </si>
  <si>
    <t>Calle Sexta, 123</t>
  </si>
  <si>
    <t>WI</t>
  </si>
  <si>
    <t>Milwaukee</t>
  </si>
  <si>
    <t>Armando</t>
  </si>
  <si>
    <t>Pinto</t>
  </si>
  <si>
    <t>Calle Vigesimosexta, 123</t>
  </si>
  <si>
    <t>Cristina</t>
  </si>
  <si>
    <t>Potra</t>
  </si>
  <si>
    <t>Compañía V</t>
  </si>
  <si>
    <t>Luciana</t>
  </si>
  <si>
    <t>Ramos</t>
  </si>
  <si>
    <t>Ayudante de compras</t>
  </si>
  <si>
    <t>Calle Vigesimosegunda, 123</t>
  </si>
  <si>
    <t>Yolanda</t>
  </si>
  <si>
    <t>Sánchez Sánchez</t>
  </si>
  <si>
    <t>Calle Séptima, 123</t>
  </si>
  <si>
    <t>Boise</t>
  </si>
  <si>
    <t>Saraiva</t>
  </si>
  <si>
    <t>Calle Vigesimonovena, 123</t>
  </si>
  <si>
    <t>Rene</t>
  </si>
  <si>
    <t>Valdés</t>
  </si>
  <si>
    <t>Calle Octava, 123</t>
  </si>
  <si>
    <t>Promedio de Compras realizadas</t>
  </si>
  <si>
    <t>Pedidos</t>
  </si>
  <si>
    <t>Proveedor D</t>
  </si>
  <si>
    <t>Diego</t>
  </si>
  <si>
    <t>Arteaga Torreira</t>
  </si>
  <si>
    <t>Jefe de marketing</t>
  </si>
  <si>
    <t>Proveedor J</t>
  </si>
  <si>
    <t>Jaime Humberto</t>
  </si>
  <si>
    <t>Bastidas Patiño</t>
  </si>
  <si>
    <t>Jefe de ventas</t>
  </si>
  <si>
    <t>Proveedor B</t>
  </si>
  <si>
    <t>Cecilia</t>
  </si>
  <si>
    <t>Cornejo</t>
  </si>
  <si>
    <t>Proveedor A</t>
  </si>
  <si>
    <t>Miguel A.</t>
  </si>
  <si>
    <t>Proveedor F</t>
  </si>
  <si>
    <t>Enrique</t>
  </si>
  <si>
    <t>Gil</t>
  </si>
  <si>
    <t>Ayudante de marketing</t>
  </si>
  <si>
    <t>Proveedor C</t>
  </si>
  <si>
    <t>Nuria</t>
  </si>
  <si>
    <t>González</t>
  </si>
  <si>
    <t>Representante de ventas</t>
  </si>
  <si>
    <t>Proveedor E</t>
  </si>
  <si>
    <t>Amaya</t>
  </si>
  <si>
    <t>Hernández-Echevarría</t>
  </si>
  <si>
    <t>Proveedor G</t>
  </si>
  <si>
    <t>Tomás</t>
  </si>
  <si>
    <t>Navarro</t>
  </si>
  <si>
    <t>Proveedor H</t>
  </si>
  <si>
    <t>Fabricio</t>
  </si>
  <si>
    <t>Noriega</t>
  </si>
  <si>
    <t>Proveedor I</t>
  </si>
  <si>
    <t>José Ignacio</t>
  </si>
  <si>
    <t>Peiro Alba</t>
  </si>
  <si>
    <t>Examen Final Curso MS Excel Intermedio</t>
  </si>
  <si>
    <t>Actividad 1: Convierte en una tabla la colección de datos</t>
  </si>
  <si>
    <t>Actividad 2: Aplica un formato condicional donde los Status Nuevos se pinten de color Verde y los Cerrados en color Naranja</t>
  </si>
  <si>
    <t>Actividad 3: En la celda M17 responde mediante una función cual es el precio más alto</t>
  </si>
  <si>
    <t>Actividad 2: Modifica la columna compras realizadas para que no mustre decimales</t>
  </si>
  <si>
    <t>Actividad 1: En la celda D39 mediante una función responda cual es el promedio de compras</t>
  </si>
  <si>
    <t>Actividad 3: Inserta una fila total donde despliegue el total de registros que se tienen de la tabla</t>
  </si>
  <si>
    <t>Actividad 1: Aplica un formato condicional que pinte en color rojo las celdas con pedidos superiores al promedio</t>
  </si>
  <si>
    <t>Referencia</t>
  </si>
  <si>
    <t>Fecha Alta</t>
  </si>
  <si>
    <t>Tipo</t>
  </si>
  <si>
    <t>Operación</t>
  </si>
  <si>
    <t>Estado</t>
  </si>
  <si>
    <t>Superficie</t>
  </si>
  <si>
    <t>Monto</t>
  </si>
  <si>
    <t>Fecha Venta</t>
  </si>
  <si>
    <t>Vendedor</t>
  </si>
  <si>
    <t>Estacionamiento</t>
  </si>
  <si>
    <t>Alquiler</t>
  </si>
  <si>
    <t>Puebla</t>
  </si>
  <si>
    <t>Carmen</t>
  </si>
  <si>
    <t>Local</t>
  </si>
  <si>
    <t>Venta</t>
  </si>
  <si>
    <t>Hidalgo</t>
  </si>
  <si>
    <t>Oficina</t>
  </si>
  <si>
    <t>Joaquín</t>
  </si>
  <si>
    <t>Jesús</t>
  </si>
  <si>
    <t>Suelo</t>
  </si>
  <si>
    <t>Veracruz</t>
  </si>
  <si>
    <t>María</t>
  </si>
  <si>
    <t>Industrial</t>
  </si>
  <si>
    <t>Piso</t>
  </si>
  <si>
    <t>Tlaxcala</t>
  </si>
  <si>
    <t>Casa</t>
  </si>
  <si>
    <t>Luisa</t>
  </si>
  <si>
    <t>Giro Comercial</t>
  </si>
  <si>
    <t>Código</t>
  </si>
  <si>
    <t>Venta menor</t>
  </si>
  <si>
    <t>Total Venta</t>
  </si>
  <si>
    <t>Venta mayor</t>
  </si>
  <si>
    <t>Total Alquiler</t>
  </si>
  <si>
    <t>Monto de venta</t>
  </si>
  <si>
    <t>Actividad 1: Mueve el grafico que se encuentra debajo de los datos a una hoja de calculo nueva con nombre GraficaInventario</t>
  </si>
  <si>
    <t>Actividad 2: Covierte en tabla el registro de datos de esta hoja y mediante la fila de totales responde las celdas n10 y n11</t>
  </si>
  <si>
    <t>Actividad 3: Al final de la tabla deja una fila que muestre el total de los montos registrados</t>
  </si>
  <si>
    <t>Actividad 1: En las filas de la columna código, usa una función cuyo resultado sean las 3 primeras letras de la columna giro comercial</t>
  </si>
  <si>
    <t>Actividad 2: Da un formato de contabilidad a las celdas de la columna Monto</t>
  </si>
  <si>
    <t>Columna1</t>
  </si>
  <si>
    <t>Columna2</t>
  </si>
  <si>
    <t>Columna3</t>
  </si>
  <si>
    <t>Columna4</t>
  </si>
  <si>
    <t>Actividad 1: Quita los filtros existentes en la tabla de la hoja Auditoria</t>
  </si>
  <si>
    <t>Fecha de Vencimiento</t>
  </si>
  <si>
    <t>Cuenta No.</t>
  </si>
  <si>
    <t>Factura No.</t>
  </si>
  <si>
    <t>Fecha Factura</t>
  </si>
  <si>
    <t>NOMBRE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</si>
  <si>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</si>
  <si>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</si>
  <si>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</si>
  <si>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</si>
  <si>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</si>
  <si>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</si>
  <si>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</si>
  <si>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</si>
  <si>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</si>
  <si>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</si>
  <si>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</si>
  <si>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</si>
  <si>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</si>
  <si>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</si>
  <si>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</si>
  <si>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</si>
  <si>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NEV YORK, NY 10026</t>
  </si>
  <si>
    <t>PEDRO CHECO</t>
  </si>
  <si>
    <t>427 W 17TH ST 4C</t>
  </si>
  <si>
    <t>NEV YORK, NY 10011</t>
  </si>
  <si>
    <t>JAMIE RODRIGUEZ</t>
  </si>
  <si>
    <t>110 W 14TH</t>
  </si>
  <si>
    <t>SONYA TAYLOR</t>
  </si>
  <si>
    <t>621 WATER ST APT 108</t>
  </si>
  <si>
    <t>NEV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</si>
  <si>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</si>
  <si>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</si>
  <si>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</si>
  <si>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</si>
  <si>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</si>
  <si>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</si>
  <si>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</si>
  <si>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</si>
  <si>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</si>
  <si>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</si>
  <si>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</si>
  <si>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</si>
  <si>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</si>
  <si>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</si>
  <si>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</si>
  <si>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</si>
  <si>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NEV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</si>
  <si>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</si>
  <si>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</si>
  <si>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</si>
  <si>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</si>
  <si>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</si>
  <si>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NEV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</si>
  <si>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</si>
  <si>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</si>
  <si>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</si>
  <si>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</si>
  <si>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</si>
  <si>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</si>
  <si>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</si>
  <si>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</si>
  <si>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</si>
  <si>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</si>
  <si>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</si>
  <si>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</si>
  <si>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</si>
  <si>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</si>
  <si>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</si>
  <si>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NEV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</si>
  <si>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</si>
  <si>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</si>
  <si>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</si>
  <si>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</si>
  <si>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</si>
  <si>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</si>
  <si>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</si>
  <si>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</si>
  <si>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NEV YORK, NY 10014</t>
  </si>
  <si>
    <t>JOHNSON ROGER</t>
  </si>
  <si>
    <t>2031 BEDFORD AVE 3L</t>
  </si>
  <si>
    <t>JEFFREY FIELDS</t>
  </si>
  <si>
    <t>200 BRADHURST AVE 30</t>
  </si>
  <si>
    <t>NEV YORK, NY 10039</t>
  </si>
  <si>
    <t>RAMIREZ HERBERT</t>
  </si>
  <si>
    <t>49 RUTGERS ST APT 10G</t>
  </si>
  <si>
    <t>Fecha Actual</t>
  </si>
  <si>
    <t>Fecha Vencim.</t>
  </si>
  <si>
    <t>Días Vencidos</t>
  </si>
  <si>
    <t>Mario Luna</t>
  </si>
  <si>
    <t>Mónica Sánchez</t>
  </si>
  <si>
    <t>Ricardo Gárcia</t>
  </si>
  <si>
    <t>Sara Ruíz</t>
  </si>
  <si>
    <t>Eduardo Martínez</t>
  </si>
  <si>
    <t>Iván Salgado</t>
  </si>
  <si>
    <t>Actividad 1: Completa las celdas mediate una formula para mostrar la fecha de vencimiento</t>
  </si>
  <si>
    <t>Actividad 2: Crea un formato de celda en la columna monto donde 5 valores mas grandes se pongan en rojo</t>
  </si>
  <si>
    <t>Actividad 1: Convierte la lista de registros en una tabla con formato tabla medio 5 color purpura</t>
  </si>
  <si>
    <t>y que muestre el texto No Vencida si es menor o igual</t>
  </si>
  <si>
    <t>Actividad 2: Mediante una función si calcula los dias vencidos cuando la fecha actual sea mayor a la fecha vencimiento</t>
  </si>
  <si>
    <t>Las empresas más grandes del Mundo en 2016.</t>
  </si>
  <si>
    <t>INFORME</t>
  </si>
  <si>
    <t>Sector</t>
  </si>
  <si>
    <t>Valor $</t>
  </si>
  <si>
    <t>Nombre</t>
  </si>
  <si>
    <t>Lugar en lista global</t>
  </si>
  <si>
    <t>País</t>
  </si>
  <si>
    <t>Industria</t>
  </si>
  <si>
    <t>Valor de mercado 2015 (mdd)</t>
  </si>
  <si>
    <t>Valor de mercado 2016(mdd)</t>
  </si>
  <si>
    <t>Ganancia/Perdida</t>
  </si>
  <si>
    <t>Logo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</si>
  <si>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</si>
  <si>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</si>
  <si>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</si>
  <si>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</si>
  <si>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</si>
  <si>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</si>
  <si>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</si>
  <si>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</si>
  <si>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Industrial and Commercial Bank of China</t>
  </si>
  <si>
    <t>China</t>
  </si>
  <si>
    <t>Banca</t>
  </si>
  <si>
    <t>China Construction Bank</t>
  </si>
  <si>
    <t>The Agricultural Bank of China</t>
  </si>
  <si>
    <t>Berkshire Hathaway</t>
  </si>
  <si>
    <t>EE.UU</t>
  </si>
  <si>
    <t>Servicios de Inversión</t>
  </si>
  <si>
    <t>JPMorgan Chase</t>
  </si>
  <si>
    <t>Finanzas Diversificadas</t>
  </si>
  <si>
    <t>Bank of China</t>
  </si>
  <si>
    <t>Wells Fargo</t>
  </si>
  <si>
    <t>Apple</t>
  </si>
  <si>
    <t>Cómputo</t>
  </si>
  <si>
    <t>ExxonMobil</t>
  </si>
  <si>
    <t>Petróleo y gas</t>
  </si>
  <si>
    <t>Toyota Motor</t>
  </si>
  <si>
    <t>Japón</t>
  </si>
  <si>
    <t>Automotriz</t>
  </si>
  <si>
    <t>Bank of America</t>
  </si>
  <si>
    <t>AT&amp;T</t>
  </si>
  <si>
    <t>Telecomunicaciones</t>
  </si>
  <si>
    <t>Citigroup</t>
  </si>
  <si>
    <t>Bienes raices</t>
  </si>
  <si>
    <t>HSBC Holdings</t>
  </si>
  <si>
    <t>Reino Unido</t>
  </si>
  <si>
    <t>Wal-Mart</t>
  </si>
  <si>
    <t>Retail</t>
  </si>
  <si>
    <t>Las empresas más grandes de Mexico en 2016.</t>
  </si>
  <si>
    <t>Lugar de la lista de México</t>
  </si>
  <si>
    <t>América Móvil</t>
  </si>
  <si>
    <t>Femsa</t>
  </si>
  <si>
    <t>Bebidas</t>
  </si>
  <si>
    <t>Grupo Financiero Banorte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</si>
  <si>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</si>
  <si>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</si>
  <si>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</si>
  <si>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</si>
  <si>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</si>
  <si>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</si>
  <si>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</si>
  <si>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</si>
  <si>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</si>
  <si>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</si>
  <si>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</si>
  <si>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</si>
  <si>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</si>
  <si>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</si>
  <si>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</si>
  <si>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</si>
  <si>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Grupo Homex</t>
  </si>
  <si>
    <t>Construcción</t>
  </si>
  <si>
    <t>Fibra Uno</t>
  </si>
  <si>
    <t>Inversiones</t>
  </si>
  <si>
    <t>Actividad 1: En la columna Ganacia/Perdinda crea un minigrafico de barras para comparar los ingresos del mercado 2015 vs mercado 2016</t>
  </si>
  <si>
    <t>Actividad 1: Basado en los datos de la tabla crea una propuesta libre de un Dashboard donde clasifiques las industrias,</t>
  </si>
  <si>
    <t xml:space="preserve"> los valores de mercado por año</t>
  </si>
  <si>
    <t>Información de Clientes</t>
  </si>
  <si>
    <t>Actividad 3: Basado en la tabla crea un grafico que muestre el porcentaje de alquileres vs ventas registradas</t>
  </si>
  <si>
    <t>Suma de Monto</t>
  </si>
  <si>
    <t>Etiquetas de fila</t>
  </si>
  <si>
    <t>Total general</t>
  </si>
  <si>
    <t>Valor de Mercado</t>
  </si>
  <si>
    <t>2014 (mdd)</t>
  </si>
  <si>
    <t>2015 (mdd)2</t>
  </si>
  <si>
    <t xml:space="preserve"> 2016 (mdd)</t>
  </si>
  <si>
    <t>Suma de 2014 (mdd)</t>
  </si>
  <si>
    <t>Suma de 2015 (mdd)2</t>
  </si>
  <si>
    <t>Suma de  2016 (mdd)</t>
  </si>
  <si>
    <t>Etiquetas de columna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</si>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</sst>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80A]#,##0.00"/>
    <numFmt numFmtId="166" formatCode="0_);[Red]\(0\)"/>
    <numFmt numFmtId="167" formatCode="[$$-540A]#,##0.00"/>
    <numFmt numFmtId="168" formatCode="0_ ;\-0\ "/>
    <numFmt numFmtId="172" formatCode="_-&quot;$&quot;* #,##0.00_-;\-&quot;$&quot;* #,##0.00_-;_-&quot;$&quot;* &quot;-&quot;??_-;_-@_-"/>
  </numFmts>
  <fonts count="3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0"/>
      <name val="Century Gothic"/>
      <family val="2"/>
    </font>
    <font>
      <b/>
      <sz val="22"/>
      <color indexed="9"/>
      <name val="Century Gothic"/>
      <family val="2"/>
    </font>
    <font>
      <sz val="11"/>
      <color theme="1"/>
      <name val="Century Gothic"/>
      <family val="2"/>
    </font>
    <font>
      <b/>
      <sz val="11"/>
      <color indexed="9"/>
      <name val="Century Gothic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9"/>
      <color indexed="8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56"/>
      <name val="Calibri"/>
      <family val="2"/>
    </font>
    <font>
      <sz val="10"/>
      <color theme="1" tint="0.24994659260841701"/>
      <name val="Calibri"/>
      <family val="2"/>
      <scheme val="minor"/>
    </font>
    <font>
      <sz val="20"/>
      <color theme="3"/>
      <name val="Cambria"/>
      <family val="1"/>
    </font>
    <font>
      <sz val="28"/>
      <color indexed="63"/>
      <name val="Cambria"/>
      <family val="1"/>
    </font>
    <font>
      <sz val="20"/>
      <color indexed="63"/>
      <name val="Cambria"/>
      <family val="1"/>
    </font>
    <font>
      <sz val="28"/>
      <color theme="4"/>
      <name val="Cambria"/>
      <family val="1"/>
    </font>
    <font>
      <u/>
      <sz val="10"/>
      <color indexed="40"/>
      <name val="Calibri"/>
      <family val="2"/>
    </font>
    <font>
      <sz val="24"/>
      <name val="Cambria"/>
      <family val="1"/>
    </font>
    <font>
      <b/>
      <sz val="9"/>
      <color indexed="63"/>
      <name val="Calibri"/>
      <family val="2"/>
    </font>
    <font>
      <sz val="9"/>
      <color indexed="63"/>
      <name val="Calibri"/>
      <family val="2"/>
    </font>
    <font>
      <b/>
      <sz val="10"/>
      <color indexed="63"/>
      <name val="Calibri"/>
      <family val="2"/>
    </font>
    <font>
      <b/>
      <sz val="1"/>
      <color indexed="63"/>
      <name val="Calibri"/>
      <family val="2"/>
    </font>
    <font>
      <sz val="1"/>
      <color indexed="63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solid">
        <fgColor indexed="57"/>
        <bgColor indexed="57"/>
      </patternFill>
    </fill>
    <fill>
      <patternFill patternType="solid">
        <fgColor indexed="9"/>
        <bgColor indexed="9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44"/>
      </patternFill>
    </fill>
    <fill>
      <patternFill patternType="solid">
        <fgColor indexed="31"/>
        <bgColor indexed="31"/>
      </patternFill>
    </fill>
    <fill>
      <patternFill patternType="solid">
        <fgColor theme="0" tint="-0.14999847407452621"/>
        <bgColor theme="0" tint="-0.14999847407452621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9"/>
      </left>
      <right/>
      <top style="thin">
        <color indexed="64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3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 style="thin">
        <color theme="1"/>
      </bottom>
      <diagonal/>
    </border>
  </borders>
  <cellStyleXfs count="19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  <xf numFmtId="0" fontId="9" fillId="6" borderId="3" applyNumberFormat="0" applyAlignment="0" applyProtection="0"/>
    <xf numFmtId="0" fontId="11" fillId="0" borderId="0"/>
    <xf numFmtId="0" fontId="14" fillId="0" borderId="0"/>
    <xf numFmtId="164" fontId="14" fillId="0" borderId="0" applyFont="0" applyFill="0" applyBorder="0" applyAlignment="0" applyProtection="0"/>
    <xf numFmtId="0" fontId="22" fillId="0" borderId="0">
      <alignment vertical="center"/>
    </xf>
    <xf numFmtId="0" fontId="23" fillId="0" borderId="0" applyNumberFormat="0" applyFill="0" applyProtection="0"/>
    <xf numFmtId="0" fontId="26" fillId="0" borderId="0" applyNumberFormat="0" applyFill="0" applyBorder="0" applyProtection="0">
      <alignment vertical="top"/>
    </xf>
    <xf numFmtId="0" fontId="27" fillId="0" borderId="0" applyNumberFormat="0" applyFill="0" applyBorder="0" applyAlignment="0" applyProtection="0">
      <alignment vertical="center"/>
    </xf>
    <xf numFmtId="44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4" fillId="0" borderId="0" applyFont="0" applyFill="0" applyBorder="0" applyAlignment="0" applyProtection="0"/>
  </cellStyleXfs>
  <cellXfs count="156">
    <xf numFmtId="0" fontId="0" fillId="0" borderId="0" xfId="0"/>
    <xf numFmtId="0" fontId="3" fillId="0" borderId="0" xfId="5"/>
    <xf numFmtId="14" fontId="0" fillId="0" borderId="4" xfId="0" applyNumberFormat="1" applyFont="1" applyBorder="1"/>
    <xf numFmtId="0" fontId="0" fillId="0" borderId="4" xfId="0" applyFont="1" applyBorder="1"/>
    <xf numFmtId="164" fontId="0" fillId="0" borderId="4" xfId="4" applyNumberFormat="1" applyFont="1" applyBorder="1"/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11" fillId="0" borderId="0" xfId="8"/>
    <xf numFmtId="0" fontId="11" fillId="10" borderId="7" xfId="8" applyFill="1" applyBorder="1"/>
    <xf numFmtId="14" fontId="11" fillId="10" borderId="7" xfId="8" applyNumberFormat="1" applyFill="1" applyBorder="1"/>
    <xf numFmtId="165" fontId="11" fillId="10" borderId="7" xfId="8" applyNumberFormat="1" applyFill="1" applyBorder="1"/>
    <xf numFmtId="14" fontId="11" fillId="0" borderId="0" xfId="8" applyNumberFormat="1"/>
    <xf numFmtId="165" fontId="11" fillId="0" borderId="0" xfId="8" applyNumberFormat="1"/>
    <xf numFmtId="0" fontId="12" fillId="11" borderId="8" xfId="8" applyFont="1" applyFill="1" applyBorder="1"/>
    <xf numFmtId="0" fontId="12" fillId="11" borderId="9" xfId="8" applyFont="1" applyFill="1" applyBorder="1"/>
    <xf numFmtId="0" fontId="11" fillId="10" borderId="0" xfId="8" applyFill="1"/>
    <xf numFmtId="14" fontId="11" fillId="10" borderId="0" xfId="8" applyNumberFormat="1" applyFill="1"/>
    <xf numFmtId="165" fontId="11" fillId="10" borderId="0" xfId="8" applyNumberFormat="1" applyFill="1"/>
    <xf numFmtId="0" fontId="11" fillId="12" borderId="8" xfId="8" applyFill="1" applyBorder="1"/>
    <xf numFmtId="0" fontId="11" fillId="12" borderId="9" xfId="8" applyFill="1" applyBorder="1"/>
    <xf numFmtId="0" fontId="11" fillId="0" borderId="10" xfId="8" applyBorder="1"/>
    <xf numFmtId="0" fontId="11" fillId="0" borderId="11" xfId="8" applyBorder="1"/>
    <xf numFmtId="0" fontId="14" fillId="0" borderId="0" xfId="9"/>
    <xf numFmtId="0" fontId="14" fillId="0" borderId="0" xfId="9" applyAlignment="1">
      <alignment horizontal="center"/>
    </xf>
    <xf numFmtId="14" fontId="14" fillId="0" borderId="0" xfId="9" applyNumberFormat="1" applyAlignment="1">
      <alignment horizontal="center"/>
    </xf>
    <xf numFmtId="164" fontId="0" fillId="0" borderId="0" xfId="10" applyFont="1"/>
    <xf numFmtId="0" fontId="14" fillId="0" borderId="0" xfId="9" applyAlignment="1">
      <alignment horizontal="left"/>
    </xf>
    <xf numFmtId="0" fontId="15" fillId="0" borderId="0" xfId="9" applyFont="1" applyAlignment="1">
      <alignment horizontal="center" wrapText="1"/>
    </xf>
    <xf numFmtId="0" fontId="18" fillId="0" borderId="0" xfId="9" applyFont="1" applyAlignment="1">
      <alignment horizontal="center"/>
    </xf>
    <xf numFmtId="0" fontId="19" fillId="15" borderId="14" xfId="9" applyFont="1" applyFill="1" applyBorder="1" applyAlignment="1">
      <alignment horizontal="center"/>
    </xf>
    <xf numFmtId="0" fontId="19" fillId="15" borderId="15" xfId="9" applyFont="1" applyFill="1" applyBorder="1" applyAlignment="1">
      <alignment horizontal="center"/>
    </xf>
    <xf numFmtId="14" fontId="19" fillId="15" borderId="15" xfId="9" applyNumberFormat="1" applyFont="1" applyFill="1" applyBorder="1" applyAlignment="1">
      <alignment horizontal="center"/>
    </xf>
    <xf numFmtId="0" fontId="19" fillId="15" borderId="15" xfId="9" applyFont="1" applyFill="1" applyBorder="1" applyAlignment="1">
      <alignment horizontal="left"/>
    </xf>
    <xf numFmtId="164" fontId="19" fillId="15" borderId="15" xfId="10" applyFont="1" applyFill="1" applyBorder="1"/>
    <xf numFmtId="0" fontId="19" fillId="16" borderId="16" xfId="9" applyFont="1" applyFill="1" applyBorder="1" applyAlignment="1">
      <alignment horizontal="center"/>
    </xf>
    <xf numFmtId="0" fontId="19" fillId="16" borderId="17" xfId="9" applyFont="1" applyFill="1" applyBorder="1" applyAlignment="1">
      <alignment horizontal="center"/>
    </xf>
    <xf numFmtId="14" fontId="19" fillId="16" borderId="17" xfId="9" applyNumberFormat="1" applyFont="1" applyFill="1" applyBorder="1" applyAlignment="1">
      <alignment horizontal="center"/>
    </xf>
    <xf numFmtId="0" fontId="19" fillId="16" borderId="17" xfId="9" applyFont="1" applyFill="1" applyBorder="1" applyAlignment="1">
      <alignment horizontal="left"/>
    </xf>
    <xf numFmtId="164" fontId="19" fillId="16" borderId="17" xfId="10" applyFont="1" applyFill="1" applyBorder="1"/>
    <xf numFmtId="0" fontId="19" fillId="15" borderId="16" xfId="9" applyFont="1" applyFill="1" applyBorder="1" applyAlignment="1">
      <alignment horizontal="center"/>
    </xf>
    <xf numFmtId="0" fontId="19" fillId="15" borderId="17" xfId="9" applyFont="1" applyFill="1" applyBorder="1" applyAlignment="1">
      <alignment horizontal="center"/>
    </xf>
    <xf numFmtId="14" fontId="19" fillId="15" borderId="17" xfId="9" applyNumberFormat="1" applyFont="1" applyFill="1" applyBorder="1" applyAlignment="1">
      <alignment horizontal="center"/>
    </xf>
    <xf numFmtId="0" fontId="19" fillId="15" borderId="17" xfId="9" applyFont="1" applyFill="1" applyBorder="1" applyAlignment="1">
      <alignment horizontal="left"/>
    </xf>
    <xf numFmtId="164" fontId="19" fillId="15" borderId="17" xfId="10" applyFont="1" applyFill="1" applyBorder="1"/>
    <xf numFmtId="14" fontId="15" fillId="0" borderId="0" xfId="9" applyNumberFormat="1" applyFont="1" applyAlignment="1">
      <alignment horizontal="center"/>
    </xf>
    <xf numFmtId="14" fontId="14" fillId="0" borderId="0" xfId="9" applyNumberFormat="1" applyAlignment="1">
      <alignment horizontal="right"/>
    </xf>
    <xf numFmtId="0" fontId="14" fillId="0" borderId="0" xfId="9" applyAlignment="1">
      <alignment horizontal="right"/>
    </xf>
    <xf numFmtId="0" fontId="19" fillId="0" borderId="0" xfId="9" applyFont="1" applyAlignment="1">
      <alignment horizontal="center" vertical="center"/>
    </xf>
    <xf numFmtId="14" fontId="19" fillId="0" borderId="0" xfId="9" applyNumberFormat="1" applyFont="1" applyAlignment="1">
      <alignment horizontal="right"/>
    </xf>
    <xf numFmtId="14" fontId="20" fillId="0" borderId="0" xfId="9" applyNumberFormat="1" applyFont="1" applyAlignment="1">
      <alignment horizontal="right" wrapText="1"/>
    </xf>
    <xf numFmtId="164" fontId="19" fillId="0" borderId="0" xfId="10" applyFont="1" applyFill="1" applyBorder="1" applyProtection="1"/>
    <xf numFmtId="0" fontId="20" fillId="0" borderId="0" xfId="9" applyFont="1" applyAlignment="1">
      <alignment horizontal="center" wrapText="1"/>
    </xf>
    <xf numFmtId="14" fontId="14" fillId="0" borderId="0" xfId="9" applyNumberFormat="1"/>
    <xf numFmtId="164" fontId="19" fillId="0" borderId="0" xfId="10" applyFont="1" applyFill="1" applyBorder="1" applyAlignment="1" applyProtection="1">
      <alignment horizontal="center"/>
    </xf>
    <xf numFmtId="0" fontId="14" fillId="0" borderId="18" xfId="9" applyBorder="1" applyAlignment="1">
      <alignment horizontal="center"/>
    </xf>
    <xf numFmtId="0" fontId="8" fillId="0" borderId="0" xfId="0" applyFont="1" applyAlignment="1"/>
    <xf numFmtId="14" fontId="19" fillId="0" borderId="18" xfId="9" applyNumberFormat="1" applyFont="1" applyBorder="1" applyAlignment="1">
      <alignment horizontal="right"/>
    </xf>
    <xf numFmtId="14" fontId="20" fillId="0" borderId="18" xfId="9" applyNumberFormat="1" applyFont="1" applyBorder="1" applyAlignment="1">
      <alignment horizontal="right" wrapText="1"/>
    </xf>
    <xf numFmtId="164" fontId="19" fillId="0" borderId="18" xfId="10" applyFont="1" applyFill="1" applyBorder="1" applyProtection="1"/>
    <xf numFmtId="164" fontId="19" fillId="0" borderId="18" xfId="10" applyFont="1" applyFill="1" applyBorder="1" applyAlignment="1" applyProtection="1">
      <alignment horizontal="left"/>
    </xf>
    <xf numFmtId="0" fontId="22" fillId="0" borderId="0" xfId="11">
      <alignment vertical="center"/>
    </xf>
    <xf numFmtId="166" fontId="22" fillId="0" borderId="0" xfId="11" applyNumberFormat="1">
      <alignment vertical="center"/>
    </xf>
    <xf numFmtId="2" fontId="22" fillId="0" borderId="0" xfId="11" applyNumberFormat="1">
      <alignment vertical="center"/>
    </xf>
    <xf numFmtId="0" fontId="25" fillId="0" borderId="0" xfId="11" applyFont="1" applyAlignment="1"/>
    <xf numFmtId="0" fontId="26" fillId="0" borderId="0" xfId="13" applyFill="1" applyBorder="1" applyAlignment="1">
      <alignment vertical="center"/>
    </xf>
    <xf numFmtId="0" fontId="27" fillId="0" borderId="0" xfId="14" applyFill="1" applyBorder="1" applyAlignment="1">
      <alignment horizontal="left" vertical="center"/>
    </xf>
    <xf numFmtId="0" fontId="28" fillId="0" borderId="0" xfId="11" applyFont="1" applyAlignment="1">
      <alignment horizontal="left" vertical="center"/>
    </xf>
    <xf numFmtId="0" fontId="29" fillId="0" borderId="0" xfId="11" applyFont="1">
      <alignment vertical="center"/>
    </xf>
    <xf numFmtId="0" fontId="29" fillId="8" borderId="20" xfId="11" applyFont="1" applyFill="1" applyBorder="1" applyAlignment="1">
      <alignment horizontal="centerContinuous" vertical="center"/>
    </xf>
    <xf numFmtId="0" fontId="29" fillId="8" borderId="0" xfId="11" applyFont="1" applyFill="1" applyAlignment="1">
      <alignment horizontal="center" vertical="center"/>
    </xf>
    <xf numFmtId="0" fontId="30" fillId="0" borderId="21" xfId="11" applyFont="1" applyBorder="1">
      <alignment vertical="center"/>
    </xf>
    <xf numFmtId="0" fontId="30" fillId="0" borderId="16" xfId="11" applyFont="1" applyBorder="1">
      <alignment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29" fillId="8" borderId="25" xfId="11" applyFont="1" applyFill="1" applyBorder="1" applyAlignment="1">
      <alignment horizontal="center" vertical="center"/>
    </xf>
    <xf numFmtId="0" fontId="30" fillId="0" borderId="0" xfId="11" applyFont="1">
      <alignment vertical="center"/>
    </xf>
    <xf numFmtId="0" fontId="22" fillId="0" borderId="0" xfId="11" applyAlignment="1">
      <alignment horizontal="center" vertical="center"/>
    </xf>
    <xf numFmtId="0" fontId="22" fillId="0" borderId="0" xfId="11" applyAlignment="1">
      <alignment horizontal="center" vertical="center" wrapText="1"/>
    </xf>
    <xf numFmtId="0" fontId="22" fillId="0" borderId="0" xfId="11" applyAlignment="1">
      <alignment vertical="center" wrapText="1"/>
    </xf>
    <xf numFmtId="0" fontId="31" fillId="0" borderId="0" xfId="11" applyFont="1" applyAlignment="1">
      <alignment horizontal="center" vertical="center"/>
    </xf>
    <xf numFmtId="1" fontId="31" fillId="0" borderId="0" xfId="11" applyNumberFormat="1" applyFont="1" applyAlignment="1">
      <alignment horizontal="center" vertical="center"/>
    </xf>
    <xf numFmtId="167" fontId="31" fillId="0" borderId="0" xfId="11" applyNumberFormat="1" applyFont="1" applyAlignment="1">
      <alignment horizontal="center" vertical="center"/>
    </xf>
    <xf numFmtId="168" fontId="31" fillId="0" borderId="0" xfId="11" applyNumberFormat="1" applyFont="1" applyAlignment="1">
      <alignment horizontal="center" vertical="center"/>
    </xf>
    <xf numFmtId="9" fontId="31" fillId="0" borderId="0" xfId="11" applyNumberFormat="1" applyFont="1" applyAlignment="1">
      <alignment horizontal="center" vertical="center"/>
    </xf>
    <xf numFmtId="2" fontId="31" fillId="0" borderId="0" xfId="11" applyNumberFormat="1" applyFont="1" applyAlignment="1">
      <alignment horizontal="center" vertical="center"/>
    </xf>
    <xf numFmtId="166" fontId="31" fillId="0" borderId="0" xfId="11" applyNumberFormat="1" applyFont="1" applyAlignment="1">
      <alignment horizontal="center" vertical="center"/>
    </xf>
    <xf numFmtId="0" fontId="32" fillId="0" borderId="0" xfId="11" applyFont="1">
      <alignment vertical="center"/>
    </xf>
    <xf numFmtId="0" fontId="15" fillId="0" borderId="0" xfId="11" applyFont="1">
      <alignment vertical="center"/>
    </xf>
    <xf numFmtId="168" fontId="22" fillId="0" borderId="0" xfId="11" applyNumberFormat="1" applyAlignment="1">
      <alignment horizontal="center" vertical="center"/>
    </xf>
    <xf numFmtId="9" fontId="22" fillId="0" borderId="0" xfId="11" applyNumberFormat="1" applyAlignment="1">
      <alignment horizontal="center" vertical="center"/>
    </xf>
    <xf numFmtId="2" fontId="22" fillId="0" borderId="0" xfId="11" applyNumberFormat="1" applyAlignment="1">
      <alignment horizontal="center" vertical="center"/>
    </xf>
    <xf numFmtId="166" fontId="22" fillId="0" borderId="0" xfId="11" applyNumberFormat="1" applyAlignment="1">
      <alignment horizontal="center" vertical="center"/>
    </xf>
    <xf numFmtId="0" fontId="33" fillId="0" borderId="0" xfId="11" applyFont="1">
      <alignment vertical="center"/>
    </xf>
    <xf numFmtId="0" fontId="24" fillId="0" borderId="0" xfId="12" applyFont="1" applyFill="1" applyAlignment="1">
      <alignment vertical="center"/>
    </xf>
    <xf numFmtId="0" fontId="29" fillId="8" borderId="0" xfId="11" applyFont="1" applyFill="1" applyAlignment="1">
      <alignment horizontal="centerContinuous" vertical="center"/>
    </xf>
    <xf numFmtId="0" fontId="29" fillId="0" borderId="0" xfId="11" applyFont="1" applyAlignment="1">
      <alignment horizontal="left" vertical="center"/>
    </xf>
    <xf numFmtId="0" fontId="6" fillId="7" borderId="0" xfId="0" applyFont="1" applyFill="1" applyBorder="1" applyAlignment="1">
      <alignment wrapText="1"/>
    </xf>
    <xf numFmtId="1" fontId="0" fillId="0" borderId="0" xfId="0" applyNumberFormat="1"/>
    <xf numFmtId="0" fontId="0" fillId="0" borderId="0" xfId="0" applyAlignment="1">
      <alignment horizontal="center"/>
    </xf>
    <xf numFmtId="0" fontId="3" fillId="0" borderId="26" xfId="5" applyFill="1" applyBorder="1"/>
    <xf numFmtId="0" fontId="12" fillId="9" borderId="0" xfId="8" applyFont="1" applyFill="1" applyBorder="1"/>
    <xf numFmtId="0" fontId="11" fillId="0" borderId="0" xfId="8" applyBorder="1"/>
    <xf numFmtId="14" fontId="11" fillId="0" borderId="0" xfId="8" applyNumberFormat="1" applyBorder="1"/>
    <xf numFmtId="165" fontId="11" fillId="0" borderId="0" xfId="8" applyNumberFormat="1" applyBorder="1"/>
    <xf numFmtId="0" fontId="11" fillId="0" borderId="0" xfId="0" applyNumberFormat="1" applyFont="1" applyFill="1" applyBorder="1" applyAlignment="1" applyProtection="1"/>
    <xf numFmtId="165" fontId="11" fillId="0" borderId="0" xfId="0" applyNumberFormat="1" applyFont="1" applyFill="1" applyBorder="1" applyAlignment="1" applyProtection="1"/>
    <xf numFmtId="44" fontId="11" fillId="0" borderId="0" xfId="8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4" fontId="19" fillId="15" borderId="19" xfId="9" applyNumberFormat="1" applyFont="1" applyFill="1" applyBorder="1" applyAlignment="1">
      <alignment horizontal="center"/>
    </xf>
    <xf numFmtId="14" fontId="17" fillId="14" borderId="27" xfId="10" applyNumberFormat="1" applyFont="1" applyFill="1" applyBorder="1" applyAlignment="1">
      <alignment horizontal="center" vertical="center" wrapText="1"/>
    </xf>
    <xf numFmtId="0" fontId="17" fillId="14" borderId="27" xfId="9" applyFont="1" applyFill="1" applyBorder="1" applyAlignment="1">
      <alignment horizontal="center" vertical="center"/>
    </xf>
    <xf numFmtId="164" fontId="17" fillId="14" borderId="27" xfId="10" applyFont="1" applyFill="1" applyBorder="1" applyAlignment="1">
      <alignment horizontal="center" vertical="center"/>
    </xf>
    <xf numFmtId="0" fontId="17" fillId="14" borderId="28" xfId="9" applyFont="1" applyFill="1" applyBorder="1" applyAlignment="1">
      <alignment horizontal="center" vertical="center"/>
    </xf>
    <xf numFmtId="0" fontId="17" fillId="14" borderId="29" xfId="9" applyFont="1" applyFill="1" applyBorder="1" applyAlignment="1">
      <alignment horizontal="center" vertical="center"/>
    </xf>
    <xf numFmtId="14" fontId="19" fillId="16" borderId="5" xfId="9" applyNumberFormat="1" applyFont="1" applyFill="1" applyBorder="1" applyAlignment="1">
      <alignment horizontal="center"/>
    </xf>
    <xf numFmtId="14" fontId="19" fillId="15" borderId="5" xfId="9" applyNumberFormat="1" applyFont="1" applyFill="1" applyBorder="1" applyAlignment="1">
      <alignment horizontal="center"/>
    </xf>
    <xf numFmtId="0" fontId="14" fillId="0" borderId="30" xfId="9" applyBorder="1" applyAlignment="1">
      <alignment horizontal="center"/>
    </xf>
    <xf numFmtId="0" fontId="20" fillId="0" borderId="12" xfId="9" applyFont="1" applyBorder="1" applyAlignment="1">
      <alignment horizontal="center" wrapText="1"/>
    </xf>
    <xf numFmtId="0" fontId="14" fillId="0" borderId="32" xfId="9" applyBorder="1" applyAlignment="1">
      <alignment horizontal="center"/>
    </xf>
    <xf numFmtId="0" fontId="14" fillId="0" borderId="33" xfId="9" applyBorder="1" applyAlignment="1">
      <alignment horizontal="center"/>
    </xf>
    <xf numFmtId="14" fontId="19" fillId="0" borderId="33" xfId="9" applyNumberFormat="1" applyFont="1" applyBorder="1" applyAlignment="1">
      <alignment horizontal="right"/>
    </xf>
    <xf numFmtId="14" fontId="20" fillId="0" borderId="33" xfId="9" applyNumberFormat="1" applyFont="1" applyBorder="1" applyAlignment="1">
      <alignment horizontal="right" wrapText="1"/>
    </xf>
    <xf numFmtId="164" fontId="19" fillId="0" borderId="33" xfId="10" applyFont="1" applyFill="1" applyBorder="1" applyProtection="1"/>
    <xf numFmtId="164" fontId="19" fillId="0" borderId="33" xfId="10" applyFont="1" applyFill="1" applyBorder="1" applyAlignment="1" applyProtection="1">
      <alignment horizontal="left"/>
    </xf>
    <xf numFmtId="0" fontId="21" fillId="0" borderId="31" xfId="6" applyFont="1" applyFill="1" applyBorder="1" applyAlignment="1" applyProtection="1">
      <alignment horizontal="center" vertical="center" wrapText="1"/>
    </xf>
    <xf numFmtId="0" fontId="21" fillId="0" borderId="28" xfId="6" applyFont="1" applyFill="1" applyBorder="1" applyAlignment="1" applyProtection="1">
      <alignment horizontal="center" vertical="center" wrapText="1"/>
    </xf>
    <xf numFmtId="14" fontId="21" fillId="0" borderId="28" xfId="6" applyNumberFormat="1" applyFont="1" applyFill="1" applyBorder="1" applyAlignment="1" applyProtection="1">
      <alignment horizontal="center" vertical="center" wrapText="1"/>
    </xf>
    <xf numFmtId="0" fontId="21" fillId="0" borderId="28" xfId="6" applyNumberFormat="1" applyFont="1" applyFill="1" applyBorder="1" applyAlignment="1" applyProtection="1">
      <alignment horizontal="center" vertical="center" wrapText="1"/>
    </xf>
    <xf numFmtId="164" fontId="21" fillId="0" borderId="28" xfId="6" applyNumberFormat="1" applyFont="1" applyFill="1" applyBorder="1" applyAlignment="1" applyProtection="1">
      <alignment horizontal="center" vertical="center"/>
    </xf>
    <xf numFmtId="164" fontId="21" fillId="0" borderId="28" xfId="6" applyNumberFormat="1" applyFont="1" applyFill="1" applyBorder="1" applyAlignment="1" applyProtection="1">
      <alignment horizontal="center" vertical="center" wrapText="1"/>
    </xf>
    <xf numFmtId="0" fontId="21" fillId="0" borderId="29" xfId="6" applyNumberFormat="1" applyFont="1" applyFill="1" applyBorder="1" applyAlignment="1" applyProtection="1">
      <alignment horizontal="center" vertical="center" wrapText="1"/>
    </xf>
    <xf numFmtId="0" fontId="31" fillId="0" borderId="0" xfId="11" applyFont="1" applyAlignment="1">
      <alignment horizontal="left" vertical="center"/>
    </xf>
    <xf numFmtId="0" fontId="0" fillId="0" borderId="0" xfId="0" pivotButton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 applyNumberFormat="1"/>
    <xf numFmtId="0" fontId="4" fillId="4" borderId="0" xfId="2" applyAlignment="1">
      <alignment horizontal="center"/>
    </xf>
    <xf numFmtId="164" fontId="3" fillId="2" borderId="0" xfId="4" applyFont="1" applyFill="1" applyAlignment="1">
      <alignment horizontal="center"/>
    </xf>
    <xf numFmtId="0" fontId="8" fillId="0" borderId="0" xfId="0" applyFont="1" applyAlignment="1">
      <alignment horizontal="left"/>
    </xf>
    <xf numFmtId="0" fontId="4" fillId="3" borderId="0" xfId="1" applyAlignment="1">
      <alignment horizontal="center"/>
    </xf>
    <xf numFmtId="0" fontId="4" fillId="5" borderId="0" xfId="3" applyAlignment="1">
      <alignment horizontal="center" wrapText="1"/>
    </xf>
    <xf numFmtId="2" fontId="3" fillId="0" borderId="1" xfId="5" applyNumberFormat="1" applyBorder="1" applyAlignment="1">
      <alignment horizontal="center"/>
    </xf>
    <xf numFmtId="2" fontId="3" fillId="0" borderId="2" xfId="5" applyNumberFormat="1" applyBorder="1" applyAlignment="1">
      <alignment horizontal="center"/>
    </xf>
    <xf numFmtId="0" fontId="10" fillId="8" borderId="3" xfId="7" applyFont="1" applyFill="1" applyAlignment="1">
      <alignment horizontal="center" vertical="center"/>
    </xf>
    <xf numFmtId="0" fontId="10" fillId="8" borderId="6" xfId="7" applyFont="1" applyFill="1" applyBorder="1" applyAlignment="1">
      <alignment horizontal="center" vertical="center"/>
    </xf>
    <xf numFmtId="0" fontId="16" fillId="13" borderId="12" xfId="9" applyFont="1" applyFill="1" applyBorder="1" applyAlignment="1">
      <alignment horizontal="center" vertical="center" wrapText="1"/>
    </xf>
    <xf numFmtId="0" fontId="16" fillId="13" borderId="13" xfId="9" applyFont="1" applyFill="1" applyBorder="1" applyAlignment="1">
      <alignment horizontal="center" vertical="center" wrapText="1"/>
    </xf>
    <xf numFmtId="0" fontId="24" fillId="0" borderId="0" xfId="12" applyFont="1" applyFill="1" applyAlignment="1">
      <alignment horizontal="center" vertical="center"/>
    </xf>
    <xf numFmtId="0" fontId="29" fillId="8" borderId="22" xfId="11" applyFont="1" applyFill="1" applyBorder="1" applyAlignment="1">
      <alignment horizontal="center" vertical="center"/>
    </xf>
    <xf numFmtId="0" fontId="29" fillId="8" borderId="23" xfId="11" applyFont="1" applyFill="1" applyBorder="1" applyAlignment="1">
      <alignment horizontal="center" vertical="center"/>
    </xf>
    <xf numFmtId="0" fontId="29" fillId="8" borderId="24" xfId="11" applyFont="1" applyFill="1" applyBorder="1" applyAlignment="1">
      <alignment horizontal="center" vertical="center"/>
    </xf>
    <xf numFmtId="0" fontId="0" fillId="17" borderId="34" xfId="0" applyFont="1" applyFill="1" applyBorder="1"/>
    <xf numFmtId="0" fontId="0" fillId="0" borderId="0" xfId="0"/>
    <xf numFmtId="0" fontId="0" fillId="0" borderId="0" xfId="0"/>
  </cellXfs>
  <cellStyles count="19">
    <cellStyle name="Celda de comprobación 2" xfId="7" xr:uid="{00000000-0005-0000-0000-000000000000}"/>
    <cellStyle name="Encabezado 1 2" xfId="12" xr:uid="{00000000-0005-0000-0000-000001000000}"/>
    <cellStyle name="Encabezado 4" xfId="6" builtinId="19"/>
    <cellStyle name="Énfasis1" xfId="1" builtinId="29"/>
    <cellStyle name="Énfasis2" xfId="2" builtinId="33"/>
    <cellStyle name="Énfasis5" xfId="3" builtinId="45"/>
    <cellStyle name="Hipervínculo" xfId="14" builtinId="8"/>
    <cellStyle name="Moneda" xfId="4" builtinId="4"/>
    <cellStyle name="Moneda 2" xfId="10" xr:uid="{00000000-0005-0000-0000-000008000000}"/>
    <cellStyle name="Moneda 2 2" xfId="16" xr:uid="{BE83316F-C2DA-4FC3-84D2-BD273C4859D1}"/>
    <cellStyle name="Moneda 2 2 2" xfId="18" xr:uid="{E5234592-43EE-4CB3-A51F-A846E6E32A1D}"/>
    <cellStyle name="Moneda 3" xfId="15" xr:uid="{E0984DA4-5A99-4490-B8FA-A5AFB3E4E09C}"/>
    <cellStyle name="Moneda 3 2" xfId="17" xr:uid="{A50C6933-907C-4BBF-9A81-7ED9673BF67D}"/>
    <cellStyle name="Normal" xfId="0" builtinId="0"/>
    <cellStyle name="Normal 2" xfId="5" xr:uid="{00000000-0005-0000-0000-00000A000000}"/>
    <cellStyle name="Normal 3" xfId="8" xr:uid="{00000000-0005-0000-0000-00000B000000}"/>
    <cellStyle name="Normal 4" xfId="9" xr:uid="{00000000-0005-0000-0000-00000C000000}"/>
    <cellStyle name="Normal 5" xfId="11" xr:uid="{00000000-0005-0000-0000-00000D000000}"/>
    <cellStyle name="Título 2 2" xfId="13" xr:uid="{00000000-0005-0000-0000-00000E000000}"/>
  </cellStyles>
  <dxfs count="122">
    <dxf>
      <fill>
        <patternFill>
          <bgColor rgb="FF33CC33"/>
        </patternFill>
      </fill>
    </dxf>
    <dxf>
      <fill>
        <patternFill>
          <bgColor rgb="FFFF6600"/>
        </patternFill>
      </fill>
    </dxf>
    <dxf>
      <fill>
        <patternFill>
          <bgColor rgb="FF33CC33"/>
        </patternFill>
      </fill>
    </dxf>
    <dxf>
      <fill>
        <patternFill>
          <bgColor rgb="FFFF6600"/>
        </patternFill>
      </fill>
    </dxf>
    <dxf>
      <alignment wrapText="1" readingOrder="0"/>
    </dxf>
    <dxf>
      <alignment horizontal="center" readingOrder="0"/>
    </dxf>
    <dxf>
      <numFmt numFmtId="34" formatCode="_-&quot;$&quot;* #,##0.00_-;\-&quot;$&quot;* #,##0.00_-;_-&quot;$&quot;* &quot;-&quot;??_-;_-@_-"/>
    </dxf>
    <dxf>
      <alignment vertical="top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vertical="center" readingOrder="0"/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66" formatCode="0_);[Red]\(0\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color indexed="63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2499465926084170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strike/>
        <outline/>
        <shadow/>
        <u val="none"/>
        <vertAlign val="baseline"/>
        <sz val="1"/>
        <color indexed="63"/>
        <name val="Calibri"/>
        <scheme val="none"/>
      </font>
    </dxf>
    <dxf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68" formatCode="0_ ;\-0\ 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numFmt numFmtId="167" formatCode="[$$-540A]#,##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3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theme="6"/>
      </font>
    </dxf>
    <dxf>
      <font>
        <b/>
        <i/>
        <color theme="0"/>
      </font>
      <fill>
        <patternFill>
          <bgColor theme="0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7"/>
      </font>
      <fill>
        <patternFill>
          <bgColor theme="7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6"/>
      </font>
      <fill>
        <patternFill>
          <bgColor theme="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5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/>
        <color theme="1" tint="0.24994659260841701"/>
      </font>
      <fill>
        <patternFill>
          <bgColor theme="1" tint="0.24994659260841701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lor indexed="9"/>
      </font>
      <fill>
        <patternFill>
          <bgColor indexed="10"/>
        </patternFill>
      </fill>
    </dxf>
    <dxf>
      <font>
        <b/>
        <i val="0"/>
        <strike val="0"/>
        <color indexed="16"/>
      </font>
      <fill>
        <patternFill>
          <bgColor indexed="13"/>
        </patternFill>
      </fill>
    </dxf>
    <dxf>
      <font>
        <b/>
        <i val="0"/>
        <strike val="0"/>
        <color indexed="43"/>
      </font>
      <fill>
        <patternFill>
          <bgColor indexed="58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d/mm/yyyy"/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9"/>
        </left>
        <right/>
        <top style="thin">
          <color indexed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indexed="44"/>
          <bgColor indexed="4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9"/>
        </top>
        <bottom/>
        <vertical/>
        <horizontal/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solid">
          <fgColor indexed="64"/>
          <bgColor indexed="1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numFmt numFmtId="165" formatCode="[$$-80A]#,##0.00"/>
    </dxf>
    <dxf>
      <numFmt numFmtId="165" formatCode="[$$-80A]#,##0.00"/>
    </dxf>
    <dxf>
      <numFmt numFmtId="169" formatCode="m/d/yyyy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$-80A]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5" formatCode="[$$-8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9" formatCode="dd/mm/yyyy"/>
    </dxf>
    <dxf>
      <border outline="0">
        <top style="double">
          <color indexed="63"/>
        </top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entury Gothic"/>
        <scheme val="none"/>
      </font>
      <fill>
        <patternFill patternType="solid">
          <fgColor indexed="25"/>
          <bgColor indexed="25"/>
        </patternFill>
      </fill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numFmt numFmtId="1" formatCode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mruColors>
      <color rgb="FFFF6600"/>
      <color rgb="FFFF99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microsoft.com/office/2007/relationships/slicerCache" Target="slicerCaches/slicerCach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chartsheet" Target="chartsheets/sheet1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9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Auditoría!$G$5</c:f>
              <c:strCache>
                <c:ptCount val="1"/>
                <c:pt idx="0">
                  <c:v>Tlaxcala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C0C0C0"/>
                    </a:solidFill>
                    <a:latin typeface="Century Gothic"/>
                    <a:ea typeface="Century Gothic"/>
                    <a:cs typeface="Century Gothic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Auditoría!$I$5</c:f>
              <c:numCache>
                <c:formatCode>[$$-80A]#,##0.00</c:formatCode>
                <c:ptCount val="1"/>
                <c:pt idx="0">
                  <c:v>249418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5-44E4-880D-EF3DC0E2D099}"/>
            </c:ext>
          </c:extLst>
        </c:ser>
        <c:ser>
          <c:idx val="1"/>
          <c:order val="1"/>
          <c:tx>
            <c:strRef>
              <c:f>Auditoría!$G$6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Auditoría!$I$6</c:f>
              <c:numCache>
                <c:formatCode>[$$-80A]#,##0.00</c:formatCode>
                <c:ptCount val="1"/>
                <c:pt idx="0">
                  <c:v>239220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5-44E4-880D-EF3DC0E2D099}"/>
            </c:ext>
          </c:extLst>
        </c:ser>
        <c:ser>
          <c:idx val="2"/>
          <c:order val="2"/>
          <c:tx>
            <c:strRef>
              <c:f>Auditoría!$G$7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Auditoría!$I$7</c:f>
              <c:numCache>
                <c:formatCode>[$$-80A]#,##0.00</c:formatCode>
                <c:ptCount val="1"/>
                <c:pt idx="0">
                  <c:v>187862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55-44E4-880D-EF3DC0E2D099}"/>
            </c:ext>
          </c:extLst>
        </c:ser>
        <c:ser>
          <c:idx val="3"/>
          <c:order val="3"/>
          <c:tx>
            <c:strRef>
              <c:f>Auditoría!$G$8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Auditoría!$I$8</c:f>
              <c:numCache>
                <c:formatCode>[$$-80A]#,##0.00</c:formatCode>
                <c:ptCount val="1"/>
                <c:pt idx="0">
                  <c:v>219716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55-44E4-880D-EF3DC0E2D099}"/>
            </c:ext>
          </c:extLst>
        </c:ser>
        <c:ser>
          <c:idx val="4"/>
          <c:order val="4"/>
          <c:tx>
            <c:strRef>
              <c:f>Auditoría!$G$9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Auditoría!$I$9</c:f>
              <c:numCache>
                <c:formatCode>[$$-80A]#,##0.00</c:formatCode>
                <c:ptCount val="1"/>
                <c:pt idx="0">
                  <c:v>229455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55-44E4-880D-EF3DC0E2D099}"/>
            </c:ext>
          </c:extLst>
        </c:ser>
        <c:ser>
          <c:idx val="5"/>
          <c:order val="5"/>
          <c:tx>
            <c:strRef>
              <c:f>Auditoría!$G$10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Auditoría!$I$10</c:f>
              <c:numCache>
                <c:formatCode>[$$-80A]#,##0.00</c:formatCode>
                <c:ptCount val="1"/>
                <c:pt idx="0">
                  <c:v>250852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55-44E4-880D-EF3DC0E2D099}"/>
            </c:ext>
          </c:extLst>
        </c:ser>
        <c:ser>
          <c:idx val="6"/>
          <c:order val="6"/>
          <c:tx>
            <c:strRef>
              <c:f>Auditoría!$G$11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Auditoría!$I$11</c:f>
              <c:numCache>
                <c:formatCode>[$$-80A]#,##0.00</c:formatCode>
                <c:ptCount val="1"/>
                <c:pt idx="0">
                  <c:v>298272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55-44E4-880D-EF3DC0E2D099}"/>
            </c:ext>
          </c:extLst>
        </c:ser>
        <c:ser>
          <c:idx val="7"/>
          <c:order val="7"/>
          <c:tx>
            <c:strRef>
              <c:f>Auditoría!$G$12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Auditoría!$I$12</c:f>
              <c:numCache>
                <c:formatCode>[$$-80A]#,##0.00</c:formatCode>
                <c:ptCount val="1"/>
                <c:pt idx="0">
                  <c:v>258444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355-44E4-880D-EF3DC0E2D099}"/>
            </c:ext>
          </c:extLst>
        </c:ser>
        <c:ser>
          <c:idx val="8"/>
          <c:order val="8"/>
          <c:tx>
            <c:strRef>
              <c:f>Auditoría!$G$13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Auditoría!$I$13</c:f>
              <c:numCache>
                <c:formatCode>[$$-80A]#,##0.00</c:formatCode>
                <c:ptCount val="1"/>
                <c:pt idx="0">
                  <c:v>255906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355-44E4-880D-EF3DC0E2D099}"/>
            </c:ext>
          </c:extLst>
        </c:ser>
        <c:ser>
          <c:idx val="9"/>
          <c:order val="9"/>
          <c:tx>
            <c:strRef>
              <c:f>Auditoría!$G$14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Auditoría!$I$14</c:f>
              <c:numCache>
                <c:formatCode>[$$-80A]#,##0.00</c:formatCode>
                <c:ptCount val="1"/>
                <c:pt idx="0">
                  <c:v>189156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355-44E4-880D-EF3DC0E2D099}"/>
            </c:ext>
          </c:extLst>
        </c:ser>
        <c:ser>
          <c:idx val="10"/>
          <c:order val="10"/>
          <c:tx>
            <c:strRef>
              <c:f>Auditoría!$G$15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Auditoría!$I$15</c:f>
              <c:numCache>
                <c:formatCode>[$$-80A]#,##0.00</c:formatCode>
                <c:ptCount val="1"/>
                <c:pt idx="0">
                  <c:v>242704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355-44E4-880D-EF3DC0E2D099}"/>
            </c:ext>
          </c:extLst>
        </c:ser>
        <c:ser>
          <c:idx val="11"/>
          <c:order val="11"/>
          <c:tx>
            <c:strRef>
              <c:f>Auditoría!$G$16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Auditoría!$I$16</c:f>
              <c:numCache>
                <c:formatCode>[$$-80A]#,##0.00</c:formatCode>
                <c:ptCount val="1"/>
                <c:pt idx="0">
                  <c:v>253920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355-44E4-880D-EF3DC0E2D099}"/>
            </c:ext>
          </c:extLst>
        </c:ser>
        <c:ser>
          <c:idx val="12"/>
          <c:order val="12"/>
          <c:tx>
            <c:strRef>
              <c:f>Auditoría!$G$17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Auditoría!$I$17</c:f>
              <c:numCache>
                <c:formatCode>[$$-80A]#,##0.00</c:formatCode>
                <c:ptCount val="1"/>
                <c:pt idx="0">
                  <c:v>258560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55-44E4-880D-EF3DC0E2D099}"/>
            </c:ext>
          </c:extLst>
        </c:ser>
        <c:ser>
          <c:idx val="13"/>
          <c:order val="13"/>
          <c:tx>
            <c:strRef>
              <c:f>Auditoría!$G$18</c:f>
              <c:strCache>
                <c:ptCount val="1"/>
                <c:pt idx="0">
                  <c:v>Tlaxcala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Auditoría!$I$18</c:f>
              <c:numCache>
                <c:formatCode>[$$-80A]#,##0.00</c:formatCode>
                <c:ptCount val="1"/>
                <c:pt idx="0">
                  <c:v>262777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355-44E4-880D-EF3DC0E2D099}"/>
            </c:ext>
          </c:extLst>
        </c:ser>
        <c:ser>
          <c:idx val="14"/>
          <c:order val="14"/>
          <c:tx>
            <c:strRef>
              <c:f>Auditoría!$G$19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Auditoría!$I$19</c:f>
              <c:numCache>
                <c:formatCode>[$$-80A]#,##0.00</c:formatCode>
                <c:ptCount val="1"/>
                <c:pt idx="0">
                  <c:v>279342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355-44E4-880D-EF3DC0E2D099}"/>
            </c:ext>
          </c:extLst>
        </c:ser>
        <c:ser>
          <c:idx val="15"/>
          <c:order val="15"/>
          <c:tx>
            <c:strRef>
              <c:f>Auditoría!$G$20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Auditoría!$I$20</c:f>
              <c:numCache>
                <c:formatCode>[$$-80A]#,##0.00</c:formatCode>
                <c:ptCount val="1"/>
                <c:pt idx="0">
                  <c:v>251596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355-44E4-880D-EF3DC0E2D099}"/>
            </c:ext>
          </c:extLst>
        </c:ser>
        <c:ser>
          <c:idx val="16"/>
          <c:order val="16"/>
          <c:tx>
            <c:strRef>
              <c:f>Auditoría!$G$21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Auditoría!$I$21</c:f>
              <c:numCache>
                <c:formatCode>[$$-80A]#,##0.00</c:formatCode>
                <c:ptCount val="1"/>
                <c:pt idx="0">
                  <c:v>280741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355-44E4-880D-EF3DC0E2D099}"/>
            </c:ext>
          </c:extLst>
        </c:ser>
        <c:ser>
          <c:idx val="17"/>
          <c:order val="17"/>
          <c:tx>
            <c:strRef>
              <c:f>Auditoría!$G$22</c:f>
              <c:strCache>
                <c:ptCount val="1"/>
                <c:pt idx="0">
                  <c:v>Puebla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Auditoría!$I$22</c:f>
              <c:numCache>
                <c:formatCode>[$$-80A]#,##0.00</c:formatCode>
                <c:ptCount val="1"/>
                <c:pt idx="0">
                  <c:v>251430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355-44E4-880D-EF3DC0E2D099}"/>
            </c:ext>
          </c:extLst>
        </c:ser>
        <c:ser>
          <c:idx val="18"/>
          <c:order val="18"/>
          <c:tx>
            <c:strRef>
              <c:f>Auditoría!$G$23</c:f>
              <c:strCache>
                <c:ptCount val="1"/>
                <c:pt idx="0">
                  <c:v>Veracruz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Auditoría!$I$23</c:f>
              <c:numCache>
                <c:formatCode>[$$-80A]#,##0.00</c:formatCode>
                <c:ptCount val="1"/>
                <c:pt idx="0">
                  <c:v>227178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355-44E4-880D-EF3DC0E2D099}"/>
            </c:ext>
          </c:extLst>
        </c:ser>
        <c:ser>
          <c:idx val="19"/>
          <c:order val="19"/>
          <c:tx>
            <c:strRef>
              <c:f>Auditoría!$G$24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Auditoría!$I$24</c:f>
              <c:numCache>
                <c:formatCode>[$$-80A]#,##0.00</c:formatCode>
                <c:ptCount val="1"/>
                <c:pt idx="0">
                  <c:v>223564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355-44E4-880D-EF3DC0E2D099}"/>
            </c:ext>
          </c:extLst>
        </c:ser>
        <c:ser>
          <c:idx val="20"/>
          <c:order val="20"/>
          <c:tx>
            <c:strRef>
              <c:f>Auditoría!$G$25</c:f>
              <c:strCache>
                <c:ptCount val="1"/>
                <c:pt idx="0">
                  <c:v>Hidalgo</c:v>
                </c:pt>
              </c:strCache>
            </c:strRef>
          </c:tx>
          <c:invertIfNegative val="0"/>
          <c:cat>
            <c:strRef>
              <c:f>Auditoría!$I$4</c:f>
              <c:strCache>
                <c:ptCount val="1"/>
                <c:pt idx="0">
                  <c:v>Monto de venta</c:v>
                </c:pt>
              </c:strCache>
            </c:strRef>
          </c:cat>
          <c:val>
            <c:numRef>
              <c:f>Auditoría!$I$25</c:f>
              <c:numCache>
                <c:formatCode>[$$-80A]#,##0.00</c:formatCode>
                <c:ptCount val="1"/>
                <c:pt idx="0">
                  <c:v>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355-44E4-880D-EF3DC0E2D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6769856"/>
        <c:axId val="1"/>
      </c:barChart>
      <c:catAx>
        <c:axId val="3267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[$$-80A]#,##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C0C0C0"/>
                </a:solidFill>
                <a:latin typeface="Century Gothic"/>
                <a:ea typeface="Century Gothic"/>
                <a:cs typeface="Century Gothic"/>
              </a:defRPr>
            </a:pPr>
            <a:endParaRPr lang="es-MX"/>
          </a:p>
        </c:txPr>
        <c:crossAx val="3267698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entury Gothic"/>
          <a:ea typeface="Century Gothic"/>
          <a:cs typeface="Century Gothic"/>
        </a:defRPr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Examén ms Excel MSGG.xlsx]Clasificación!TablaDinámica14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Alquileres vs 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2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'Clasificación'!$J$21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D02-4366-BA46-4C23737BE87C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D02-4366-BA46-4C23737BE8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'Clasificación'!$I$22:$I$24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'Clasificación'!$J$22:$J$24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E-46B0-8136-D089B123C1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Examén ms Excel MSGG.xlsx]Clasificación!TablaDinámica14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'Clasificación'!$J$21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'Clasificación'!$I$22:$I$24</c:f>
              <c:strCache>
                <c:ptCount val="2"/>
                <c:pt idx="0">
                  <c:v>Alquiler</c:v>
                </c:pt>
                <c:pt idx="1">
                  <c:v>Venta</c:v>
                </c:pt>
              </c:strCache>
            </c:strRef>
          </c:cat>
          <c:val>
            <c:numRef>
              <c:f>'Clasificación'!$J$22:$J$24</c:f>
              <c:numCache>
                <c:formatCode>_("$"* #,##0.00_);_("$"* \(#,##0.00\);_("$"* "-"??_);_(@_)</c:formatCode>
                <c:ptCount val="2"/>
                <c:pt idx="0">
                  <c:v>19759180</c:v>
                </c:pt>
                <c:pt idx="1">
                  <c:v>15586616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C-40EC-B3AE-3E75F3AB5BD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Examén ms Excel MSGG.xlsx]Tabla TEM!TablaDinámica28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Valor del</a:t>
            </a:r>
            <a:r>
              <a:rPr lang="es-MX" baseline="0"/>
              <a:t> Mercado por Año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730780755835053"/>
          <c:y val="0.15610521912421935"/>
          <c:w val="0.82807068969584596"/>
          <c:h val="0.444973297516612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'Tabla TEM'!$B$5</c:f>
              <c:strCache>
                <c:ptCount val="1"/>
                <c:pt idx="0">
                  <c:v>Suma de 2014 (mdd)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 TEM'!$A$6:$A$18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TEM'!$B$6:$B$18</c:f>
              <c:numCache>
                <c:formatCode>_("$"* #,##0.00_);_("$"* \(#,##0.00\);_("$"* "-"??_);_(@_)</c:formatCode>
                <c:ptCount val="12"/>
                <c:pt idx="0">
                  <c:v>-5349</c:v>
                </c:pt>
                <c:pt idx="1">
                  <c:v>1010</c:v>
                </c:pt>
                <c:pt idx="2">
                  <c:v>44185</c:v>
                </c:pt>
                <c:pt idx="3">
                  <c:v>-1537</c:v>
                </c:pt>
                <c:pt idx="4">
                  <c:v>15259</c:v>
                </c:pt>
                <c:pt idx="5">
                  <c:v>-2107</c:v>
                </c:pt>
                <c:pt idx="6">
                  <c:v>-4705</c:v>
                </c:pt>
                <c:pt idx="7">
                  <c:v>21323</c:v>
                </c:pt>
                <c:pt idx="8">
                  <c:v>16920</c:v>
                </c:pt>
                <c:pt idx="9">
                  <c:v>11500</c:v>
                </c:pt>
                <c:pt idx="10">
                  <c:v>61126</c:v>
                </c:pt>
                <c:pt idx="11">
                  <c:v>33045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3-4A50-A049-040701DA65E8}"/>
            </c:ext>
          </c:extLst>
        </c:ser>
        <c:ser>
          <c:idx val="1"/>
          <c:order val="1"/>
          <c:tx>
            <c:strRef>
              <c:f>'Tabla TEM'!$C$5</c:f>
              <c:strCache>
                <c:ptCount val="1"/>
                <c:pt idx="0">
                  <c:v>Suma de 2015 (mdd)2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 TEM'!$A$6:$A$18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TEM'!$C$6:$C$18</c:f>
              <c:numCache>
                <c:formatCode>General</c:formatCode>
                <c:ptCount val="12"/>
                <c:pt idx="0">
                  <c:v>13500</c:v>
                </c:pt>
                <c:pt idx="1">
                  <c:v>28500</c:v>
                </c:pt>
                <c:pt idx="2">
                  <c:v>44900</c:v>
                </c:pt>
                <c:pt idx="3">
                  <c:v>237</c:v>
                </c:pt>
                <c:pt idx="4">
                  <c:v>19900</c:v>
                </c:pt>
                <c:pt idx="5">
                  <c:v>177</c:v>
                </c:pt>
                <c:pt idx="6">
                  <c:v>7400</c:v>
                </c:pt>
                <c:pt idx="7">
                  <c:v>10200</c:v>
                </c:pt>
                <c:pt idx="8">
                  <c:v>15600</c:v>
                </c:pt>
                <c:pt idx="9">
                  <c:v>18500</c:v>
                </c:pt>
                <c:pt idx="10">
                  <c:v>51900</c:v>
                </c:pt>
                <c:pt idx="11">
                  <c:v>15900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33-4683-854B-CF8936D475BC}"/>
            </c:ext>
          </c:extLst>
        </c:ser>
        <c:ser>
          <c:idx val="2"/>
          <c:order val="2"/>
          <c:tx>
            <c:strRef>
              <c:f>'Tabla TEM'!$D$5</c:f>
              <c:strCache>
                <c:ptCount val="1"/>
                <c:pt idx="0">
                  <c:v>Suma de  2016 (mdd)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'Tabla TEM'!$A$6:$A$18</c:f>
              <c:strCache>
                <c:ptCount val="12"/>
                <c:pt idx="0">
                  <c:v>Alimentos procesados</c:v>
                </c:pt>
                <c:pt idx="1">
                  <c:v>Banca</c:v>
                </c:pt>
                <c:pt idx="2">
                  <c:v>Bebidas</c:v>
                </c:pt>
                <c:pt idx="3">
                  <c:v>Bienes raices</c:v>
                </c:pt>
                <c:pt idx="4">
                  <c:v>Conglomerados</c:v>
                </c:pt>
                <c:pt idx="5">
                  <c:v>Construcción</c:v>
                </c:pt>
                <c:pt idx="6">
                  <c:v>Inversiones</c:v>
                </c:pt>
                <c:pt idx="7">
                  <c:v>Materiales para construcción</c:v>
                </c:pt>
                <c:pt idx="8">
                  <c:v>Medios de comunicación</c:v>
                </c:pt>
                <c:pt idx="9">
                  <c:v>Minería</c:v>
                </c:pt>
                <c:pt idx="10">
                  <c:v>Telecomunicaciones</c:v>
                </c:pt>
                <c:pt idx="11">
                  <c:v>Tiendas departamentales</c:v>
                </c:pt>
              </c:strCache>
            </c:strRef>
          </c:cat>
          <c:val>
            <c:numRef>
              <c:f>'Tabla TEM'!$D$6:$D$18</c:f>
              <c:numCache>
                <c:formatCode>General</c:formatCode>
                <c:ptCount val="12"/>
                <c:pt idx="0">
                  <c:v>9561</c:v>
                </c:pt>
                <c:pt idx="1">
                  <c:v>21174</c:v>
                </c:pt>
                <c:pt idx="2">
                  <c:v>31982</c:v>
                </c:pt>
                <c:pt idx="3">
                  <c:v>99</c:v>
                </c:pt>
                <c:pt idx="4">
                  <c:v>42360</c:v>
                </c:pt>
                <c:pt idx="5">
                  <c:v>-2263</c:v>
                </c:pt>
                <c:pt idx="6">
                  <c:v>-3257</c:v>
                </c:pt>
                <c:pt idx="7">
                  <c:v>26906</c:v>
                </c:pt>
                <c:pt idx="8">
                  <c:v>-1446</c:v>
                </c:pt>
                <c:pt idx="9">
                  <c:v>27815</c:v>
                </c:pt>
                <c:pt idx="10">
                  <c:v>55060</c:v>
                </c:pt>
                <c:pt idx="11">
                  <c:v>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33-4683-854B-CF8936D47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68788192"/>
        <c:axId val="1268789024"/>
      </c:barChart>
      <c:catAx>
        <c:axId val="126878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8789024"/>
        <c:crosses val="autoZero"/>
        <c:auto val="1"/>
        <c:lblAlgn val="ctr"/>
        <c:lblOffset val="100"/>
        <c:noMultiLvlLbl val="0"/>
      </c:catAx>
      <c:valAx>
        <c:axId val="1268789024"/>
        <c:scaling>
          <c:orientation val="minMax"/>
          <c:max val="65000"/>
          <c:min val="-5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6878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661193798364012"/>
          <c:y val="0.85466258510857074"/>
          <c:w val="0.77322158530598029"/>
          <c:h val="0.107642315918736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Examén ms Excel MSGG.xlsx]Tabla TEM!TablaDinámica1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Comparativo</a:t>
            </a:r>
            <a:r>
              <a:rPr lang="es-MX" baseline="0"/>
              <a:t> por Año por Industria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12700">
              <a:solidFill>
                <a:schemeClr val="l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2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</c:pivotFmt>
      <c:pivotFmt>
        <c:idx val="3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TEM'!$B$22:$B$23</c:f>
              <c:strCache>
                <c:ptCount val="1"/>
                <c:pt idx="0">
                  <c:v>Bienes raices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'Tabla TEM'!$A$24:$A$26</c:f>
              <c:strCache>
                <c:ptCount val="3"/>
                <c:pt idx="0">
                  <c:v>Suma de 2014 (mdd)</c:v>
                </c:pt>
                <c:pt idx="1">
                  <c:v>Suma de 2015 (mdd)2</c:v>
                </c:pt>
                <c:pt idx="2">
                  <c:v>Suma de  2016 (mdd)</c:v>
                </c:pt>
              </c:strCache>
            </c:strRef>
          </c:cat>
          <c:val>
            <c:numRef>
              <c:f>'Tabla TEM'!$B$24:$B$26</c:f>
              <c:numCache>
                <c:formatCode>_("$"* #,##0.00_);_("$"* \(#,##0.00\);_("$"* "-"??_);_(@_)</c:formatCode>
                <c:ptCount val="3"/>
                <c:pt idx="0">
                  <c:v>-1537</c:v>
                </c:pt>
                <c:pt idx="1">
                  <c:v>237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C-4BA1-A89C-D1D8D86724A0}"/>
            </c:ext>
          </c:extLst>
        </c:ser>
        <c:ser>
          <c:idx val="1"/>
          <c:order val="1"/>
          <c:tx>
            <c:strRef>
              <c:f>'Tabla TEM'!$C$22:$C$23</c:f>
              <c:strCache>
                <c:ptCount val="1"/>
                <c:pt idx="0">
                  <c:v>Conglomerados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'Tabla TEM'!$A$24:$A$26</c:f>
              <c:strCache>
                <c:ptCount val="3"/>
                <c:pt idx="0">
                  <c:v>Suma de 2014 (mdd)</c:v>
                </c:pt>
                <c:pt idx="1">
                  <c:v>Suma de 2015 (mdd)2</c:v>
                </c:pt>
                <c:pt idx="2">
                  <c:v>Suma de  2016 (mdd)</c:v>
                </c:pt>
              </c:strCache>
            </c:strRef>
          </c:cat>
          <c:val>
            <c:numRef>
              <c:f>'Tabla TEM'!$C$24:$C$26</c:f>
              <c:numCache>
                <c:formatCode>_("$"* #,##0.00_);_("$"* \(#,##0.00\);_("$"* "-"??_);_(@_)</c:formatCode>
                <c:ptCount val="3"/>
                <c:pt idx="0">
                  <c:v>15259</c:v>
                </c:pt>
                <c:pt idx="1">
                  <c:v>19900</c:v>
                </c:pt>
                <c:pt idx="2">
                  <c:v>42360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1A3C-4BA1-A89C-D1D8D86724A0}"/>
            </c:ext>
          </c:extLst>
        </c:ser>
        <c:ser>
          <c:idx val="2"/>
          <c:order val="2"/>
          <c:tx>
            <c:strRef>
              <c:f>'Tabla TEM'!$D$22:$D$23</c:f>
              <c:strCache>
                <c:ptCount val="1"/>
                <c:pt idx="0">
                  <c:v>Construcción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'Tabla TEM'!$A$24:$A$26</c:f>
              <c:strCache>
                <c:ptCount val="3"/>
                <c:pt idx="0">
                  <c:v>Suma de 2014 (mdd)</c:v>
                </c:pt>
                <c:pt idx="1">
                  <c:v>Suma de 2015 (mdd)2</c:v>
                </c:pt>
                <c:pt idx="2">
                  <c:v>Suma de  2016 (mdd)</c:v>
                </c:pt>
              </c:strCache>
            </c:strRef>
          </c:cat>
          <c:val>
            <c:numRef>
              <c:f>'Tabla TEM'!$D$24:$D$26</c:f>
              <c:numCache>
                <c:formatCode>_("$"* #,##0.00_);_("$"* \(#,##0.00\);_("$"* "-"??_);_(@_)</c:formatCode>
                <c:ptCount val="3"/>
                <c:pt idx="0">
                  <c:v>-2107</c:v>
                </c:pt>
                <c:pt idx="1">
                  <c:v>177</c:v>
                </c:pt>
                <c:pt idx="2">
                  <c:v>-2263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1A3C-4BA1-A89C-D1D8D86724A0}"/>
            </c:ext>
          </c:extLst>
        </c:ser>
        <c:ser>
          <c:idx val="3"/>
          <c:order val="3"/>
          <c:tx>
            <c:strRef>
              <c:f>'Tabla TEM'!$E$22:$E$23</c:f>
              <c:strCache>
                <c:ptCount val="1"/>
                <c:pt idx="0">
                  <c:v>Materiales para construcción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'Tabla TEM'!$A$24:$A$26</c:f>
              <c:strCache>
                <c:ptCount val="3"/>
                <c:pt idx="0">
                  <c:v>Suma de 2014 (mdd)</c:v>
                </c:pt>
                <c:pt idx="1">
                  <c:v>Suma de 2015 (mdd)2</c:v>
                </c:pt>
                <c:pt idx="2">
                  <c:v>Suma de  2016 (mdd)</c:v>
                </c:pt>
              </c:strCache>
            </c:strRef>
          </c:cat>
          <c:val>
            <c:numRef>
              <c:f>'Tabla TEM'!$E$24:$E$26</c:f>
              <c:numCache>
                <c:formatCode>_("$"* #,##0.00_);_("$"* \(#,##0.00\);_("$"* "-"??_);_(@_)</c:formatCode>
                <c:ptCount val="3"/>
                <c:pt idx="0">
                  <c:v>21323</c:v>
                </c:pt>
                <c:pt idx="1">
                  <c:v>10200</c:v>
                </c:pt>
                <c:pt idx="2">
                  <c:v>26906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1A3C-4BA1-A89C-D1D8D8672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0937856"/>
        <c:axId val="740936192"/>
      </c:barChart>
      <c:catAx>
        <c:axId val="7409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0936192"/>
        <c:crosses val="autoZero"/>
        <c:auto val="1"/>
        <c:lblAlgn val="ctr"/>
        <c:lblOffset val="100"/>
        <c:noMultiLvlLbl val="0"/>
      </c:catAx>
      <c:valAx>
        <c:axId val="74093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09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hyperlink" Target="#Definiciones!A1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13" Type="http://schemas.openxmlformats.org/officeDocument/2006/relationships/image" Target="../media/image29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12" Type="http://schemas.openxmlformats.org/officeDocument/2006/relationships/image" Target="../media/image28.png"/><Relationship Id="rId17" Type="http://schemas.openxmlformats.org/officeDocument/2006/relationships/image" Target="../media/image2.png"/><Relationship Id="rId2" Type="http://schemas.openxmlformats.org/officeDocument/2006/relationships/image" Target="../media/image18.png"/><Relationship Id="rId16" Type="http://schemas.openxmlformats.org/officeDocument/2006/relationships/image" Target="../media/image32.png"/><Relationship Id="rId1" Type="http://schemas.openxmlformats.org/officeDocument/2006/relationships/hyperlink" Target="#Definiciones!A1"/><Relationship Id="rId6" Type="http://schemas.openxmlformats.org/officeDocument/2006/relationships/image" Target="../media/image22.png"/><Relationship Id="rId11" Type="http://schemas.openxmlformats.org/officeDocument/2006/relationships/image" Target="../media/image27.png"/><Relationship Id="rId5" Type="http://schemas.openxmlformats.org/officeDocument/2006/relationships/image" Target="../media/image21.png"/><Relationship Id="rId15" Type="http://schemas.openxmlformats.org/officeDocument/2006/relationships/image" Target="../media/image31.png"/><Relationship Id="rId10" Type="http://schemas.openxmlformats.org/officeDocument/2006/relationships/image" Target="../media/image26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Relationship Id="rId14" Type="http://schemas.openxmlformats.org/officeDocument/2006/relationships/image" Target="../media/image3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5</xdr:row>
      <xdr:rowOff>69320</xdr:rowOff>
    </xdr:from>
    <xdr:to>
      <xdr:col>3</xdr:col>
      <xdr:colOff>148877</xdr:colOff>
      <xdr:row>6</xdr:row>
      <xdr:rowOff>344489</xdr:rowOff>
    </xdr:to>
    <xdr:pic>
      <xdr:nvPicPr>
        <xdr:cNvPr id="2" name="Imagen 4">
          <a:extLst>
            <a:ext uri="{FF2B5EF4-FFF2-40B4-BE49-F238E27FC236}">
              <a16:creationId xmlns:a16="http://schemas.microsoft.com/office/drawing/2014/main" id="{18BD8333-D403-49FC-8BE8-CAC67B53A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bg2">
              <a:shade val="45000"/>
              <a:satMod val="135000"/>
            </a:schemeClr>
            <a:prstClr val="white"/>
          </a:duotone>
        </a:blip>
        <a:stretch>
          <a:fillRect/>
        </a:stretch>
      </xdr:blipFill>
      <xdr:spPr>
        <a:xfrm>
          <a:off x="895349" y="69320"/>
          <a:ext cx="1104901" cy="67521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5</xdr:row>
      <xdr:rowOff>4762</xdr:rowOff>
    </xdr:from>
    <xdr:to>
      <xdr:col>10</xdr:col>
      <xdr:colOff>866775</xdr:colOff>
      <xdr:row>18</xdr:row>
      <xdr:rowOff>190500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4</xdr:row>
      <xdr:rowOff>395287</xdr:rowOff>
    </xdr:from>
    <xdr:to>
      <xdr:col>15</xdr:col>
      <xdr:colOff>9525</xdr:colOff>
      <xdr:row>13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D87EF0-F40C-4F02-86D4-C07908BB4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133824</xdr:colOff>
      <xdr:row>3</xdr:row>
      <xdr:rowOff>48164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4CF20F-5343-4F18-9F91-69A12B887C6B}"/>
            </a:ext>
          </a:extLst>
        </xdr:cNvPr>
        <xdr:cNvSpPr/>
      </xdr:nvSpPr>
      <xdr:spPr>
        <a:xfrm>
          <a:off x="305274" y="481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246981</xdr:colOff>
      <xdr:row>4</xdr:row>
      <xdr:rowOff>10064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B3D36F-E9CC-41BB-AB29-D59C94E695D3}"/>
            </a:ext>
          </a:extLst>
        </xdr:cNvPr>
        <xdr:cNvSpPr/>
      </xdr:nvSpPr>
      <xdr:spPr>
        <a:xfrm>
          <a:off x="999456" y="171989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247651</xdr:colOff>
      <xdr:row>6</xdr:row>
      <xdr:rowOff>85724</xdr:rowOff>
    </xdr:from>
    <xdr:to>
      <xdr:col>20</xdr:col>
      <xdr:colOff>419102</xdr:colOff>
      <xdr:row>6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20BCD7BE-ED29-4328-BCA6-921D83AB07E0}"/>
            </a:ext>
          </a:extLst>
        </xdr:cNvPr>
        <xdr:cNvSpPr/>
      </xdr:nvSpPr>
      <xdr:spPr>
        <a:xfrm>
          <a:off x="14744700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0</xdr:col>
      <xdr:colOff>0</xdr:colOff>
      <xdr:row>4</xdr:row>
      <xdr:rowOff>0</xdr:rowOff>
    </xdr:from>
    <xdr:to>
      <xdr:col>1</xdr:col>
      <xdr:colOff>1809750</xdr:colOff>
      <xdr:row>6</xdr:row>
      <xdr:rowOff>38100</xdr:rowOff>
    </xdr:to>
    <xdr:pic>
      <xdr:nvPicPr>
        <xdr:cNvPr id="3" name="Imagen 3">
          <a:extLst>
            <a:ext uri="{FF2B5EF4-FFF2-40B4-BE49-F238E27FC236}">
              <a16:creationId xmlns:a16="http://schemas.microsoft.com/office/drawing/2014/main" id="{E41450AA-ABCD-40D2-8324-79541FB18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9240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381000</xdr:colOff>
      <xdr:row>25</xdr:row>
      <xdr:rowOff>38100</xdr:rowOff>
    </xdr:from>
    <xdr:to>
      <xdr:col>8</xdr:col>
      <xdr:colOff>1143000</xdr:colOff>
      <xdr:row>25</xdr:row>
      <xdr:rowOff>285750</xdr:rowOff>
    </xdr:to>
    <xdr:pic>
      <xdr:nvPicPr>
        <xdr:cNvPr id="4" name="Imagen 18">
          <a:extLst>
            <a:ext uri="{FF2B5EF4-FFF2-40B4-BE49-F238E27FC236}">
              <a16:creationId xmlns:a16="http://schemas.microsoft.com/office/drawing/2014/main" id="{4B0482B7-AE51-4F12-B023-97873B8A00D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3027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371475</xdr:colOff>
      <xdr:row>24</xdr:row>
      <xdr:rowOff>28575</xdr:rowOff>
    </xdr:from>
    <xdr:to>
      <xdr:col>8</xdr:col>
      <xdr:colOff>1133475</xdr:colOff>
      <xdr:row>24</xdr:row>
      <xdr:rowOff>276225</xdr:rowOff>
    </xdr:to>
    <xdr:pic>
      <xdr:nvPicPr>
        <xdr:cNvPr id="5" name="Imagen 19">
          <a:extLst>
            <a:ext uri="{FF2B5EF4-FFF2-40B4-BE49-F238E27FC236}">
              <a16:creationId xmlns:a16="http://schemas.microsoft.com/office/drawing/2014/main" id="{A8B17CD8-7E62-4766-B0BA-5370EED06C3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0750" y="5810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23</xdr:row>
      <xdr:rowOff>28575</xdr:rowOff>
    </xdr:from>
    <xdr:to>
      <xdr:col>8</xdr:col>
      <xdr:colOff>1114425</xdr:colOff>
      <xdr:row>23</xdr:row>
      <xdr:rowOff>276225</xdr:rowOff>
    </xdr:to>
    <xdr:pic>
      <xdr:nvPicPr>
        <xdr:cNvPr id="6" name="Imagen 20">
          <a:extLst>
            <a:ext uri="{FF2B5EF4-FFF2-40B4-BE49-F238E27FC236}">
              <a16:creationId xmlns:a16="http://schemas.microsoft.com/office/drawing/2014/main" id="{7A7528A1-BF28-4C6F-B45A-39AAFB8FFB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22</xdr:row>
      <xdr:rowOff>28575</xdr:rowOff>
    </xdr:from>
    <xdr:to>
      <xdr:col>8</xdr:col>
      <xdr:colOff>1114425</xdr:colOff>
      <xdr:row>22</xdr:row>
      <xdr:rowOff>276225</xdr:rowOff>
    </xdr:to>
    <xdr:pic>
      <xdr:nvPicPr>
        <xdr:cNvPr id="7" name="Imagen 21">
          <a:extLst>
            <a:ext uri="{FF2B5EF4-FFF2-40B4-BE49-F238E27FC236}">
              <a16:creationId xmlns:a16="http://schemas.microsoft.com/office/drawing/2014/main" id="{6DA6641E-677B-41B8-A757-AE16EBEC64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5200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352425</xdr:colOff>
      <xdr:row>21</xdr:row>
      <xdr:rowOff>28575</xdr:rowOff>
    </xdr:from>
    <xdr:to>
      <xdr:col>8</xdr:col>
      <xdr:colOff>1114425</xdr:colOff>
      <xdr:row>21</xdr:row>
      <xdr:rowOff>276225</xdr:rowOff>
    </xdr:to>
    <xdr:pic>
      <xdr:nvPicPr>
        <xdr:cNvPr id="8" name="Imagen 22">
          <a:extLst>
            <a:ext uri="{FF2B5EF4-FFF2-40B4-BE49-F238E27FC236}">
              <a16:creationId xmlns:a16="http://schemas.microsoft.com/office/drawing/2014/main" id="{93F50ACA-81CB-4DC3-93EA-4FF3F896A9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4895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20</xdr:row>
      <xdr:rowOff>38100</xdr:rowOff>
    </xdr:from>
    <xdr:to>
      <xdr:col>8</xdr:col>
      <xdr:colOff>1104900</xdr:colOff>
      <xdr:row>20</xdr:row>
      <xdr:rowOff>285750</xdr:rowOff>
    </xdr:to>
    <xdr:pic>
      <xdr:nvPicPr>
        <xdr:cNvPr id="9" name="Imagen 23">
          <a:extLst>
            <a:ext uri="{FF2B5EF4-FFF2-40B4-BE49-F238E27FC236}">
              <a16:creationId xmlns:a16="http://schemas.microsoft.com/office/drawing/2014/main" id="{90ED28E0-F4B6-46F2-A372-F28DC40848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19</xdr:row>
      <xdr:rowOff>38100</xdr:rowOff>
    </xdr:from>
    <xdr:to>
      <xdr:col>8</xdr:col>
      <xdr:colOff>1095375</xdr:colOff>
      <xdr:row>19</xdr:row>
      <xdr:rowOff>285750</xdr:rowOff>
    </xdr:to>
    <xdr:pic>
      <xdr:nvPicPr>
        <xdr:cNvPr id="10" name="Imagen 24">
          <a:extLst>
            <a:ext uri="{FF2B5EF4-FFF2-40B4-BE49-F238E27FC236}">
              <a16:creationId xmlns:a16="http://schemas.microsoft.com/office/drawing/2014/main" id="{CB716A8F-B030-43D0-9BA1-789D3CE6CD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4295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18</xdr:row>
      <xdr:rowOff>38100</xdr:rowOff>
    </xdr:from>
    <xdr:to>
      <xdr:col>8</xdr:col>
      <xdr:colOff>1104900</xdr:colOff>
      <xdr:row>18</xdr:row>
      <xdr:rowOff>285750</xdr:rowOff>
    </xdr:to>
    <xdr:pic>
      <xdr:nvPicPr>
        <xdr:cNvPr id="11" name="Imagen 25">
          <a:extLst>
            <a:ext uri="{FF2B5EF4-FFF2-40B4-BE49-F238E27FC236}">
              <a16:creationId xmlns:a16="http://schemas.microsoft.com/office/drawing/2014/main" id="{F91FBDEB-DE5D-49D4-A3B7-07D72DC5DE1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990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17</xdr:row>
      <xdr:rowOff>28575</xdr:rowOff>
    </xdr:from>
    <xdr:to>
      <xdr:col>8</xdr:col>
      <xdr:colOff>1104900</xdr:colOff>
      <xdr:row>17</xdr:row>
      <xdr:rowOff>276225</xdr:rowOff>
    </xdr:to>
    <xdr:pic>
      <xdr:nvPicPr>
        <xdr:cNvPr id="12" name="Imagen 26">
          <a:extLst>
            <a:ext uri="{FF2B5EF4-FFF2-40B4-BE49-F238E27FC236}">
              <a16:creationId xmlns:a16="http://schemas.microsoft.com/office/drawing/2014/main" id="{D79E6C2B-27AB-43C6-B9BC-8A33BE22B2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6766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342900</xdr:colOff>
      <xdr:row>16</xdr:row>
      <xdr:rowOff>28575</xdr:rowOff>
    </xdr:from>
    <xdr:to>
      <xdr:col>8</xdr:col>
      <xdr:colOff>1104900</xdr:colOff>
      <xdr:row>16</xdr:row>
      <xdr:rowOff>276225</xdr:rowOff>
    </xdr:to>
    <xdr:pic>
      <xdr:nvPicPr>
        <xdr:cNvPr id="13" name="Imagen 27">
          <a:extLst>
            <a:ext uri="{FF2B5EF4-FFF2-40B4-BE49-F238E27FC236}">
              <a16:creationId xmlns:a16="http://schemas.microsoft.com/office/drawing/2014/main" id="{C16809C8-E283-4892-9D46-DB2D6536B4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33718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15</xdr:row>
      <xdr:rowOff>28575</xdr:rowOff>
    </xdr:from>
    <xdr:to>
      <xdr:col>8</xdr:col>
      <xdr:colOff>1085850</xdr:colOff>
      <xdr:row>15</xdr:row>
      <xdr:rowOff>276225</xdr:rowOff>
    </xdr:to>
    <xdr:pic>
      <xdr:nvPicPr>
        <xdr:cNvPr id="14" name="Imagen 28">
          <a:extLst>
            <a:ext uri="{FF2B5EF4-FFF2-40B4-BE49-F238E27FC236}">
              <a16:creationId xmlns:a16="http://schemas.microsoft.com/office/drawing/2014/main" id="{F63F637B-438D-4E11-815F-FA0533D3BA8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30670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14</xdr:row>
      <xdr:rowOff>38100</xdr:rowOff>
    </xdr:from>
    <xdr:to>
      <xdr:col>8</xdr:col>
      <xdr:colOff>1095375</xdr:colOff>
      <xdr:row>14</xdr:row>
      <xdr:rowOff>285750</xdr:rowOff>
    </xdr:to>
    <xdr:pic>
      <xdr:nvPicPr>
        <xdr:cNvPr id="15" name="Imagen 29">
          <a:extLst>
            <a:ext uri="{FF2B5EF4-FFF2-40B4-BE49-F238E27FC236}">
              <a16:creationId xmlns:a16="http://schemas.microsoft.com/office/drawing/2014/main" id="{3DCDB119-B1CD-4FA9-ADA0-4CAA7AADCC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27717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314325</xdr:colOff>
      <xdr:row>13</xdr:row>
      <xdr:rowOff>38100</xdr:rowOff>
    </xdr:from>
    <xdr:to>
      <xdr:col>8</xdr:col>
      <xdr:colOff>1076325</xdr:colOff>
      <xdr:row>13</xdr:row>
      <xdr:rowOff>285750</xdr:rowOff>
    </xdr:to>
    <xdr:pic>
      <xdr:nvPicPr>
        <xdr:cNvPr id="16" name="Imagen 30">
          <a:extLst>
            <a:ext uri="{FF2B5EF4-FFF2-40B4-BE49-F238E27FC236}">
              <a16:creationId xmlns:a16="http://schemas.microsoft.com/office/drawing/2014/main" id="{879E4CA7-5C49-49D3-AFA4-4ABA7D33D4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63600" y="2466975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333375</xdr:colOff>
      <xdr:row>11</xdr:row>
      <xdr:rowOff>19050</xdr:rowOff>
    </xdr:from>
    <xdr:to>
      <xdr:col>8</xdr:col>
      <xdr:colOff>1095375</xdr:colOff>
      <xdr:row>11</xdr:row>
      <xdr:rowOff>257175</xdr:rowOff>
    </xdr:to>
    <xdr:pic>
      <xdr:nvPicPr>
        <xdr:cNvPr id="17" name="Imagen 31">
          <a:extLst>
            <a:ext uri="{FF2B5EF4-FFF2-40B4-BE49-F238E27FC236}">
              <a16:creationId xmlns:a16="http://schemas.microsoft.com/office/drawing/2014/main" id="{0FC91EA3-4BA2-4CC2-B3C2-437C129789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82650" y="1838325"/>
          <a:ext cx="93345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323850</xdr:colOff>
      <xdr:row>12</xdr:row>
      <xdr:rowOff>28575</xdr:rowOff>
    </xdr:from>
    <xdr:to>
      <xdr:col>8</xdr:col>
      <xdr:colOff>1085850</xdr:colOff>
      <xdr:row>12</xdr:row>
      <xdr:rowOff>276225</xdr:rowOff>
    </xdr:to>
    <xdr:pic>
      <xdr:nvPicPr>
        <xdr:cNvPr id="18" name="Imagen 32">
          <a:extLst>
            <a:ext uri="{FF2B5EF4-FFF2-40B4-BE49-F238E27FC236}">
              <a16:creationId xmlns:a16="http://schemas.microsoft.com/office/drawing/2014/main" id="{B96AAC5D-3936-42D2-B674-80DC3DD885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73125" y="2152650"/>
          <a:ext cx="942975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247651</xdr:colOff>
      <xdr:row>4</xdr:row>
      <xdr:rowOff>85724</xdr:rowOff>
    </xdr:from>
    <xdr:to>
      <xdr:col>19</xdr:col>
      <xdr:colOff>419102</xdr:colOff>
      <xdr:row>4</xdr:row>
      <xdr:rowOff>361949</xdr:rowOff>
    </xdr:to>
    <xdr:sp macro="" textlink="">
      <xdr:nvSpPr>
        <xdr:cNvPr id="2" name="Rounded Rectangle 1" descr="Haga clic para ver las definiciones de rendimiento del proyecto." title="Definiciones">
          <a:hlinkClick xmlns:r="http://schemas.openxmlformats.org/officeDocument/2006/relationships" r:id="rId1" tooltip="Haga clic para ver las definiciones de rendimiento del proyecto"/>
          <a:extLst>
            <a:ext uri="{FF2B5EF4-FFF2-40B4-BE49-F238E27FC236}">
              <a16:creationId xmlns:a16="http://schemas.microsoft.com/office/drawing/2014/main" id="{006BEB02-2108-4248-8168-E1990BFD75EC}"/>
            </a:ext>
          </a:extLst>
        </xdr:cNvPr>
        <xdr:cNvSpPr/>
      </xdr:nvSpPr>
      <xdr:spPr>
        <a:xfrm>
          <a:off x="11744325" y="685799"/>
          <a:ext cx="0" cy="276225"/>
        </a:xfrm>
        <a:prstGeom prst="roundRect">
          <a:avLst>
            <a:gd name="adj" fmla="val 7292"/>
          </a:avLst>
        </a:prstGeom>
        <a:solidFill>
          <a:schemeClr val="accent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BE" sz="1000" b="1">
              <a:solidFill>
                <a:schemeClr val="bg1"/>
              </a:solidFill>
              <a:latin typeface="+mn-lt"/>
              <a:ea typeface="+mn-ea"/>
              <a:cs typeface="+mn-cs"/>
            </a:rPr>
            <a:t>DEFINICIONES</a:t>
          </a:r>
          <a:endParaRPr lang="en-US" sz="1000" b="1">
            <a:solidFill>
              <a:schemeClr val="bg1"/>
            </a:solidFill>
            <a:latin typeface="+mn-lt"/>
            <a:ea typeface="+mn-ea"/>
            <a:cs typeface="+mn-cs"/>
          </a:endParaRPr>
        </a:p>
      </xdr:txBody>
    </xdr:sp>
    <xdr:clientData fPrintsWithSheet="0"/>
  </xdr:twoCellAnchor>
  <xdr:twoCellAnchor editAs="oneCell">
    <xdr:from>
      <xdr:col>7</xdr:col>
      <xdr:colOff>400050</xdr:colOff>
      <xdr:row>9</xdr:row>
      <xdr:rowOff>19050</xdr:rowOff>
    </xdr:from>
    <xdr:to>
      <xdr:col>7</xdr:col>
      <xdr:colOff>1333500</xdr:colOff>
      <xdr:row>9</xdr:row>
      <xdr:rowOff>266700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B5B9206-7867-4AAB-9B89-A0C0B8F65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1838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23</xdr:row>
      <xdr:rowOff>38100</xdr:rowOff>
    </xdr:from>
    <xdr:to>
      <xdr:col>7</xdr:col>
      <xdr:colOff>1323975</xdr:colOff>
      <xdr:row>23</xdr:row>
      <xdr:rowOff>285750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457EF8ED-211A-4E61-B81C-357AE2DDA05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6124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22</xdr:row>
      <xdr:rowOff>47625</xdr:rowOff>
    </xdr:from>
    <xdr:to>
      <xdr:col>7</xdr:col>
      <xdr:colOff>1295400</xdr:colOff>
      <xdr:row>22</xdr:row>
      <xdr:rowOff>295275</xdr:rowOff>
    </xdr:to>
    <xdr:pic>
      <xdr:nvPicPr>
        <xdr:cNvPr id="5" name="Imagen 5">
          <a:extLst>
            <a:ext uri="{FF2B5EF4-FFF2-40B4-BE49-F238E27FC236}">
              <a16:creationId xmlns:a16="http://schemas.microsoft.com/office/drawing/2014/main" id="{C6EA2005-4DFE-4F3C-9909-535BAAC328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58293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21</xdr:row>
      <xdr:rowOff>28575</xdr:rowOff>
    </xdr:from>
    <xdr:to>
      <xdr:col>7</xdr:col>
      <xdr:colOff>1314450</xdr:colOff>
      <xdr:row>21</xdr:row>
      <xdr:rowOff>276225</xdr:rowOff>
    </xdr:to>
    <xdr:pic>
      <xdr:nvPicPr>
        <xdr:cNvPr id="6" name="Imagen 6">
          <a:extLst>
            <a:ext uri="{FF2B5EF4-FFF2-40B4-BE49-F238E27FC236}">
              <a16:creationId xmlns:a16="http://schemas.microsoft.com/office/drawing/2014/main" id="{894B8F1C-070A-4BA9-A9C2-D5AE73A4B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5505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20</xdr:row>
      <xdr:rowOff>19050</xdr:rowOff>
    </xdr:from>
    <xdr:to>
      <xdr:col>7</xdr:col>
      <xdr:colOff>1343025</xdr:colOff>
      <xdr:row>20</xdr:row>
      <xdr:rowOff>266700</xdr:rowOff>
    </xdr:to>
    <xdr:pic>
      <xdr:nvPicPr>
        <xdr:cNvPr id="7" name="Imagen 7">
          <a:extLst>
            <a:ext uri="{FF2B5EF4-FFF2-40B4-BE49-F238E27FC236}">
              <a16:creationId xmlns:a16="http://schemas.microsoft.com/office/drawing/2014/main" id="{1184A0A9-DF4D-4BA4-9FC7-10C988EC0D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51911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361950</xdr:colOff>
      <xdr:row>19</xdr:row>
      <xdr:rowOff>38100</xdr:rowOff>
    </xdr:from>
    <xdr:to>
      <xdr:col>7</xdr:col>
      <xdr:colOff>1295400</xdr:colOff>
      <xdr:row>19</xdr:row>
      <xdr:rowOff>285750</xdr:rowOff>
    </xdr:to>
    <xdr:pic>
      <xdr:nvPicPr>
        <xdr:cNvPr id="8" name="Imagen 8">
          <a:extLst>
            <a:ext uri="{FF2B5EF4-FFF2-40B4-BE49-F238E27FC236}">
              <a16:creationId xmlns:a16="http://schemas.microsoft.com/office/drawing/2014/main" id="{8648D71F-975C-4A2A-AD53-307214313F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49053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419100</xdr:colOff>
      <xdr:row>18</xdr:row>
      <xdr:rowOff>38100</xdr:rowOff>
    </xdr:from>
    <xdr:to>
      <xdr:col>7</xdr:col>
      <xdr:colOff>1352550</xdr:colOff>
      <xdr:row>18</xdr:row>
      <xdr:rowOff>285750</xdr:rowOff>
    </xdr:to>
    <xdr:pic>
      <xdr:nvPicPr>
        <xdr:cNvPr id="9" name="Imagen 9">
          <a:extLst>
            <a:ext uri="{FF2B5EF4-FFF2-40B4-BE49-F238E27FC236}">
              <a16:creationId xmlns:a16="http://schemas.microsoft.com/office/drawing/2014/main" id="{0D191A7B-08F3-4DF8-8EC7-298008D41D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0" y="46005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428625</xdr:colOff>
      <xdr:row>17</xdr:row>
      <xdr:rowOff>28575</xdr:rowOff>
    </xdr:from>
    <xdr:to>
      <xdr:col>7</xdr:col>
      <xdr:colOff>1362075</xdr:colOff>
      <xdr:row>17</xdr:row>
      <xdr:rowOff>276225</xdr:rowOff>
    </xdr:to>
    <xdr:pic>
      <xdr:nvPicPr>
        <xdr:cNvPr id="10" name="Imagen 10">
          <a:extLst>
            <a:ext uri="{FF2B5EF4-FFF2-40B4-BE49-F238E27FC236}">
              <a16:creationId xmlns:a16="http://schemas.microsoft.com/office/drawing/2014/main" id="{0932D565-FE11-45B3-8DEE-203853DA824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77525" y="42862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16</xdr:row>
      <xdr:rowOff>28575</xdr:rowOff>
    </xdr:from>
    <xdr:to>
      <xdr:col>7</xdr:col>
      <xdr:colOff>1343025</xdr:colOff>
      <xdr:row>16</xdr:row>
      <xdr:rowOff>276225</xdr:rowOff>
    </xdr:to>
    <xdr:pic>
      <xdr:nvPicPr>
        <xdr:cNvPr id="11" name="Imagen 11">
          <a:extLst>
            <a:ext uri="{FF2B5EF4-FFF2-40B4-BE49-F238E27FC236}">
              <a16:creationId xmlns:a16="http://schemas.microsoft.com/office/drawing/2014/main" id="{BE302621-5C60-4959-BF58-3F8AD6BBFC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15</xdr:row>
      <xdr:rowOff>38100</xdr:rowOff>
    </xdr:from>
    <xdr:to>
      <xdr:col>7</xdr:col>
      <xdr:colOff>1343025</xdr:colOff>
      <xdr:row>15</xdr:row>
      <xdr:rowOff>285750</xdr:rowOff>
    </xdr:to>
    <xdr:pic>
      <xdr:nvPicPr>
        <xdr:cNvPr id="12" name="Imagen 12">
          <a:extLst>
            <a:ext uri="{FF2B5EF4-FFF2-40B4-BE49-F238E27FC236}">
              <a16:creationId xmlns:a16="http://schemas.microsoft.com/office/drawing/2014/main" id="{E82827DC-6173-4F46-A711-0D9898BD65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3686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14</xdr:row>
      <xdr:rowOff>19050</xdr:rowOff>
    </xdr:from>
    <xdr:to>
      <xdr:col>7</xdr:col>
      <xdr:colOff>1333500</xdr:colOff>
      <xdr:row>14</xdr:row>
      <xdr:rowOff>266700</xdr:rowOff>
    </xdr:to>
    <xdr:pic>
      <xdr:nvPicPr>
        <xdr:cNvPr id="13" name="Imagen 13">
          <a:extLst>
            <a:ext uri="{FF2B5EF4-FFF2-40B4-BE49-F238E27FC236}">
              <a16:creationId xmlns:a16="http://schemas.microsoft.com/office/drawing/2014/main" id="{7F328C48-852C-4CDC-BDE4-786AB99923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3623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400050</xdr:colOff>
      <xdr:row>13</xdr:row>
      <xdr:rowOff>28575</xdr:rowOff>
    </xdr:from>
    <xdr:to>
      <xdr:col>7</xdr:col>
      <xdr:colOff>1333500</xdr:colOff>
      <xdr:row>13</xdr:row>
      <xdr:rowOff>276225</xdr:rowOff>
    </xdr:to>
    <xdr:pic>
      <xdr:nvPicPr>
        <xdr:cNvPr id="14" name="Imagen 14">
          <a:extLst>
            <a:ext uri="{FF2B5EF4-FFF2-40B4-BE49-F238E27FC236}">
              <a16:creationId xmlns:a16="http://schemas.microsoft.com/office/drawing/2014/main" id="{76F48E3C-8081-4DDC-A4CD-131C1308B34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48950" y="30670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381000</xdr:colOff>
      <xdr:row>12</xdr:row>
      <xdr:rowOff>19050</xdr:rowOff>
    </xdr:from>
    <xdr:to>
      <xdr:col>7</xdr:col>
      <xdr:colOff>1314450</xdr:colOff>
      <xdr:row>12</xdr:row>
      <xdr:rowOff>266700</xdr:rowOff>
    </xdr:to>
    <xdr:pic>
      <xdr:nvPicPr>
        <xdr:cNvPr id="15" name="Imagen 15">
          <a:extLst>
            <a:ext uri="{FF2B5EF4-FFF2-40B4-BE49-F238E27FC236}">
              <a16:creationId xmlns:a16="http://schemas.microsoft.com/office/drawing/2014/main" id="{CE58D881-3FD6-458A-9689-4D3C614AF7E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29900" y="27527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409575</xdr:colOff>
      <xdr:row>11</xdr:row>
      <xdr:rowOff>28575</xdr:rowOff>
    </xdr:from>
    <xdr:to>
      <xdr:col>7</xdr:col>
      <xdr:colOff>1343025</xdr:colOff>
      <xdr:row>11</xdr:row>
      <xdr:rowOff>276225</xdr:rowOff>
    </xdr:to>
    <xdr:pic>
      <xdr:nvPicPr>
        <xdr:cNvPr id="16" name="Imagen 16">
          <a:extLst>
            <a:ext uri="{FF2B5EF4-FFF2-40B4-BE49-F238E27FC236}">
              <a16:creationId xmlns:a16="http://schemas.microsoft.com/office/drawing/2014/main" id="{BC7A09D1-69A6-4B0E-955A-1F84FF3206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58475" y="2457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390525</xdr:colOff>
      <xdr:row>10</xdr:row>
      <xdr:rowOff>38100</xdr:rowOff>
    </xdr:from>
    <xdr:to>
      <xdr:col>7</xdr:col>
      <xdr:colOff>1323975</xdr:colOff>
      <xdr:row>10</xdr:row>
      <xdr:rowOff>285750</xdr:rowOff>
    </xdr:to>
    <xdr:pic>
      <xdr:nvPicPr>
        <xdr:cNvPr id="17" name="Imagen 17">
          <a:extLst>
            <a:ext uri="{FF2B5EF4-FFF2-40B4-BE49-F238E27FC236}">
              <a16:creationId xmlns:a16="http://schemas.microsoft.com/office/drawing/2014/main" id="{112BD4BE-3884-4C47-9620-6BFCC4478A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39425" y="21621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927582</xdr:colOff>
      <xdr:row>2</xdr:row>
      <xdr:rowOff>47625</xdr:rowOff>
    </xdr:from>
    <xdr:to>
      <xdr:col>7</xdr:col>
      <xdr:colOff>1466850</xdr:colOff>
      <xdr:row>4</xdr:row>
      <xdr:rowOff>175621</xdr:rowOff>
    </xdr:to>
    <xdr:pic>
      <xdr:nvPicPr>
        <xdr:cNvPr id="18" name="Imagen 18">
          <a:extLst>
            <a:ext uri="{FF2B5EF4-FFF2-40B4-BE49-F238E27FC236}">
              <a16:creationId xmlns:a16="http://schemas.microsoft.com/office/drawing/2014/main" id="{BDFF86E8-B7C1-405B-B7F3-6834DF017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207" y="714375"/>
          <a:ext cx="1510818" cy="8042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76201</xdr:colOff>
      <xdr:row>0</xdr:row>
      <xdr:rowOff>47625</xdr:rowOff>
    </xdr:from>
    <xdr:to>
      <xdr:col>13</xdr:col>
      <xdr:colOff>38101</xdr:colOff>
      <xdr:row>4</xdr:row>
      <xdr:rowOff>38100</xdr:rowOff>
    </xdr:to>
    <xdr:sp macro="" textlink="">
      <xdr:nvSpPr>
        <xdr:cNvPr id="2" name="Rectángulo redondead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76201" y="47625"/>
          <a:ext cx="9867900" cy="752475"/>
        </a:xfrm>
        <a:prstGeom prst="roundRect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20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TOP</a:t>
          </a:r>
          <a:r>
            <a:rPr lang="es-MX" sz="2000" b="1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EMPRESAS MEXICO</a:t>
          </a:r>
          <a:endParaRPr lang="es-MX" sz="2000" b="1" cap="none" spc="50">
            <a:ln w="0"/>
            <a:solidFill>
              <a:schemeClr val="bg2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twoCellAnchor>
  <xdr:twoCellAnchor>
    <xdr:from>
      <xdr:col>0</xdr:col>
      <xdr:colOff>47626</xdr:colOff>
      <xdr:row>9</xdr:row>
      <xdr:rowOff>38100</xdr:rowOff>
    </xdr:from>
    <xdr:to>
      <xdr:col>6</xdr:col>
      <xdr:colOff>685800</xdr:colOff>
      <xdr:row>28</xdr:row>
      <xdr:rowOff>123825</xdr:rowOff>
    </xdr:to>
    <xdr:graphicFrame macro="">
      <xdr:nvGraphicFramePr>
        <xdr:cNvPr id="11" name="Gráfico 2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685801</xdr:colOff>
      <xdr:row>9</xdr:row>
      <xdr:rowOff>28575</xdr:rowOff>
    </xdr:from>
    <xdr:to>
      <xdr:col>13</xdr:col>
      <xdr:colOff>66675</xdr:colOff>
      <xdr:row>28</xdr:row>
      <xdr:rowOff>171451</xdr:rowOff>
    </xdr:to>
    <xdr:graphicFrame macro="">
      <xdr:nvGraphicFramePr>
        <xdr:cNvPr id="3" name="Gráfico 6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114300</xdr:colOff>
      <xdr:row>4</xdr:row>
      <xdr:rowOff>76201</xdr:rowOff>
    </xdr:from>
    <xdr:to>
      <xdr:col>13</xdr:col>
      <xdr:colOff>0</xdr:colOff>
      <xdr:row>8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Industria">
              <a:extLst>
                <a:ext uri="{FF2B5EF4-FFF2-40B4-BE49-F238E27FC236}">
                  <a16:creationId xmlns:a16="http://schemas.microsoft.com/office/drawing/2014/main" id="{00000000-0008-0000-0B00-000009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300" y="838201"/>
              <a:ext cx="97917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scritorio/DOCUMETOS/Simulador_Excel_2016v7.1.4_HASH/Simulador_Excel_2016v7.1.4_HASH/Personales/Mis%20Documentos/bin2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"/>
      <sheetName val="Clasificación"/>
      <sheetName val="Auditoría"/>
    </sheetNames>
    <sheetDataSet>
      <sheetData sheetId="0"/>
      <sheetData sheetId="1"/>
      <sheetData sheetId="2">
        <row r="3">
          <cell r="F3" t="str">
            <v>Alquiler</v>
          </cell>
          <cell r="I3">
            <v>249418</v>
          </cell>
        </row>
        <row r="4">
          <cell r="F4" t="str">
            <v>Venta</v>
          </cell>
          <cell r="I4">
            <v>239220</v>
          </cell>
        </row>
        <row r="5">
          <cell r="F5" t="str">
            <v>Venta</v>
          </cell>
          <cell r="I5">
            <v>187862</v>
          </cell>
        </row>
        <row r="6">
          <cell r="F6" t="str">
            <v>Alquiler</v>
          </cell>
          <cell r="I6">
            <v>219716</v>
          </cell>
        </row>
        <row r="7">
          <cell r="F7" t="str">
            <v>Venta</v>
          </cell>
          <cell r="I7">
            <v>229455</v>
          </cell>
        </row>
        <row r="8">
          <cell r="F8" t="str">
            <v>Venta</v>
          </cell>
          <cell r="I8">
            <v>250852</v>
          </cell>
        </row>
        <row r="9">
          <cell r="F9" t="str">
            <v>Venta</v>
          </cell>
          <cell r="I9">
            <v>298272</v>
          </cell>
        </row>
        <row r="10">
          <cell r="F10" t="str">
            <v>Venta</v>
          </cell>
          <cell r="I10">
            <v>258444</v>
          </cell>
        </row>
        <row r="11">
          <cell r="F11" t="str">
            <v>Venta</v>
          </cell>
          <cell r="I11">
            <v>255906</v>
          </cell>
        </row>
        <row r="12">
          <cell r="F12" t="str">
            <v>Alquiler</v>
          </cell>
          <cell r="I12">
            <v>189156</v>
          </cell>
        </row>
        <row r="13">
          <cell r="F13" t="str">
            <v>Alquiler</v>
          </cell>
          <cell r="I13">
            <v>242704</v>
          </cell>
        </row>
        <row r="14">
          <cell r="F14" t="str">
            <v>Venta</v>
          </cell>
          <cell r="I14">
            <v>253920</v>
          </cell>
        </row>
        <row r="15">
          <cell r="F15" t="str">
            <v>Venta</v>
          </cell>
          <cell r="I15">
            <v>258560</v>
          </cell>
        </row>
        <row r="16">
          <cell r="F16" t="str">
            <v>Venta</v>
          </cell>
          <cell r="I16">
            <v>262777</v>
          </cell>
        </row>
        <row r="17">
          <cell r="F17" t="str">
            <v>Venta</v>
          </cell>
          <cell r="I17">
            <v>279342</v>
          </cell>
        </row>
        <row r="18">
          <cell r="F18" t="str">
            <v>Alquiler</v>
          </cell>
          <cell r="I18">
            <v>251596</v>
          </cell>
        </row>
        <row r="19">
          <cell r="F19" t="str">
            <v>Venta</v>
          </cell>
          <cell r="I19">
            <v>280741</v>
          </cell>
        </row>
        <row r="20">
          <cell r="F20" t="str">
            <v>Alquiler</v>
          </cell>
          <cell r="I20">
            <v>251430</v>
          </cell>
        </row>
        <row r="21">
          <cell r="F21" t="str">
            <v>Alquiler</v>
          </cell>
          <cell r="I21">
            <v>227178</v>
          </cell>
        </row>
        <row r="22">
          <cell r="F22" t="str">
            <v>Venta</v>
          </cell>
          <cell r="I22">
            <v>223564</v>
          </cell>
        </row>
        <row r="23">
          <cell r="F23" t="str">
            <v>Venta</v>
          </cell>
          <cell r="I23">
            <v>299996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Soledad Guzman Gutierrez" refreshedDate="44372.900310185185" createdVersion="6" refreshedVersion="6" minRefreshableVersion="3" recordCount="15" xr:uid="{00000000-000A-0000-FFFF-FFFF09000000}">
  <cacheSource type="worksheet">
    <worksheetSource name="Topempresasmexico"/>
  </cacheSource>
  <cacheFields count="19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 count="15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 count="1">
        <m/>
      </sharedItems>
    </cacheField>
    <cacheField name="Columna1" numFmtId="168">
      <sharedItems containsNonDate="0" containsString="0" containsBlank="1"/>
    </cacheField>
    <cacheField name="Columna2" numFmtId="9">
      <sharedItems containsNonDate="0" containsString="0" containsBlank="1"/>
    </cacheField>
    <cacheField name="Columna3" numFmtId="168">
      <sharedItems containsNonDate="0" containsString="0" containsBlank="1"/>
    </cacheField>
    <cacheField name="Columna4" numFmtId="9">
      <sharedItems containsNonDate="0" containsString="0" containsBlank="1"/>
    </cacheField>
    <cacheField name="Columna5" numFmtId="2">
      <sharedItems containsNonDate="0" containsString="0" containsBlank="1"/>
    </cacheField>
    <cacheField name="Columna6" numFmtId="2">
      <sharedItems containsNonDate="0" containsString="0" containsBlank="1"/>
    </cacheField>
    <cacheField name="Columna7" numFmtId="166">
      <sharedItems containsNonDate="0" containsString="0" containsBlank="1"/>
    </cacheField>
    <cacheField name="Columna8" numFmtId="166">
      <sharedItems containsNonDate="0" containsString="0" containsBlank="1"/>
    </cacheField>
    <cacheField name="Columna9" numFmtId="9">
      <sharedItems containsNonDate="0" containsString="0" containsBlank="1"/>
    </cacheField>
    <cacheField name="Columna10" numFmtId="168">
      <sharedItems containsNonDate="0" containsString="0" containsBlank="1"/>
    </cacheField>
    <cacheField name="Columna11" numFmtId="2">
      <sharedItems containsNonDate="0" containsString="0" containsBlank="1"/>
    </cacheField>
    <cacheField name="Columna1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Soledad Guzman Gutierrez" refreshedDate="44372.900310532408" createdVersion="6" refreshedVersion="6" minRefreshableVersion="3" recordCount="30" xr:uid="{00000000-000A-0000-FFFF-FFFF03000000}">
  <cacheSource type="worksheet">
    <worksheetSource name="Clasificación"/>
  </cacheSource>
  <cacheFields count="5">
    <cacheField name="Giro Comercial" numFmtId="0">
      <sharedItems/>
    </cacheField>
    <cacheField name="Código" numFmtId="0">
      <sharedItems/>
    </cacheField>
    <cacheField name="Operación" numFmtId="0">
      <sharedItems count="2">
        <s v="Alquiler"/>
        <s v="Venta"/>
      </sharedItems>
    </cacheField>
    <cacheField name="Estado" numFmtId="0">
      <sharedItems/>
    </cacheField>
    <cacheField name="Monto" numFmtId="44">
      <sharedItems containsSemiMixedTypes="0" containsString="0" containsNumber="1" containsInteger="1" minValue="358846" maxValue="2937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Soledad Guzman Gutierrez" refreshedDate="44372.928207175923" createdVersion="6" refreshedVersion="6" minRefreshableVersion="3" recordCount="15" xr:uid="{00000000-000A-0000-FFFF-FFFF1B000000}">
  <cacheSource type="worksheet">
    <worksheetSource name="Topempresasmexico[[Nombre]:[Logo]]"/>
  </cacheSource>
  <cacheFields count="8">
    <cacheField name="Nombre" numFmtId="0">
      <sharedItems/>
    </cacheField>
    <cacheField name="Lugar de la lista de México" numFmtId="0">
      <sharedItems containsSemiMixedTypes="0" containsString="0" containsNumber="1" containsInteger="1" minValue="1" maxValue="15"/>
    </cacheField>
    <cacheField name="Industria" numFmtId="0">
      <sharedItems count="12">
        <s v="Telecomunicaciones"/>
        <s v="Bebidas"/>
        <s v="Banca"/>
        <s v="Minería"/>
        <s v="Medios de comunicación"/>
        <s v="Materiales para construcción"/>
        <s v="Alimentos procesados"/>
        <s v="Conglomerados"/>
        <s v="Tiendas departamentales"/>
        <s v="Bienes raices"/>
        <s v="Construcción"/>
        <s v="Inversiones"/>
      </sharedItems>
    </cacheField>
    <cacheField name="2014 (mdd)" numFmtId="167">
      <sharedItems containsSemiMixedTypes="0" containsString="0" containsNumber="1" containsInteger="1" minValue="-5507" maxValue="61126" count="15">
        <n v="61126"/>
        <n v="32126"/>
        <n v="4326"/>
        <n v="11500"/>
        <n v="16920"/>
        <n v="21323"/>
        <n v="-3316"/>
        <n v="-5349"/>
        <n v="20766"/>
        <n v="33045"/>
        <n v="12059"/>
        <n v="-5507"/>
        <n v="-1537"/>
        <n v="-2107"/>
        <n v="-4705"/>
      </sharedItems>
    </cacheField>
    <cacheField name="2015 (mdd)2" numFmtId="167">
      <sharedItems containsSemiMixedTypes="0" containsString="0" containsNumber="1" containsInteger="1" minValue="177" maxValue="51900" count="15">
        <n v="51900"/>
        <n v="33600"/>
        <n v="15200"/>
        <n v="18500"/>
        <n v="15600"/>
        <n v="10200"/>
        <n v="13300"/>
        <n v="13500"/>
        <n v="9400"/>
        <n v="15900"/>
        <n v="11300"/>
        <n v="10500"/>
        <n v="237"/>
        <n v="177"/>
        <n v="7400"/>
      </sharedItems>
    </cacheField>
    <cacheField name=" 2016 (mdd)" numFmtId="167">
      <sharedItems containsSemiMixedTypes="0" containsString="0" containsNumber="1" containsInteger="1" minValue="-3257" maxValue="55060" count="15">
        <n v="55060"/>
        <n v="16502"/>
        <n v="1380"/>
        <n v="27815"/>
        <n v="-1446"/>
        <n v="26906"/>
        <n v="19794"/>
        <n v="9561"/>
        <n v="22628"/>
        <n v="9882"/>
        <n v="15480"/>
        <n v="19732"/>
        <n v="99"/>
        <n v="-2263"/>
        <n v="-3257"/>
      </sharedItems>
    </cacheField>
    <cacheField name="Logo" numFmtId="0">
      <sharedItems containsNonDate="0" containsString="0" containsBlank="1"/>
    </cacheField>
    <cacheField name="Campo1" numFmtId="0" formula=" 0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s v="América Móvil"/>
    <x v="0"/>
    <x v="0"/>
    <x v="0"/>
    <x v="0"/>
    <x v="0"/>
    <x v="0"/>
    <m/>
    <m/>
    <m/>
    <m/>
    <m/>
    <m/>
    <m/>
    <m/>
    <m/>
    <m/>
    <m/>
    <m/>
  </r>
  <r>
    <s v="Femsa"/>
    <x v="1"/>
    <x v="1"/>
    <x v="1"/>
    <x v="1"/>
    <x v="1"/>
    <x v="0"/>
    <m/>
    <m/>
    <m/>
    <m/>
    <m/>
    <m/>
    <m/>
    <m/>
    <m/>
    <m/>
    <m/>
    <m/>
  </r>
  <r>
    <s v="Grupo Financiero Banorte"/>
    <x v="2"/>
    <x v="2"/>
    <x v="2"/>
    <x v="2"/>
    <x v="2"/>
    <x v="0"/>
    <m/>
    <m/>
    <m/>
    <m/>
    <m/>
    <m/>
    <m/>
    <m/>
    <m/>
    <m/>
    <m/>
    <m/>
  </r>
  <r>
    <s v="Grupo Financiero México"/>
    <x v="3"/>
    <x v="3"/>
    <x v="3"/>
    <x v="3"/>
    <x v="3"/>
    <x v="0"/>
    <m/>
    <m/>
    <m/>
    <m/>
    <m/>
    <m/>
    <m/>
    <m/>
    <m/>
    <m/>
    <m/>
    <m/>
  </r>
  <r>
    <s v="Grupo Televisa"/>
    <x v="4"/>
    <x v="4"/>
    <x v="4"/>
    <x v="4"/>
    <x v="4"/>
    <x v="0"/>
    <m/>
    <m/>
    <m/>
    <m/>
    <m/>
    <m/>
    <m/>
    <m/>
    <m/>
    <m/>
    <m/>
    <m/>
  </r>
  <r>
    <s v="Cemex"/>
    <x v="5"/>
    <x v="5"/>
    <x v="5"/>
    <x v="5"/>
    <x v="5"/>
    <x v="0"/>
    <m/>
    <m/>
    <m/>
    <m/>
    <m/>
    <m/>
    <m/>
    <m/>
    <m/>
    <m/>
    <m/>
    <m/>
  </r>
  <r>
    <s v="Grupo Inbursa"/>
    <x v="6"/>
    <x v="2"/>
    <x v="6"/>
    <x v="6"/>
    <x v="6"/>
    <x v="0"/>
    <m/>
    <m/>
    <m/>
    <m/>
    <m/>
    <m/>
    <m/>
    <m/>
    <m/>
    <m/>
    <m/>
    <m/>
  </r>
  <r>
    <s v="Grupo Bimbo"/>
    <x v="7"/>
    <x v="6"/>
    <x v="7"/>
    <x v="7"/>
    <x v="7"/>
    <x v="0"/>
    <m/>
    <m/>
    <m/>
    <m/>
    <m/>
    <m/>
    <m/>
    <m/>
    <m/>
    <m/>
    <m/>
    <m/>
  </r>
  <r>
    <s v="Grupo Alfa"/>
    <x v="8"/>
    <x v="7"/>
    <x v="8"/>
    <x v="8"/>
    <x v="8"/>
    <x v="0"/>
    <m/>
    <m/>
    <m/>
    <m/>
    <m/>
    <m/>
    <m/>
    <m/>
    <m/>
    <m/>
    <m/>
    <m/>
  </r>
  <r>
    <s v="El puerto de Liverpool"/>
    <x v="9"/>
    <x v="8"/>
    <x v="9"/>
    <x v="9"/>
    <x v="9"/>
    <x v="0"/>
    <m/>
    <m/>
    <m/>
    <m/>
    <m/>
    <m/>
    <m/>
    <m/>
    <m/>
    <m/>
    <m/>
    <m/>
  </r>
  <r>
    <s v="Arca Continental"/>
    <x v="10"/>
    <x v="1"/>
    <x v="10"/>
    <x v="10"/>
    <x v="10"/>
    <x v="0"/>
    <m/>
    <m/>
    <m/>
    <m/>
    <m/>
    <m/>
    <m/>
    <m/>
    <m/>
    <m/>
    <m/>
    <m/>
  </r>
  <r>
    <s v="Grupo Carso"/>
    <x v="11"/>
    <x v="7"/>
    <x v="11"/>
    <x v="11"/>
    <x v="11"/>
    <x v="0"/>
    <m/>
    <m/>
    <m/>
    <m/>
    <m/>
    <m/>
    <m/>
    <m/>
    <m/>
    <m/>
    <m/>
    <m/>
  </r>
  <r>
    <s v="Grupo Geo"/>
    <x v="12"/>
    <x v="9"/>
    <x v="12"/>
    <x v="12"/>
    <x v="12"/>
    <x v="0"/>
    <m/>
    <m/>
    <m/>
    <m/>
    <m/>
    <m/>
    <m/>
    <m/>
    <m/>
    <m/>
    <m/>
    <m/>
  </r>
  <r>
    <s v="Grupo Homex"/>
    <x v="13"/>
    <x v="10"/>
    <x v="13"/>
    <x v="13"/>
    <x v="13"/>
    <x v="0"/>
    <m/>
    <m/>
    <m/>
    <m/>
    <m/>
    <m/>
    <m/>
    <m/>
    <m/>
    <m/>
    <m/>
    <m/>
  </r>
  <r>
    <s v="Fibra Uno"/>
    <x v="14"/>
    <x v="11"/>
    <x v="14"/>
    <x v="14"/>
    <x v="14"/>
    <x v="0"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s v="Estacionamiento"/>
    <s v="Est"/>
    <x v="0"/>
    <s v="Puebla"/>
    <n v="2133903"/>
  </r>
  <r>
    <s v="Local"/>
    <s v="Loc"/>
    <x v="1"/>
    <s v="Hidalgo"/>
    <n v="1945424"/>
  </r>
  <r>
    <s v="Oficina"/>
    <s v="Ofi"/>
    <x v="0"/>
    <s v="Hidalgo"/>
    <n v="712416"/>
  </r>
  <r>
    <s v="Estacionamiento"/>
    <s v="Est"/>
    <x v="0"/>
    <s v="Hidalgo"/>
    <n v="1815450"/>
  </r>
  <r>
    <s v="Suelo"/>
    <s v="Sue"/>
    <x v="1"/>
    <s v="Veracruz"/>
    <n v="1138024"/>
  </r>
  <r>
    <s v="Industrial"/>
    <s v="Ind"/>
    <x v="0"/>
    <s v="Hidalgo"/>
    <n v="953156"/>
  </r>
  <r>
    <s v="Estacionamiento"/>
    <s v="Est"/>
    <x v="0"/>
    <s v="Veracruz"/>
    <n v="406686"/>
  </r>
  <r>
    <s v="Oficina"/>
    <s v="Ofi"/>
    <x v="1"/>
    <s v="Hidalgo"/>
    <n v="2158475"/>
  </r>
  <r>
    <s v="Piso"/>
    <s v="Pis"/>
    <x v="0"/>
    <s v="Puebla"/>
    <n v="1024380"/>
  </r>
  <r>
    <s v="Estacionamiento"/>
    <s v="Est"/>
    <x v="1"/>
    <s v="Puebla"/>
    <n v="2042768"/>
  </r>
  <r>
    <s v="Oficina"/>
    <s v="Ofi"/>
    <x v="0"/>
    <s v="Hidalgo"/>
    <n v="627068"/>
  </r>
  <r>
    <s v="Industrial"/>
    <s v="Ind"/>
    <x v="1"/>
    <s v="Hidalgo"/>
    <n v="999328"/>
  </r>
  <r>
    <s v="Estacionamiento"/>
    <s v="Est"/>
    <x v="1"/>
    <s v="Tlaxcala"/>
    <n v="2937300"/>
  </r>
  <r>
    <s v="Local"/>
    <s v="Loc"/>
    <x v="1"/>
    <s v="Veracruz"/>
    <n v="664700"/>
  </r>
  <r>
    <s v="Industrial"/>
    <s v="Ind"/>
    <x v="0"/>
    <s v="Hidalgo"/>
    <n v="820336"/>
  </r>
  <r>
    <s v="Casa"/>
    <s v="Cas"/>
    <x v="0"/>
    <s v="Hidalgo"/>
    <n v="937960"/>
  </r>
  <r>
    <s v="Casa"/>
    <s v="Cas"/>
    <x v="0"/>
    <s v="Veracruz"/>
    <n v="358846"/>
  </r>
  <r>
    <s v="Suelo"/>
    <s v="Sue"/>
    <x v="1"/>
    <s v="Tlaxcala"/>
    <n v="1679605"/>
  </r>
  <r>
    <s v="Piso"/>
    <s v="Pis"/>
    <x v="0"/>
    <s v="Hidalgo"/>
    <n v="472615"/>
  </r>
  <r>
    <s v="Oficina"/>
    <s v="Ofi"/>
    <x v="0"/>
    <s v="Tlaxcala"/>
    <n v="1169496"/>
  </r>
  <r>
    <s v="Industrial"/>
    <s v="Ind"/>
    <x v="1"/>
    <s v="Tlaxcala"/>
    <n v="2020992"/>
  </r>
  <r>
    <s v="Oficina"/>
    <s v="Ofi"/>
    <x v="0"/>
    <s v="Puebla"/>
    <n v="727552"/>
  </r>
  <r>
    <s v="Casa"/>
    <s v="Cas"/>
    <x v="0"/>
    <s v="Hidalgo"/>
    <n v="1438929"/>
  </r>
  <r>
    <s v="Oficina"/>
    <s v="Ofi"/>
    <x v="0"/>
    <s v="Veracruz"/>
    <n v="427390"/>
  </r>
  <r>
    <s v="Oficina"/>
    <s v="Ofi"/>
    <x v="0"/>
    <s v="Tlaxcala"/>
    <n v="1170684"/>
  </r>
  <r>
    <s v="Local"/>
    <s v="Loc"/>
    <x v="0"/>
    <s v="Veracruz"/>
    <n v="549780"/>
  </r>
  <r>
    <s v="Local"/>
    <s v="Loc"/>
    <x v="0"/>
    <s v="Veracruz"/>
    <n v="659330"/>
  </r>
  <r>
    <s v="Casa"/>
    <s v="Cas"/>
    <x v="0"/>
    <s v="Tlaxcala"/>
    <n v="1660560"/>
  </r>
  <r>
    <s v="Casa"/>
    <s v="Cas"/>
    <x v="0"/>
    <s v="Veracruz"/>
    <n v="753571"/>
  </r>
  <r>
    <s v="Local"/>
    <s v="Loc"/>
    <x v="0"/>
    <s v="Veracruz"/>
    <n v="93907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5">
  <r>
    <s v="América Móvil"/>
    <n v="1"/>
    <x v="0"/>
    <x v="0"/>
    <x v="0"/>
    <x v="0"/>
    <m/>
  </r>
  <r>
    <s v="Femsa"/>
    <n v="2"/>
    <x v="1"/>
    <x v="1"/>
    <x v="1"/>
    <x v="1"/>
    <m/>
  </r>
  <r>
    <s v="Grupo Financiero Banorte"/>
    <n v="3"/>
    <x v="2"/>
    <x v="2"/>
    <x v="2"/>
    <x v="2"/>
    <m/>
  </r>
  <r>
    <s v="Grupo Financiero México"/>
    <n v="4"/>
    <x v="3"/>
    <x v="3"/>
    <x v="3"/>
    <x v="3"/>
    <m/>
  </r>
  <r>
    <s v="Grupo Televisa"/>
    <n v="5"/>
    <x v="4"/>
    <x v="4"/>
    <x v="4"/>
    <x v="4"/>
    <m/>
  </r>
  <r>
    <s v="Cemex"/>
    <n v="6"/>
    <x v="5"/>
    <x v="5"/>
    <x v="5"/>
    <x v="5"/>
    <m/>
  </r>
  <r>
    <s v="Grupo Inbursa"/>
    <n v="7"/>
    <x v="2"/>
    <x v="6"/>
    <x v="6"/>
    <x v="6"/>
    <m/>
  </r>
  <r>
    <s v="Grupo Bimbo"/>
    <n v="8"/>
    <x v="6"/>
    <x v="7"/>
    <x v="7"/>
    <x v="7"/>
    <m/>
  </r>
  <r>
    <s v="Grupo Alfa"/>
    <n v="9"/>
    <x v="7"/>
    <x v="8"/>
    <x v="8"/>
    <x v="8"/>
    <m/>
  </r>
  <r>
    <s v="El puerto de Liverpool"/>
    <n v="10"/>
    <x v="8"/>
    <x v="9"/>
    <x v="9"/>
    <x v="9"/>
    <m/>
  </r>
  <r>
    <s v="Arca Continental"/>
    <n v="11"/>
    <x v="1"/>
    <x v="10"/>
    <x v="10"/>
    <x v="10"/>
    <m/>
  </r>
  <r>
    <s v="Grupo Carso"/>
    <n v="12"/>
    <x v="7"/>
    <x v="11"/>
    <x v="11"/>
    <x v="11"/>
    <m/>
  </r>
  <r>
    <s v="Grupo Geo"/>
    <n v="13"/>
    <x v="9"/>
    <x v="12"/>
    <x v="12"/>
    <x v="12"/>
    <m/>
  </r>
  <r>
    <s v="Grupo Homex"/>
    <n v="14"/>
    <x v="10"/>
    <x v="13"/>
    <x v="13"/>
    <x v="13"/>
    <m/>
  </r>
  <r>
    <s v="Fibra Uno"/>
    <n v="15"/>
    <x v="11"/>
    <x v="14"/>
    <x v="14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4" cacheId="3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I21:J24" firstHeaderRow="1" firstDataRow="1" firstDataCol="1"/>
  <pivotFields count="5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numFmtId="44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a de Monto" fld="4" baseField="2" baseItem="0" numFmtId="44"/>
  </dataFields>
  <chartFormats count="4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ablaDinámica1" cacheId="37" dataOnRows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22:F26" firstHeaderRow="1" firstDataRow="2" firstDataCol="1"/>
  <pivotFields count="8">
    <pivotField showAll="0"/>
    <pivotField showAll="0"/>
    <pivotField axis="axisCol" showAll="0">
      <items count="13">
        <item h="1" x="6"/>
        <item h="1" x="2"/>
        <item h="1" x="1"/>
        <item x="9"/>
        <item x="7"/>
        <item x="10"/>
        <item h="1" x="11"/>
        <item x="5"/>
        <item h="1" x="4"/>
        <item h="1" x="3"/>
        <item h="1" x="0"/>
        <item h="1" x="8"/>
        <item t="default"/>
      </items>
    </pivotField>
    <pivotField dataField="1" numFmtId="167" showAll="0">
      <items count="16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  <item t="default"/>
      </items>
    </pivotField>
    <pivotField dataField="1" numFmtId="167" showAll="0">
      <items count="16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  <item t="default"/>
      </items>
    </pivotField>
    <pivotField dataField="1" numFmtId="167" showAll="0">
      <items count="16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  <item t="default"/>
      </items>
    </pivotField>
    <pivotField showAll="0"/>
    <pivotField dragToRow="0" dragToCol="0" dragToPage="0" showAll="0" defaultSubtotal="0"/>
  </pivotFields>
  <rowFields count="1">
    <field x="-2"/>
  </rowFields>
  <rowItems count="3">
    <i>
      <x/>
    </i>
    <i i="1">
      <x v="1"/>
    </i>
    <i i="2">
      <x v="2"/>
    </i>
  </rowItems>
  <colFields count="1">
    <field x="2"/>
  </colFields>
  <colItems count="5">
    <i>
      <x v="3"/>
    </i>
    <i>
      <x v="4"/>
    </i>
    <i>
      <x v="5"/>
    </i>
    <i>
      <x v="7"/>
    </i>
    <i t="grand">
      <x/>
    </i>
  </colItems>
  <dataFields count="3">
    <dataField name="Suma de 2014 (mdd)" fld="3" baseField="2" baseItem="1" numFmtId="44"/>
    <dataField name="Suma de 2015 (mdd)2" fld="4" baseField="2" baseItem="1" numFmtId="44"/>
    <dataField name="Suma de  2016 (mdd)" fld="5" baseField="2" baseItem="1" numFmtId="44"/>
  </dataFields>
  <chartFormats count="4"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</chartFormats>
  <pivotTableStyleInfo name="PivotStyleLight1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1000000}" name="TablaDinámica28" cacheId="3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>
  <location ref="A5:D18" firstHeaderRow="0" firstDataRow="1" firstDataCol="1"/>
  <pivotFields count="19">
    <pivotField showAll="0"/>
    <pivotField multipleItemSelectionAllowe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3">
        <item x="6"/>
        <item x="2"/>
        <item x="1"/>
        <item x="9"/>
        <item x="7"/>
        <item x="10"/>
        <item x="11"/>
        <item x="5"/>
        <item x="4"/>
        <item x="3"/>
        <item x="0"/>
        <item x="8"/>
        <item t="default"/>
      </items>
    </pivotField>
    <pivotField dataField="1" numFmtId="167" showAll="0" defaultSubtotal="0">
      <items count="15">
        <item x="11"/>
        <item x="7"/>
        <item x="14"/>
        <item x="6"/>
        <item x="13"/>
        <item x="12"/>
        <item x="2"/>
        <item x="3"/>
        <item x="10"/>
        <item x="4"/>
        <item x="8"/>
        <item x="5"/>
        <item x="1"/>
        <item x="9"/>
        <item x="0"/>
      </items>
    </pivotField>
    <pivotField dataField="1" numFmtId="167" showAll="0" defaultSubtotal="0">
      <items count="15">
        <item x="13"/>
        <item x="12"/>
        <item x="14"/>
        <item x="8"/>
        <item x="5"/>
        <item x="11"/>
        <item x="10"/>
        <item x="6"/>
        <item x="7"/>
        <item x="2"/>
        <item x="4"/>
        <item x="9"/>
        <item x="3"/>
        <item x="1"/>
        <item x="0"/>
      </items>
    </pivotField>
    <pivotField dataField="1" numFmtId="167" showAll="0" defaultSubtotal="0">
      <items count="15">
        <item x="14"/>
        <item x="13"/>
        <item x="4"/>
        <item x="12"/>
        <item x="2"/>
        <item x="7"/>
        <item x="9"/>
        <item x="10"/>
        <item x="1"/>
        <item x="11"/>
        <item x="6"/>
        <item x="8"/>
        <item x="5"/>
        <item x="3"/>
        <item x="0"/>
      </items>
    </pivotField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2014 (mdd)" fld="3" baseField="2" baseItem="0" numFmtId="44"/>
    <dataField name="Suma de 2015 (mdd)2" fld="4" baseField="0" baseItem="0"/>
    <dataField name="Suma de  2016 (mdd)" fld="5" baseField="0" baseItem="0"/>
  </dataFields>
  <formats count="8">
    <format dxfId="11">
      <pivotArea field="2" type="button" dataOnly="0" labelOnly="1" outline="0" axis="axisRow" fieldPosition="0"/>
    </format>
    <format dxfId="10">
      <pivotArea field="2" type="button" dataOnly="0" labelOnly="1" outline="0" axis="axisRow" fieldPosition="0"/>
    </format>
    <format dxfId="9">
      <pivotArea field="2" type="button" dataOnly="0" labelOnly="1" outline="0" axis="axisRow" fieldPosition="0"/>
    </format>
    <format dxfId="8">
      <pivotArea field="2" type="button" dataOnly="0" labelOnly="1" outline="0" axis="axisRow" fieldPosition="0"/>
    </format>
    <format dxfId="7">
      <pivotArea field="2" type="button" dataOnly="0" labelOnly="1" outline="0" axis="axisRow" fieldPosition="0"/>
    </format>
    <format dxfId="6">
      <pivotArea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type="all"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3">
    <chartFormat chart="2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00000000-0013-0000-FFFF-FFFF01000000}" sourceName="Industria">
  <pivotTables>
    <pivotTable tabId="16" name="TablaDinámica28"/>
  </pivotTables>
  <data>
    <tabular pivotCacheId="2">
      <items count="12">
        <i x="6" s="1"/>
        <i x="2" s="1"/>
        <i x="1" s="1"/>
        <i x="9" s="1"/>
        <i x="7" s="1"/>
        <i x="10" s="1"/>
        <i x="11" s="1"/>
        <i x="5" s="1"/>
        <i x="4" s="1"/>
        <i x="3" s="1"/>
        <i x="0" s="1"/>
        <i x="8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00000000-0014-0000-FFFF-FFFF01000000}" cache="SegmentaciónDeDatos_Industria" caption="Industria" columnCount="4" style="SlicerStyleDark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Listadepedidos" displayName="Listadepedidos" ref="A6:J54" totalsRowShown="0" headerRowDxfId="121" tableBorderDxfId="120">
  <autoFilter ref="A6:J54" xr:uid="{00000000-0009-0000-0100-000006000000}"/>
  <tableColumns count="10">
    <tableColumn id="1" xr3:uid="{00000000-0010-0000-0000-000001000000}" name="ID" dataDxfId="119"/>
    <tableColumn id="2" xr3:uid="{00000000-0010-0000-0000-000002000000}" name="FechaDeOrden" dataDxfId="118"/>
    <tableColumn id="3" xr3:uid="{00000000-0010-0000-0000-000003000000}" name="Empleado" dataDxfId="117"/>
    <tableColumn id="4" xr3:uid="{00000000-0010-0000-0000-000004000000}" name="Status" dataDxfId="116"/>
    <tableColumn id="5" xr3:uid="{00000000-0010-0000-0000-000005000000}" name="Compañía" dataDxfId="115"/>
    <tableColumn id="6" xr3:uid="{00000000-0010-0000-0000-000006000000}" name="Fecha de envío" dataDxfId="114"/>
    <tableColumn id="7" xr3:uid="{00000000-0010-0000-0000-000007000000}" name="Cantidad" dataDxfId="113"/>
    <tableColumn id="8" xr3:uid="{00000000-0010-0000-0000-000008000000}" name="Precio" dataDxfId="112" dataCellStyle="Moneda"/>
    <tableColumn id="9" xr3:uid="{00000000-0010-0000-0000-000009000000}" name="Costo de envío" dataDxfId="111" dataCellStyle="Moneda"/>
    <tableColumn id="10" xr3:uid="{00000000-0010-0000-0000-00000A000000}" name="Total" dataDxfId="110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9000000}" name="Topempresasmexico" displayName="Topempresasmexico" ref="B9:T24" totalsRowShown="0" headerRowDxfId="32">
  <autoFilter ref="B9:T24" xr:uid="{00000000-0009-0000-0100-000005000000}">
    <filterColumn colId="0" hiddenButton="1"/>
    <filterColumn colId="1" hiddenButton="1"/>
    <filterColumn colId="2" hiddenButton="1"/>
    <filterColumn colId="4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00000000-0010-0000-0900-000001000000}" name="Nombre" dataDxfId="31"/>
    <tableColumn id="2" xr3:uid="{00000000-0010-0000-0900-000002000000}" name="Lugar de la lista de México" dataDxfId="30"/>
    <tableColumn id="4" xr3:uid="{00000000-0010-0000-0900-000004000000}" name="Industria" dataDxfId="29"/>
    <tableColumn id="22" xr3:uid="{00000000-0010-0000-0900-000016000000}" name="2014 (mdd)" dataDxfId="28"/>
    <tableColumn id="5" xr3:uid="{00000000-0010-0000-0900-000005000000}" name="2015 (mdd)2" dataDxfId="27"/>
    <tableColumn id="20" xr3:uid="{00000000-0010-0000-0900-000014000000}" name=" 2016 (mdd)" dataDxfId="26"/>
    <tableColumn id="19" xr3:uid="{00000000-0010-0000-0900-000013000000}" name="Logo"/>
    <tableColumn id="7" xr3:uid="{00000000-0010-0000-0900-000007000000}" name="Columna1" dataDxfId="25"/>
    <tableColumn id="8" xr3:uid="{00000000-0010-0000-0900-000008000000}" name="Columna2" dataDxfId="24"/>
    <tableColumn id="9" xr3:uid="{00000000-0010-0000-0900-000009000000}" name="Columna3" dataDxfId="23"/>
    <tableColumn id="10" xr3:uid="{00000000-0010-0000-0900-00000A000000}" name="Columna4" dataDxfId="22"/>
    <tableColumn id="11" xr3:uid="{00000000-0010-0000-0900-00000B000000}" name="Columna5" dataDxfId="21"/>
    <tableColumn id="12" xr3:uid="{00000000-0010-0000-0900-00000C000000}" name="Columna6" dataDxfId="20"/>
    <tableColumn id="13" xr3:uid="{00000000-0010-0000-0900-00000D000000}" name="Columna7" dataDxfId="19"/>
    <tableColumn id="14" xr3:uid="{00000000-0010-0000-0900-00000E000000}" name="Columna8" dataDxfId="18"/>
    <tableColumn id="15" xr3:uid="{00000000-0010-0000-0900-00000F000000}" name="Columna9" dataDxfId="17"/>
    <tableColumn id="16" xr3:uid="{00000000-0010-0000-0900-000010000000}" name="Columna10" dataDxfId="16"/>
    <tableColumn id="17" xr3:uid="{00000000-0010-0000-0900-000011000000}" name="Columna11" dataDxfId="15"/>
    <tableColumn id="18" xr3:uid="{00000000-0010-0000-0900-000012000000}" name="Columna12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lientes" displayName="Clientes" ref="A6:J36" totalsRowCount="1" headerRowDxfId="109">
  <autoFilter ref="A6:J35" xr:uid="{00000000-0009-0000-0100-000001000000}"/>
  <tableColumns count="10">
    <tableColumn id="1" xr3:uid="{00000000-0010-0000-0100-000001000000}" name="Compañía" totalsRowLabel="Total"/>
    <tableColumn id="2" xr3:uid="{00000000-0010-0000-0100-000002000000}" name="ID"/>
    <tableColumn id="3" xr3:uid="{00000000-0010-0000-0100-000003000000}" name="Primer nombre"/>
    <tableColumn id="4" xr3:uid="{00000000-0010-0000-0100-000004000000}" name="Apellido"/>
    <tableColumn id="5" xr3:uid="{00000000-0010-0000-0100-000005000000}" name="Teléfono"/>
    <tableColumn id="6" xr3:uid="{00000000-0010-0000-0100-000006000000}" name="Puesto"/>
    <tableColumn id="7" xr3:uid="{00000000-0010-0000-0100-000007000000}" name="Compras realizadas" totalsRowFunction="count" dataDxfId="108"/>
    <tableColumn id="8" xr3:uid="{00000000-0010-0000-0100-000008000000}" name="Dirección"/>
    <tableColumn id="9" xr3:uid="{00000000-0010-0000-0100-000009000000}" name="Estado/Provincia"/>
    <tableColumn id="10" xr3:uid="{00000000-0010-0000-0100-00000A000000}" name="Ciudad" totalsRowFunction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2000000}" name="Proveedores" displayName="Proveedores" ref="A4:E14" totalsRowShown="0" headerRowDxfId="106">
  <autoFilter ref="A4:E14" xr:uid="{00000000-0009-0000-0100-000007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Compañía"/>
    <tableColumn id="2" xr3:uid="{00000000-0010-0000-0200-000002000000}" name="Pedidos"/>
    <tableColumn id="3" xr3:uid="{00000000-0010-0000-0200-000003000000}" name="Primer nombre"/>
    <tableColumn id="4" xr3:uid="{00000000-0010-0000-0200-000004000000}" name="Apellido"/>
    <tableColumn id="5" xr3:uid="{00000000-0010-0000-0200-000005000000}" name="Puesto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3000000}" name="Inventario" displayName="Inventario" ref="C8:K39" totalsRowCount="1" headerRowDxfId="105" tableBorderDxfId="104" headerRowCellStyle="Normal 3">
  <autoFilter ref="C8:K38" xr:uid="{00000000-0009-0000-0100-000008000000}"/>
  <tableColumns count="9">
    <tableColumn id="1" xr3:uid="{00000000-0010-0000-0300-000001000000}" name="Referencia" totalsRowLabel="Total"/>
    <tableColumn id="2" xr3:uid="{00000000-0010-0000-0300-000002000000}" name="Fecha Alta" dataDxfId="103" totalsRowDxfId="102" dataCellStyle="Normal 3"/>
    <tableColumn id="3" xr3:uid="{00000000-0010-0000-0300-000003000000}" name="Tipo"/>
    <tableColumn id="4" xr3:uid="{00000000-0010-0000-0300-000004000000}" name="Operación" totalsRowFunction="count"/>
    <tableColumn id="5" xr3:uid="{00000000-0010-0000-0300-000005000000}" name="Estado"/>
    <tableColumn id="6" xr3:uid="{00000000-0010-0000-0300-000006000000}" name="Superficie"/>
    <tableColumn id="7" xr3:uid="{00000000-0010-0000-0300-000007000000}" name="Monto" totalsRowFunction="sum" dataDxfId="101" totalsRowDxfId="100" dataCellStyle="Normal 3"/>
    <tableColumn id="8" xr3:uid="{00000000-0010-0000-0300-000008000000}" name="Fecha Venta" dataDxfId="99" totalsRowDxfId="98" dataCellStyle="Normal 3"/>
    <tableColumn id="9" xr3:uid="{00000000-0010-0000-0300-000009000000}" name="Vendedor" totalsRowFunction="count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Clasificación" displayName="Clasificación" ref="C6:G36" totalsRowShown="0">
  <autoFilter ref="C6:G36" xr:uid="{00000000-0009-0000-0100-000002000000}"/>
  <tableColumns count="5">
    <tableColumn id="1" xr3:uid="{00000000-0010-0000-0400-000001000000}" name="Giro Comercial"/>
    <tableColumn id="5" xr3:uid="{00000000-0010-0000-0400-000005000000}" name="Código" dataDxfId="97">
      <calculatedColumnFormula>LEFT(Clasificación[[#This Row],[Giro Comercial]],(3))</calculatedColumnFormula>
    </tableColumn>
    <tableColumn id="2" xr3:uid="{00000000-0010-0000-0400-000002000000}" name="Operación"/>
    <tableColumn id="3" xr3:uid="{00000000-0010-0000-0400-000003000000}" name="Estado"/>
    <tableColumn id="4" xr3:uid="{00000000-0010-0000-0400-000004000000}" name="Monto" dataDxfId="96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Auditoría" displayName="Auditoría" ref="C4:I25">
  <autoFilter ref="C4:I25" xr:uid="{00000000-0009-0000-0100-000003000000}"/>
  <tableColumns count="7">
    <tableColumn id="1" xr3:uid="{00000000-0010-0000-0500-000001000000}" name="Referencia" totalsRowLabel="Total"/>
    <tableColumn id="2" xr3:uid="{00000000-0010-0000-0500-000002000000}" name="Fecha Alta" dataDxfId="95"/>
    <tableColumn id="3" xr3:uid="{00000000-0010-0000-0500-000003000000}" name="Tipo"/>
    <tableColumn id="4" xr3:uid="{00000000-0010-0000-0500-000004000000}" name="Operación"/>
    <tableColumn id="5" xr3:uid="{00000000-0010-0000-0500-000005000000}" name="Estado"/>
    <tableColumn id="6" xr3:uid="{00000000-0010-0000-0500-000006000000}" name="Superficie"/>
    <tableColumn id="7" xr3:uid="{00000000-0010-0000-0500-000007000000}" name="Monto de venta" totalsRowFunction="sum" dataDxfId="94" totalsRowDxfId="93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Tabla11" displayName="Tabla11" ref="C6:L33" totalsRowShown="0" headerRowDxfId="91" tableBorderDxfId="90" headerRowCellStyle="Normal 4">
  <autoFilter ref="C6:L33" xr:uid="{00000000-0009-0000-0100-00000B000000}"/>
  <tableColumns count="10">
    <tableColumn id="1" xr3:uid="{00000000-0010-0000-0600-000001000000}" name="Cuenta No." dataDxfId="89" dataCellStyle="Normal 4"/>
    <tableColumn id="2" xr3:uid="{00000000-0010-0000-0600-000002000000}" name="Factura No." dataDxfId="88" dataCellStyle="Normal 4"/>
    <tableColumn id="3" xr3:uid="{00000000-0010-0000-0600-000003000000}" name="Fecha Factura" dataDxfId="87" dataCellStyle="Normal 4"/>
    <tableColumn id="4" xr3:uid="{00000000-0010-0000-0600-000004000000}" name="NOMBRE" dataDxfId="86" dataCellStyle="Normal 4"/>
    <tableColumn id="5" xr3:uid="{00000000-0010-0000-0600-000005000000}" name="Monto" dataDxfId="85" dataCellStyle="Moneda 2"/>
    <tableColumn id="6" xr3:uid="{00000000-0010-0000-0600-000006000000}" name="DIRECCIÓN" dataDxfId="84" dataCellStyle="Normal 4"/>
    <tableColumn id="7" xr3:uid="{00000000-0010-0000-0600-000007000000}" name="CIUDAD, ESTADO, CP" dataDxfId="83" dataCellStyle="Normal 4"/>
    <tableColumn id="8" xr3:uid="{00000000-0010-0000-0600-000008000000}" name="60 días" dataDxfId="82" dataCellStyle="Normal 4">
      <calculatedColumnFormula>(Tabla11[[#This Row],[Fecha Factura]]+60)</calculatedColumnFormula>
    </tableColumn>
    <tableColumn id="9" xr3:uid="{00000000-0010-0000-0600-000009000000}" name="90 días" dataDxfId="81" dataCellStyle="Normal 4">
      <calculatedColumnFormula>(Tabla11[[#This Row],[Fecha Factura]]+90)</calculatedColumnFormula>
    </tableColumn>
    <tableColumn id="10" xr3:uid="{00000000-0010-0000-0600-00000A000000}" name="120 días" dataDxfId="80" dataCellStyle="Normal 4">
      <calculatedColumnFormula>(Tabla11[[#This Row],[Fecha Factura]]+120)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abla13" displayName="Tabla13" ref="B12:H39" totalsRowShown="0" headerRowBorderDxfId="79" tableBorderDxfId="78" totalsRowBorderDxfId="77">
  <autoFilter ref="B12:H39" xr:uid="{00000000-0009-0000-0100-00000D000000}"/>
  <tableColumns count="7">
    <tableColumn id="1" xr3:uid="{00000000-0010-0000-0700-000001000000}" name="Cuenta No." dataDxfId="76" dataCellStyle="Normal 4"/>
    <tableColumn id="2" xr3:uid="{00000000-0010-0000-0700-000002000000}" name="Factura No." dataDxfId="75" dataCellStyle="Normal 4"/>
    <tableColumn id="3" xr3:uid="{00000000-0010-0000-0700-000003000000}" name="Fecha Factura" dataDxfId="74" dataCellStyle="Normal 4"/>
    <tableColumn id="4" xr3:uid="{00000000-0010-0000-0700-000004000000}" name="Fecha Vencim." dataDxfId="73" dataCellStyle="Normal 4"/>
    <tableColumn id="5" xr3:uid="{00000000-0010-0000-0700-000005000000}" name="Monto" dataDxfId="72" dataCellStyle="Moneda 2"/>
    <tableColumn id="6" xr3:uid="{00000000-0010-0000-0700-000006000000}" name="Vendedor" dataDxfId="71" dataCellStyle="Moneda 2"/>
    <tableColumn id="7" xr3:uid="{00000000-0010-0000-0700-000007000000}" name="Días Vencidos" dataDxfId="70" dataCellStyle="Normal 4">
      <calculatedColumnFormula>IF($C$8&gt;Tabla13[[#This Row],[Fecha Vencim.]],$C$8-Tabla13[[#This Row],[Fecha Vencim.]],"No vencida")</calculatedColumnFormula>
    </tableColumn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8000000}" name="tbl_Rendimiento7" displayName="tbl_Rendimiento7" ref="B11:U26" totalsRowShown="0">
  <autoFilter ref="B11:U26" xr:uid="{00000000-0009-0000-0100-000004000000}">
    <filterColumn colId="0" hiddenButton="1"/>
    <filterColumn colId="1" hiddenButton="1"/>
    <filterColumn colId="2" hiddenButton="1"/>
    <filterColumn colId="3" hiddenButton="1"/>
    <filterColumn colId="4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1" xr3:uid="{00000000-0010-0000-0800-000001000000}" name="Nombre" dataDxfId="60"/>
    <tableColumn id="3" xr3:uid="{00000000-0010-0000-0800-000003000000}" name="Lugar en lista global" dataDxfId="59"/>
    <tableColumn id="20" xr3:uid="{00000000-0010-0000-0800-000014000000}" name="País" dataDxfId="58"/>
    <tableColumn id="4" xr3:uid="{00000000-0010-0000-0800-000004000000}" name="Industria" dataDxfId="57"/>
    <tableColumn id="5" xr3:uid="{00000000-0010-0000-0800-000005000000}" name="Valor de mercado 2015 (mdd)" dataDxfId="56"/>
    <tableColumn id="6" xr3:uid="{00000000-0010-0000-0800-000006000000}" name="Valor de mercado 2016(mdd)" dataDxfId="55"/>
    <tableColumn id="21" xr3:uid="{00000000-0010-0000-0800-000015000000}" name="Ganancia/Perdida" dataDxfId="54"/>
    <tableColumn id="19" xr3:uid="{00000000-0010-0000-0800-000013000000}" name="Logo"/>
    <tableColumn id="7" xr3:uid="{00000000-0010-0000-0800-000007000000}" name="Columna1" dataDxfId="53"/>
    <tableColumn id="8" xr3:uid="{00000000-0010-0000-0800-000008000000}" name="Columna2" dataDxfId="52"/>
    <tableColumn id="9" xr3:uid="{00000000-0010-0000-0800-000009000000}" name="Columna3" dataDxfId="51"/>
    <tableColumn id="10" xr3:uid="{00000000-0010-0000-0800-00000A000000}" name="Columna4" dataDxfId="50"/>
    <tableColumn id="11" xr3:uid="{00000000-0010-0000-0800-00000B000000}" name="Columna5" dataDxfId="49"/>
    <tableColumn id="12" xr3:uid="{00000000-0010-0000-0800-00000C000000}" name="Columna6" dataDxfId="48"/>
    <tableColumn id="13" xr3:uid="{00000000-0010-0000-0800-00000D000000}" name="Columna7" dataDxfId="47"/>
    <tableColumn id="14" xr3:uid="{00000000-0010-0000-0800-00000E000000}" name="Columna8" dataDxfId="46"/>
    <tableColumn id="15" xr3:uid="{00000000-0010-0000-0800-00000F000000}" name="Columna9" dataDxfId="45"/>
    <tableColumn id="16" xr3:uid="{00000000-0010-0000-0800-000010000000}" name="Columna10" dataDxfId="44"/>
    <tableColumn id="17" xr3:uid="{00000000-0010-0000-0800-000011000000}" name="Columna11" dataDxfId="43"/>
    <tableColumn id="18" xr3:uid="{00000000-0010-0000-0800-000012000000}" name="Columna12" dataDxfId="42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omments" Target="../comments10.xml"/><Relationship Id="rId4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5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7.xml"/><Relationship Id="rId4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8.xml"/><Relationship Id="rId4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9.xml"/><Relationship Id="rId4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zoomScaleNormal="100" workbookViewId="0">
      <selection activeCell="M3" sqref="M3"/>
    </sheetView>
  </sheetViews>
  <sheetFormatPr baseColWidth="10" defaultColWidth="9" defaultRowHeight="15" x14ac:dyDescent="0.25"/>
  <cols>
    <col min="1" max="1" width="5" customWidth="1"/>
    <col min="2" max="2" width="16.42578125" customWidth="1"/>
    <col min="3" max="3" width="20" customWidth="1"/>
    <col min="4" max="4" width="9.42578125" customWidth="1"/>
    <col min="5" max="5" width="13.140625" customWidth="1"/>
    <col min="6" max="6" width="16.42578125" customWidth="1"/>
    <col min="7" max="7" width="11.140625" bestFit="1" customWidth="1"/>
    <col min="8" max="8" width="11.5703125" customWidth="1"/>
    <col min="9" max="9" width="16.42578125" customWidth="1"/>
    <col min="10" max="10" width="7.5703125" customWidth="1"/>
  </cols>
  <sheetData>
    <row r="1" spans="1:14" ht="31.5" x14ac:dyDescent="0.5">
      <c r="A1" s="140" t="s">
        <v>211</v>
      </c>
      <c r="B1" s="140"/>
      <c r="C1" s="140"/>
      <c r="D1" s="140"/>
      <c r="E1" s="140"/>
      <c r="F1" s="140"/>
    </row>
    <row r="2" spans="1:14" ht="31.5" x14ac:dyDescent="0.5">
      <c r="A2" s="6" t="s">
        <v>212</v>
      </c>
      <c r="B2" s="5"/>
      <c r="C2" s="5"/>
      <c r="D2" s="5"/>
      <c r="E2" s="5"/>
      <c r="F2" s="5"/>
      <c r="G2">
        <v>1</v>
      </c>
    </row>
    <row r="3" spans="1:14" ht="18.75" x14ac:dyDescent="0.3">
      <c r="A3" s="6" t="s">
        <v>213</v>
      </c>
      <c r="M3">
        <v>1</v>
      </c>
    </row>
    <row r="4" spans="1:14" ht="18.75" x14ac:dyDescent="0.3">
      <c r="A4" s="6" t="s">
        <v>214</v>
      </c>
      <c r="M4">
        <v>1</v>
      </c>
    </row>
    <row r="5" spans="1:14" ht="18.75" x14ac:dyDescent="0.3">
      <c r="A5" s="6"/>
    </row>
    <row r="6" spans="1:14" x14ac:dyDescent="0.25">
      <c r="A6" s="97" t="s">
        <v>0</v>
      </c>
      <c r="B6" s="97" t="s">
        <v>1</v>
      </c>
      <c r="C6" s="97" t="s">
        <v>2</v>
      </c>
      <c r="D6" s="97" t="s">
        <v>3</v>
      </c>
      <c r="E6" s="97" t="s">
        <v>4</v>
      </c>
      <c r="F6" s="97" t="s">
        <v>5</v>
      </c>
      <c r="G6" s="97" t="s">
        <v>6</v>
      </c>
      <c r="H6" s="97" t="s">
        <v>7</v>
      </c>
      <c r="I6" s="97" t="s">
        <v>8</v>
      </c>
      <c r="J6" s="97" t="s">
        <v>9</v>
      </c>
    </row>
    <row r="7" spans="1:14" x14ac:dyDescent="0.25">
      <c r="A7" s="3">
        <v>81</v>
      </c>
      <c r="B7" s="2">
        <v>42361</v>
      </c>
      <c r="C7" s="3" t="s">
        <v>10</v>
      </c>
      <c r="D7" s="3" t="s">
        <v>14</v>
      </c>
      <c r="E7" s="3" t="s">
        <v>12</v>
      </c>
      <c r="F7" s="2">
        <v>42363</v>
      </c>
      <c r="G7" s="3">
        <v>20</v>
      </c>
      <c r="H7" s="4">
        <v>4799</v>
      </c>
      <c r="I7" s="4">
        <v>0</v>
      </c>
      <c r="J7" s="3"/>
      <c r="L7" s="153" t="s">
        <v>14</v>
      </c>
    </row>
    <row r="8" spans="1:14" x14ac:dyDescent="0.25">
      <c r="A8" s="3">
        <v>80</v>
      </c>
      <c r="B8" s="2">
        <v>42582</v>
      </c>
      <c r="C8" s="3" t="s">
        <v>10</v>
      </c>
      <c r="D8" s="3" t="s">
        <v>11</v>
      </c>
      <c r="E8" s="3" t="s">
        <v>13</v>
      </c>
      <c r="F8" s="2">
        <v>42584</v>
      </c>
      <c r="G8" s="3">
        <v>7</v>
      </c>
      <c r="H8" s="4">
        <v>3839</v>
      </c>
      <c r="I8" s="4">
        <v>0</v>
      </c>
      <c r="J8" s="3"/>
    </row>
    <row r="9" spans="1:14" x14ac:dyDescent="0.25">
      <c r="A9" s="3">
        <v>79</v>
      </c>
      <c r="B9" s="2">
        <v>42558</v>
      </c>
      <c r="C9" s="3" t="s">
        <v>10</v>
      </c>
      <c r="D9" s="3" t="s">
        <v>14</v>
      </c>
      <c r="E9" s="3" t="s">
        <v>15</v>
      </c>
      <c r="F9" s="2">
        <v>42560</v>
      </c>
      <c r="G9" s="3">
        <v>5</v>
      </c>
      <c r="H9" s="4">
        <v>2157</v>
      </c>
      <c r="I9" s="4">
        <v>0</v>
      </c>
      <c r="J9" s="3"/>
    </row>
    <row r="10" spans="1:14" x14ac:dyDescent="0.25">
      <c r="A10" s="3">
        <v>78</v>
      </c>
      <c r="B10" s="2">
        <v>42495</v>
      </c>
      <c r="C10" s="3" t="s">
        <v>16</v>
      </c>
      <c r="D10" s="3" t="s">
        <v>14</v>
      </c>
      <c r="E10" s="3" t="s">
        <v>17</v>
      </c>
      <c r="F10" s="2">
        <v>42497</v>
      </c>
      <c r="G10" s="3">
        <v>13</v>
      </c>
      <c r="H10" s="4">
        <v>756</v>
      </c>
      <c r="I10" s="4">
        <v>200</v>
      </c>
      <c r="J10" s="3"/>
    </row>
    <row r="11" spans="1:14" x14ac:dyDescent="0.25">
      <c r="A11" s="3">
        <v>77</v>
      </c>
      <c r="B11" s="2">
        <v>42256</v>
      </c>
      <c r="C11" s="3" t="s">
        <v>18</v>
      </c>
      <c r="D11" s="3" t="s">
        <v>14</v>
      </c>
      <c r="E11" s="3" t="s">
        <v>19</v>
      </c>
      <c r="F11" s="2">
        <v>42258</v>
      </c>
      <c r="G11" s="3">
        <v>10</v>
      </c>
      <c r="H11" s="4">
        <v>3098</v>
      </c>
      <c r="I11" s="4">
        <v>60</v>
      </c>
      <c r="J11" s="3"/>
    </row>
    <row r="12" spans="1:14" x14ac:dyDescent="0.25">
      <c r="A12" s="3">
        <v>76</v>
      </c>
      <c r="B12" s="2">
        <v>42291</v>
      </c>
      <c r="C12" s="3" t="s">
        <v>18</v>
      </c>
      <c r="D12" s="3" t="s">
        <v>14</v>
      </c>
      <c r="E12" s="3" t="s">
        <v>20</v>
      </c>
      <c r="F12" s="2">
        <v>42293</v>
      </c>
      <c r="G12" s="3">
        <v>7</v>
      </c>
      <c r="H12" s="4">
        <v>828</v>
      </c>
      <c r="I12" s="4">
        <v>5</v>
      </c>
      <c r="J12" s="3"/>
    </row>
    <row r="13" spans="1:14" x14ac:dyDescent="0.25">
      <c r="A13" s="3">
        <v>75</v>
      </c>
      <c r="B13" s="2">
        <v>42215</v>
      </c>
      <c r="C13" s="3" t="s">
        <v>21</v>
      </c>
      <c r="D13" s="3" t="s">
        <v>14</v>
      </c>
      <c r="E13" s="3" t="s">
        <v>22</v>
      </c>
      <c r="F13" s="2">
        <v>42217</v>
      </c>
      <c r="G13" s="3">
        <v>6</v>
      </c>
      <c r="H13" s="4">
        <v>863</v>
      </c>
      <c r="I13" s="4">
        <v>50</v>
      </c>
      <c r="J13" s="3"/>
    </row>
    <row r="14" spans="1:14" x14ac:dyDescent="0.25">
      <c r="A14" s="3">
        <v>74</v>
      </c>
      <c r="B14" s="2">
        <v>42170</v>
      </c>
      <c r="C14" s="3" t="s">
        <v>23</v>
      </c>
      <c r="D14" s="3" t="s">
        <v>14</v>
      </c>
      <c r="E14" s="3" t="s">
        <v>15</v>
      </c>
      <c r="F14" s="2">
        <v>42172</v>
      </c>
      <c r="G14" s="3">
        <v>10</v>
      </c>
      <c r="H14" s="4">
        <v>1679</v>
      </c>
      <c r="I14" s="4">
        <v>300</v>
      </c>
      <c r="J14" s="3"/>
    </row>
    <row r="15" spans="1:14" x14ac:dyDescent="0.25">
      <c r="A15" s="3">
        <v>73</v>
      </c>
      <c r="B15" s="2">
        <v>42495</v>
      </c>
      <c r="C15" s="3" t="s">
        <v>24</v>
      </c>
      <c r="D15" s="3" t="s">
        <v>14</v>
      </c>
      <c r="E15" s="3" t="s">
        <v>25</v>
      </c>
      <c r="F15" s="2">
        <v>42497</v>
      </c>
      <c r="G15" s="3">
        <v>12</v>
      </c>
      <c r="H15" s="4">
        <v>4607</v>
      </c>
      <c r="I15" s="4">
        <v>100</v>
      </c>
      <c r="J15" s="3"/>
    </row>
    <row r="16" spans="1:14" x14ac:dyDescent="0.25">
      <c r="A16" s="3">
        <v>72</v>
      </c>
      <c r="B16" s="2">
        <v>42183</v>
      </c>
      <c r="C16" s="3" t="s">
        <v>16</v>
      </c>
      <c r="D16" s="3" t="s">
        <v>14</v>
      </c>
      <c r="E16" s="3" t="s">
        <v>26</v>
      </c>
      <c r="F16" s="2">
        <v>42185</v>
      </c>
      <c r="G16" s="3">
        <v>18</v>
      </c>
      <c r="H16" s="4">
        <v>1249</v>
      </c>
      <c r="I16" s="4">
        <v>40</v>
      </c>
      <c r="J16" s="3"/>
      <c r="M16" s="138" t="s">
        <v>27</v>
      </c>
      <c r="N16" s="138"/>
    </row>
    <row r="17" spans="1:14" x14ac:dyDescent="0.25">
      <c r="A17" s="3">
        <v>71</v>
      </c>
      <c r="B17" s="2">
        <v>42174</v>
      </c>
      <c r="C17" s="3" t="s">
        <v>16</v>
      </c>
      <c r="D17" s="3" t="s">
        <v>11</v>
      </c>
      <c r="E17" s="3" t="s">
        <v>28</v>
      </c>
      <c r="F17" s="2">
        <v>42176</v>
      </c>
      <c r="G17" s="3">
        <v>8</v>
      </c>
      <c r="H17" s="4">
        <v>3476</v>
      </c>
      <c r="I17" s="4">
        <v>0</v>
      </c>
      <c r="J17" s="3"/>
      <c r="M17" s="139">
        <f>MAX(Listadepedidos[Precio])</f>
        <v>4799</v>
      </c>
      <c r="N17" s="139"/>
    </row>
    <row r="18" spans="1:14" x14ac:dyDescent="0.25">
      <c r="A18" s="3">
        <v>70</v>
      </c>
      <c r="B18" s="2">
        <v>42308</v>
      </c>
      <c r="C18" s="3" t="s">
        <v>16</v>
      </c>
      <c r="D18" s="3" t="s">
        <v>11</v>
      </c>
      <c r="E18" s="3" t="s">
        <v>29</v>
      </c>
      <c r="F18" s="2">
        <v>42310</v>
      </c>
      <c r="G18" s="3">
        <v>12</v>
      </c>
      <c r="H18" s="4">
        <v>2043</v>
      </c>
      <c r="I18" s="4">
        <v>0</v>
      </c>
      <c r="J18" s="3"/>
    </row>
    <row r="19" spans="1:14" x14ac:dyDescent="0.25">
      <c r="A19" s="3">
        <v>69</v>
      </c>
      <c r="B19" s="2">
        <v>42417</v>
      </c>
      <c r="C19" s="3" t="s">
        <v>16</v>
      </c>
      <c r="D19" s="3" t="s">
        <v>11</v>
      </c>
      <c r="E19" s="3" t="s">
        <v>30</v>
      </c>
      <c r="F19" s="2">
        <v>42419</v>
      </c>
      <c r="G19" s="3">
        <v>14</v>
      </c>
      <c r="H19" s="4">
        <v>2150</v>
      </c>
      <c r="I19" s="4">
        <v>0</v>
      </c>
      <c r="J19" s="3"/>
    </row>
    <row r="20" spans="1:14" x14ac:dyDescent="0.25">
      <c r="A20" s="3">
        <v>68</v>
      </c>
      <c r="B20" s="2">
        <v>42360</v>
      </c>
      <c r="C20" s="3" t="s">
        <v>16</v>
      </c>
      <c r="D20" s="3" t="s">
        <v>11</v>
      </c>
      <c r="E20" s="3" t="s">
        <v>31</v>
      </c>
      <c r="F20" s="2">
        <v>42362</v>
      </c>
      <c r="G20" s="3">
        <v>6</v>
      </c>
      <c r="H20" s="4">
        <v>4441</v>
      </c>
      <c r="I20" s="4">
        <v>0</v>
      </c>
      <c r="J20" s="3"/>
    </row>
    <row r="21" spans="1:14" x14ac:dyDescent="0.25">
      <c r="A21" s="3">
        <v>67</v>
      </c>
      <c r="B21" s="2">
        <v>42308</v>
      </c>
      <c r="C21" s="3" t="s">
        <v>21</v>
      </c>
      <c r="D21" s="3" t="s">
        <v>14</v>
      </c>
      <c r="E21" s="3" t="s">
        <v>30</v>
      </c>
      <c r="F21" s="2">
        <v>42310</v>
      </c>
      <c r="G21" s="3">
        <v>9</v>
      </c>
      <c r="H21" s="4">
        <v>3928</v>
      </c>
      <c r="I21" s="4">
        <v>9</v>
      </c>
      <c r="J21" s="3"/>
    </row>
    <row r="22" spans="1:14" x14ac:dyDescent="0.25">
      <c r="A22" s="3">
        <v>66</v>
      </c>
      <c r="B22" s="2">
        <v>42619</v>
      </c>
      <c r="C22" s="3" t="s">
        <v>32</v>
      </c>
      <c r="D22" s="3" t="s">
        <v>11</v>
      </c>
      <c r="E22" s="3" t="s">
        <v>22</v>
      </c>
      <c r="F22" s="2">
        <v>42621</v>
      </c>
      <c r="G22" s="3">
        <v>20</v>
      </c>
      <c r="H22" s="4">
        <v>1169</v>
      </c>
      <c r="I22" s="4">
        <v>5</v>
      </c>
      <c r="J22" s="3"/>
    </row>
    <row r="23" spans="1:14" x14ac:dyDescent="0.25">
      <c r="A23" s="3">
        <v>65</v>
      </c>
      <c r="B23" s="2">
        <v>42615</v>
      </c>
      <c r="C23" s="3" t="s">
        <v>18</v>
      </c>
      <c r="D23" s="3" t="s">
        <v>11</v>
      </c>
      <c r="E23" s="3" t="s">
        <v>26</v>
      </c>
      <c r="F23" s="2">
        <v>42617</v>
      </c>
      <c r="G23" s="3">
        <v>18</v>
      </c>
      <c r="H23" s="4">
        <v>1920</v>
      </c>
      <c r="I23" s="4">
        <v>10</v>
      </c>
      <c r="J23" s="3"/>
    </row>
    <row r="24" spans="1:14" x14ac:dyDescent="0.25">
      <c r="A24" s="3">
        <v>64</v>
      </c>
      <c r="B24" s="2">
        <v>42653</v>
      </c>
      <c r="C24" s="3" t="s">
        <v>33</v>
      </c>
      <c r="D24" s="3" t="s">
        <v>11</v>
      </c>
      <c r="E24" s="3" t="s">
        <v>15</v>
      </c>
      <c r="F24" s="2">
        <v>42655</v>
      </c>
      <c r="G24" s="3">
        <v>8</v>
      </c>
      <c r="H24" s="4">
        <v>4629</v>
      </c>
      <c r="I24" s="4">
        <v>12</v>
      </c>
      <c r="J24" s="3"/>
    </row>
    <row r="25" spans="1:14" x14ac:dyDescent="0.25">
      <c r="A25" s="3">
        <v>63</v>
      </c>
      <c r="B25" s="2">
        <v>42239</v>
      </c>
      <c r="C25" s="3" t="s">
        <v>21</v>
      </c>
      <c r="D25" s="3" t="s">
        <v>14</v>
      </c>
      <c r="E25" s="3" t="s">
        <v>12</v>
      </c>
      <c r="F25" s="2">
        <v>42241</v>
      </c>
      <c r="G25" s="3">
        <v>17</v>
      </c>
      <c r="H25" s="4">
        <v>1242</v>
      </c>
      <c r="I25" s="4">
        <v>7</v>
      </c>
      <c r="J25" s="3"/>
    </row>
    <row r="26" spans="1:14" x14ac:dyDescent="0.25">
      <c r="A26" s="3">
        <v>62</v>
      </c>
      <c r="B26" s="2">
        <v>42482</v>
      </c>
      <c r="C26" s="3" t="s">
        <v>32</v>
      </c>
      <c r="D26" s="3" t="s">
        <v>11</v>
      </c>
      <c r="E26" s="3" t="s">
        <v>17</v>
      </c>
      <c r="F26" s="2">
        <v>42484</v>
      </c>
      <c r="G26" s="3">
        <v>9</v>
      </c>
      <c r="H26" s="4">
        <v>4202</v>
      </c>
      <c r="I26" s="4">
        <v>7</v>
      </c>
      <c r="J26" s="3"/>
    </row>
    <row r="27" spans="1:14" x14ac:dyDescent="0.25">
      <c r="A27" s="3">
        <v>61</v>
      </c>
      <c r="B27" s="2">
        <v>42504</v>
      </c>
      <c r="C27" s="3" t="s">
        <v>18</v>
      </c>
      <c r="D27" s="3" t="s">
        <v>11</v>
      </c>
      <c r="E27" s="3" t="s">
        <v>13</v>
      </c>
      <c r="F27" s="2">
        <v>42506</v>
      </c>
      <c r="G27" s="3">
        <v>17</v>
      </c>
      <c r="H27" s="4">
        <v>3295</v>
      </c>
      <c r="I27" s="4">
        <v>4</v>
      </c>
      <c r="J27" s="3"/>
    </row>
    <row r="28" spans="1:14" x14ac:dyDescent="0.25">
      <c r="A28" s="3">
        <v>60</v>
      </c>
      <c r="B28" s="2">
        <v>42431</v>
      </c>
      <c r="C28" s="3" t="s">
        <v>23</v>
      </c>
      <c r="D28" s="3" t="s">
        <v>14</v>
      </c>
      <c r="E28" s="3" t="s">
        <v>22</v>
      </c>
      <c r="F28" s="2">
        <v>42433</v>
      </c>
      <c r="G28" s="3">
        <v>11</v>
      </c>
      <c r="H28" s="4">
        <v>998</v>
      </c>
      <c r="I28" s="4">
        <v>50</v>
      </c>
      <c r="J28" s="3"/>
    </row>
    <row r="29" spans="1:14" x14ac:dyDescent="0.25">
      <c r="A29" s="3">
        <v>59</v>
      </c>
      <c r="B29" s="2">
        <v>42515</v>
      </c>
      <c r="C29" s="3" t="s">
        <v>21</v>
      </c>
      <c r="D29" s="3" t="s">
        <v>11</v>
      </c>
      <c r="E29" s="3" t="s">
        <v>34</v>
      </c>
      <c r="F29" s="2">
        <v>42517</v>
      </c>
      <c r="G29" s="3">
        <v>9</v>
      </c>
      <c r="H29" s="4">
        <v>3816</v>
      </c>
      <c r="I29" s="4">
        <v>5</v>
      </c>
      <c r="J29" s="3"/>
    </row>
    <row r="30" spans="1:14" x14ac:dyDescent="0.25">
      <c r="A30" s="3">
        <v>58</v>
      </c>
      <c r="B30" s="2">
        <v>42324</v>
      </c>
      <c r="C30" s="3" t="s">
        <v>32</v>
      </c>
      <c r="D30" s="3" t="s">
        <v>14</v>
      </c>
      <c r="E30" s="3" t="s">
        <v>13</v>
      </c>
      <c r="F30" s="2">
        <v>42326</v>
      </c>
      <c r="G30" s="3">
        <v>14</v>
      </c>
      <c r="H30" s="4">
        <v>4317</v>
      </c>
      <c r="I30" s="4">
        <v>5</v>
      </c>
      <c r="J30" s="3"/>
    </row>
    <row r="31" spans="1:14" x14ac:dyDescent="0.25">
      <c r="A31" s="3">
        <v>57</v>
      </c>
      <c r="B31" s="2">
        <v>42598</v>
      </c>
      <c r="C31" s="3" t="s">
        <v>18</v>
      </c>
      <c r="D31" s="3" t="s">
        <v>11</v>
      </c>
      <c r="E31" s="3" t="s">
        <v>35</v>
      </c>
      <c r="F31" s="2">
        <v>42600</v>
      </c>
      <c r="G31" s="3">
        <v>11</v>
      </c>
      <c r="H31" s="4">
        <v>4451</v>
      </c>
      <c r="I31" s="4">
        <v>200</v>
      </c>
      <c r="J31" s="3"/>
    </row>
    <row r="32" spans="1:14" x14ac:dyDescent="0.25">
      <c r="A32" s="3">
        <v>56</v>
      </c>
      <c r="B32" s="2">
        <v>42237</v>
      </c>
      <c r="C32" s="3" t="s">
        <v>10</v>
      </c>
      <c r="D32" s="3" t="s">
        <v>14</v>
      </c>
      <c r="E32" s="3" t="s">
        <v>15</v>
      </c>
      <c r="F32" s="2">
        <v>42239</v>
      </c>
      <c r="G32" s="3">
        <v>12</v>
      </c>
      <c r="H32" s="4">
        <v>2978</v>
      </c>
      <c r="I32" s="4">
        <v>0</v>
      </c>
      <c r="J32" s="3"/>
    </row>
    <row r="33" spans="1:10" x14ac:dyDescent="0.25">
      <c r="A33" s="3">
        <v>55</v>
      </c>
      <c r="B33" s="2">
        <v>42596</v>
      </c>
      <c r="C33" s="3" t="s">
        <v>16</v>
      </c>
      <c r="D33" s="3" t="s">
        <v>14</v>
      </c>
      <c r="E33" s="3" t="s">
        <v>17</v>
      </c>
      <c r="F33" s="2">
        <v>42598</v>
      </c>
      <c r="G33" s="3">
        <v>13</v>
      </c>
      <c r="H33" s="4">
        <v>2636</v>
      </c>
      <c r="I33" s="4">
        <v>200</v>
      </c>
      <c r="J33" s="3"/>
    </row>
    <row r="34" spans="1:10" x14ac:dyDescent="0.25">
      <c r="A34" s="3">
        <v>51</v>
      </c>
      <c r="B34" s="2">
        <v>42269</v>
      </c>
      <c r="C34" s="3" t="s">
        <v>18</v>
      </c>
      <c r="D34" s="3" t="s">
        <v>14</v>
      </c>
      <c r="E34" s="3" t="s">
        <v>19</v>
      </c>
      <c r="F34" s="2">
        <v>42271</v>
      </c>
      <c r="G34" s="3">
        <v>7</v>
      </c>
      <c r="H34" s="4">
        <v>3471</v>
      </c>
      <c r="I34" s="4">
        <v>60</v>
      </c>
      <c r="J34" s="3"/>
    </row>
    <row r="35" spans="1:10" x14ac:dyDescent="0.25">
      <c r="A35" s="3">
        <v>50</v>
      </c>
      <c r="B35" s="2">
        <v>42305</v>
      </c>
      <c r="C35" s="3" t="s">
        <v>18</v>
      </c>
      <c r="D35" s="3" t="s">
        <v>14</v>
      </c>
      <c r="E35" s="3" t="s">
        <v>20</v>
      </c>
      <c r="F35" s="2">
        <v>42307</v>
      </c>
      <c r="G35" s="3">
        <v>5</v>
      </c>
      <c r="H35" s="4">
        <v>3897</v>
      </c>
      <c r="I35" s="4">
        <v>5</v>
      </c>
      <c r="J35" s="3"/>
    </row>
    <row r="36" spans="1:10" x14ac:dyDescent="0.25">
      <c r="A36" s="3">
        <v>48</v>
      </c>
      <c r="B36" s="2">
        <v>42316</v>
      </c>
      <c r="C36" s="3" t="s">
        <v>21</v>
      </c>
      <c r="D36" s="3" t="s">
        <v>14</v>
      </c>
      <c r="E36" s="3" t="s">
        <v>22</v>
      </c>
      <c r="F36" s="2">
        <v>42318</v>
      </c>
      <c r="G36" s="3">
        <v>13</v>
      </c>
      <c r="H36" s="4">
        <v>897</v>
      </c>
      <c r="I36" s="4">
        <v>50</v>
      </c>
      <c r="J36" s="3"/>
    </row>
    <row r="37" spans="1:10" x14ac:dyDescent="0.25">
      <c r="A37" s="3">
        <v>47</v>
      </c>
      <c r="B37" s="2">
        <v>42566</v>
      </c>
      <c r="C37" s="3" t="s">
        <v>23</v>
      </c>
      <c r="D37" s="3" t="s">
        <v>14</v>
      </c>
      <c r="E37" s="3" t="s">
        <v>15</v>
      </c>
      <c r="F37" s="2">
        <v>42568</v>
      </c>
      <c r="G37" s="3">
        <v>14</v>
      </c>
      <c r="H37" s="4">
        <v>4330</v>
      </c>
      <c r="I37" s="4">
        <v>300</v>
      </c>
      <c r="J37" s="3"/>
    </row>
    <row r="38" spans="1:10" x14ac:dyDescent="0.25">
      <c r="A38" s="3">
        <v>46</v>
      </c>
      <c r="B38" s="2">
        <v>42183</v>
      </c>
      <c r="C38" s="3" t="s">
        <v>24</v>
      </c>
      <c r="D38" s="3" t="s">
        <v>14</v>
      </c>
      <c r="E38" s="3" t="s">
        <v>25</v>
      </c>
      <c r="F38" s="2">
        <v>42185</v>
      </c>
      <c r="G38" s="3">
        <v>10</v>
      </c>
      <c r="H38" s="4">
        <v>1014</v>
      </c>
      <c r="I38" s="4">
        <v>100</v>
      </c>
      <c r="J38" s="3"/>
    </row>
    <row r="39" spans="1:10" x14ac:dyDescent="0.25">
      <c r="A39" s="3">
        <v>45</v>
      </c>
      <c r="B39" s="2">
        <v>42494</v>
      </c>
      <c r="C39" s="3" t="s">
        <v>16</v>
      </c>
      <c r="D39" s="3" t="s">
        <v>14</v>
      </c>
      <c r="E39" s="3" t="s">
        <v>26</v>
      </c>
      <c r="F39" s="2">
        <v>42496</v>
      </c>
      <c r="G39" s="3">
        <v>10</v>
      </c>
      <c r="H39" s="4">
        <v>778</v>
      </c>
      <c r="I39" s="4">
        <v>40</v>
      </c>
      <c r="J39" s="3"/>
    </row>
    <row r="40" spans="1:10" x14ac:dyDescent="0.25">
      <c r="A40" s="3">
        <v>44</v>
      </c>
      <c r="B40" s="2">
        <v>42648</v>
      </c>
      <c r="C40" s="3" t="s">
        <v>16</v>
      </c>
      <c r="D40" s="3" t="s">
        <v>11</v>
      </c>
      <c r="E40" s="3" t="s">
        <v>28</v>
      </c>
      <c r="F40" s="2">
        <v>42650</v>
      </c>
      <c r="G40" s="3">
        <v>5</v>
      </c>
      <c r="H40" s="4">
        <v>4174</v>
      </c>
      <c r="I40" s="4">
        <v>0</v>
      </c>
      <c r="J40" s="3"/>
    </row>
    <row r="41" spans="1:10" x14ac:dyDescent="0.25">
      <c r="A41" s="3">
        <v>43</v>
      </c>
      <c r="B41" s="2">
        <v>42342</v>
      </c>
      <c r="C41" s="3" t="s">
        <v>16</v>
      </c>
      <c r="D41" s="3" t="s">
        <v>11</v>
      </c>
      <c r="E41" s="3" t="s">
        <v>29</v>
      </c>
      <c r="F41" s="2">
        <v>42344</v>
      </c>
      <c r="G41" s="3">
        <v>17</v>
      </c>
      <c r="H41" s="4">
        <v>577</v>
      </c>
      <c r="I41" s="4">
        <v>0</v>
      </c>
      <c r="J41" s="3"/>
    </row>
    <row r="42" spans="1:10" x14ac:dyDescent="0.25">
      <c r="A42" s="3">
        <v>42</v>
      </c>
      <c r="B42" s="2">
        <v>42366</v>
      </c>
      <c r="C42" s="3" t="s">
        <v>16</v>
      </c>
      <c r="D42" s="3" t="s">
        <v>36</v>
      </c>
      <c r="E42" s="3" t="s">
        <v>30</v>
      </c>
      <c r="F42" s="2">
        <v>42368</v>
      </c>
      <c r="G42" s="3">
        <v>13</v>
      </c>
      <c r="H42" s="4">
        <v>551</v>
      </c>
      <c r="I42" s="4">
        <v>0</v>
      </c>
      <c r="J42" s="3"/>
    </row>
    <row r="43" spans="1:10" x14ac:dyDescent="0.25">
      <c r="A43" s="3">
        <v>41</v>
      </c>
      <c r="B43" s="2">
        <v>42638</v>
      </c>
      <c r="C43" s="3" t="s">
        <v>16</v>
      </c>
      <c r="D43" s="3" t="s">
        <v>11</v>
      </c>
      <c r="E43" s="3" t="s">
        <v>31</v>
      </c>
      <c r="F43" s="2">
        <v>42640</v>
      </c>
      <c r="G43" s="3">
        <v>17</v>
      </c>
      <c r="H43" s="4">
        <v>1493</v>
      </c>
      <c r="I43" s="4">
        <v>0</v>
      </c>
      <c r="J43" s="3"/>
    </row>
    <row r="44" spans="1:10" x14ac:dyDescent="0.25">
      <c r="A44" s="3">
        <v>40</v>
      </c>
      <c r="B44" s="2">
        <v>42307</v>
      </c>
      <c r="C44" s="3" t="s">
        <v>21</v>
      </c>
      <c r="D44" s="3" t="s">
        <v>14</v>
      </c>
      <c r="E44" s="3" t="s">
        <v>30</v>
      </c>
      <c r="F44" s="2">
        <v>42309</v>
      </c>
      <c r="G44" s="3">
        <v>9</v>
      </c>
      <c r="H44" s="4">
        <v>4605</v>
      </c>
      <c r="I44" s="4">
        <v>9</v>
      </c>
      <c r="J44" s="3"/>
    </row>
    <row r="45" spans="1:10" x14ac:dyDescent="0.25">
      <c r="A45" s="3">
        <v>39</v>
      </c>
      <c r="B45" s="2">
        <v>42605</v>
      </c>
      <c r="C45" s="3" t="s">
        <v>32</v>
      </c>
      <c r="D45" s="3" t="s">
        <v>14</v>
      </c>
      <c r="E45" s="3" t="s">
        <v>22</v>
      </c>
      <c r="F45" s="2">
        <v>42607</v>
      </c>
      <c r="G45" s="3">
        <v>5</v>
      </c>
      <c r="H45" s="4">
        <v>1100</v>
      </c>
      <c r="I45" s="4">
        <v>5</v>
      </c>
      <c r="J45" s="3"/>
    </row>
    <row r="46" spans="1:10" x14ac:dyDescent="0.25">
      <c r="A46" s="3">
        <v>38</v>
      </c>
      <c r="B46" s="2">
        <v>42352</v>
      </c>
      <c r="C46" s="3" t="s">
        <v>18</v>
      </c>
      <c r="D46" s="3" t="s">
        <v>14</v>
      </c>
      <c r="E46" s="3" t="s">
        <v>26</v>
      </c>
      <c r="F46" s="2">
        <v>42354</v>
      </c>
      <c r="G46" s="3">
        <v>14</v>
      </c>
      <c r="H46" s="4">
        <v>2772</v>
      </c>
      <c r="I46" s="4">
        <v>10</v>
      </c>
      <c r="J46" s="3"/>
    </row>
    <row r="47" spans="1:10" x14ac:dyDescent="0.25">
      <c r="A47" s="3">
        <v>37</v>
      </c>
      <c r="B47" s="2">
        <v>42652</v>
      </c>
      <c r="C47" s="3" t="s">
        <v>33</v>
      </c>
      <c r="D47" s="3" t="s">
        <v>14</v>
      </c>
      <c r="E47" s="3" t="s">
        <v>15</v>
      </c>
      <c r="F47" s="2">
        <v>42654</v>
      </c>
      <c r="G47" s="3">
        <v>10</v>
      </c>
      <c r="H47" s="4">
        <v>870</v>
      </c>
      <c r="I47" s="4">
        <v>12</v>
      </c>
      <c r="J47" s="3"/>
    </row>
    <row r="48" spans="1:10" x14ac:dyDescent="0.25">
      <c r="A48" s="3">
        <v>36</v>
      </c>
      <c r="B48" s="2">
        <v>42420</v>
      </c>
      <c r="C48" s="3" t="s">
        <v>21</v>
      </c>
      <c r="D48" s="3" t="s">
        <v>14</v>
      </c>
      <c r="E48" s="3" t="s">
        <v>12</v>
      </c>
      <c r="F48" s="2">
        <v>42422</v>
      </c>
      <c r="G48" s="3">
        <v>11</v>
      </c>
      <c r="H48" s="4">
        <v>1914</v>
      </c>
      <c r="I48" s="4">
        <v>7</v>
      </c>
      <c r="J48" s="3"/>
    </row>
    <row r="49" spans="1:10" x14ac:dyDescent="0.25">
      <c r="A49" s="3">
        <v>35</v>
      </c>
      <c r="B49" s="2">
        <v>42237</v>
      </c>
      <c r="C49" s="3" t="s">
        <v>32</v>
      </c>
      <c r="D49" s="3" t="s">
        <v>14</v>
      </c>
      <c r="E49" s="3" t="s">
        <v>17</v>
      </c>
      <c r="F49" s="2">
        <v>42239</v>
      </c>
      <c r="G49" s="3">
        <v>12</v>
      </c>
      <c r="H49" s="4">
        <v>1805</v>
      </c>
      <c r="I49" s="4">
        <v>7</v>
      </c>
      <c r="J49" s="3"/>
    </row>
    <row r="50" spans="1:10" x14ac:dyDescent="0.25">
      <c r="A50" s="3">
        <v>34</v>
      </c>
      <c r="B50" s="2">
        <v>42391</v>
      </c>
      <c r="C50" s="3" t="s">
        <v>18</v>
      </c>
      <c r="D50" s="3" t="s">
        <v>14</v>
      </c>
      <c r="E50" s="3" t="s">
        <v>13</v>
      </c>
      <c r="F50" s="2">
        <v>42393</v>
      </c>
      <c r="G50" s="3">
        <v>6</v>
      </c>
      <c r="H50" s="4">
        <v>4394</v>
      </c>
      <c r="I50" s="4">
        <v>4</v>
      </c>
      <c r="J50" s="3"/>
    </row>
    <row r="51" spans="1:10" x14ac:dyDescent="0.25">
      <c r="A51" s="3">
        <v>33</v>
      </c>
      <c r="B51" s="2">
        <v>42329</v>
      </c>
      <c r="C51" s="3" t="s">
        <v>23</v>
      </c>
      <c r="D51" s="3" t="s">
        <v>14</v>
      </c>
      <c r="E51" s="3" t="s">
        <v>22</v>
      </c>
      <c r="F51" s="2">
        <v>42331</v>
      </c>
      <c r="G51" s="3">
        <v>20</v>
      </c>
      <c r="H51" s="4">
        <v>529</v>
      </c>
      <c r="I51" s="4">
        <v>50</v>
      </c>
      <c r="J51" s="3"/>
    </row>
    <row r="52" spans="1:10" x14ac:dyDescent="0.25">
      <c r="A52" s="3">
        <v>32</v>
      </c>
      <c r="B52" s="2">
        <v>42381</v>
      </c>
      <c r="C52" s="3" t="s">
        <v>21</v>
      </c>
      <c r="D52" s="3" t="s">
        <v>14</v>
      </c>
      <c r="E52" s="3" t="s">
        <v>34</v>
      </c>
      <c r="F52" s="2">
        <v>42383</v>
      </c>
      <c r="G52" s="3">
        <v>10</v>
      </c>
      <c r="H52" s="4">
        <v>3924</v>
      </c>
      <c r="I52" s="4">
        <v>5</v>
      </c>
      <c r="J52" s="3"/>
    </row>
    <row r="53" spans="1:10" x14ac:dyDescent="0.25">
      <c r="A53" s="3">
        <v>31</v>
      </c>
      <c r="B53" s="2">
        <v>42517</v>
      </c>
      <c r="C53" s="3" t="s">
        <v>32</v>
      </c>
      <c r="D53" s="3" t="s">
        <v>14</v>
      </c>
      <c r="E53" s="3" t="s">
        <v>13</v>
      </c>
      <c r="F53" s="2">
        <v>42519</v>
      </c>
      <c r="G53" s="3">
        <v>15</v>
      </c>
      <c r="H53" s="4">
        <v>2531</v>
      </c>
      <c r="I53" s="4">
        <v>5</v>
      </c>
      <c r="J53" s="3"/>
    </row>
    <row r="54" spans="1:10" x14ac:dyDescent="0.25">
      <c r="A54" s="3">
        <v>30</v>
      </c>
      <c r="B54" s="2">
        <v>42181</v>
      </c>
      <c r="C54" s="3" t="s">
        <v>18</v>
      </c>
      <c r="D54" s="3" t="s">
        <v>14</v>
      </c>
      <c r="E54" s="3" t="s">
        <v>35</v>
      </c>
      <c r="F54" s="2">
        <v>42183</v>
      </c>
      <c r="G54" s="3">
        <v>7</v>
      </c>
      <c r="H54" s="4">
        <v>2523</v>
      </c>
      <c r="I54" s="4">
        <v>200</v>
      </c>
      <c r="J54" s="3"/>
    </row>
  </sheetData>
  <mergeCells count="3">
    <mergeCell ref="M16:N16"/>
    <mergeCell ref="M17:N17"/>
    <mergeCell ref="A1:F1"/>
  </mergeCells>
  <phoneticPr fontId="2" type="noConversion"/>
  <conditionalFormatting sqref="M4">
    <cfRule type="iconSet" priority="5">
      <iconSet iconSet="3Symbols2" showValue="0">
        <cfvo type="percent" val="0"/>
        <cfvo type="percent" val="33"/>
        <cfvo type="percent" val="67"/>
      </iconSet>
    </cfRule>
  </conditionalFormatting>
  <conditionalFormatting sqref="L7">
    <cfRule type="containsText" dxfId="1" priority="3" operator="containsText" text="Cerrado">
      <formula>NOT(ISERROR(SEARCH("Cerrado",L7)))</formula>
    </cfRule>
    <cfRule type="containsText" dxfId="0" priority="4" operator="containsText" text="Nuevo">
      <formula>NOT(ISERROR(SEARCH("Nuevo",L7)))</formula>
    </cfRule>
  </conditionalFormatting>
  <conditionalFormatting sqref="M3">
    <cfRule type="iconSet" priority="2">
      <iconSet iconSet="3Symbols2" showValue="0" reverse="1">
        <cfvo type="percent" val="0"/>
        <cfvo type="percent" val="33"/>
        <cfvo type="percent" val="67"/>
      </iconSet>
    </cfRule>
  </conditionalFormatting>
  <conditionalFormatting sqref="G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5DD131B6-51BF-46DB-A2DF-75ABBB110B76}">
            <xm:f>NOT(ISERROR(SEARCH($D$9,D7)))</xm:f>
            <xm:f>$D$9</xm:f>
            <x14:dxf>
              <fill>
                <patternFill>
                  <bgColor rgb="FFFF6600"/>
                </patternFill>
              </fill>
            </x14:dxf>
          </x14:cfRule>
          <x14:cfRule type="containsText" priority="9" operator="containsText" id="{8DC62DC8-E809-47C0-9780-1D85C9615986}">
            <xm:f>NOT(ISERROR(SEARCH($D$7,D7)))</xm:f>
            <xm:f>$D$7</xm:f>
            <x14:dxf>
              <fill>
                <patternFill>
                  <bgColor rgb="FF33CC33"/>
                </patternFill>
              </fill>
            </x14:dxf>
          </x14:cfRule>
          <xm:sqref>D7:D54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autoPageBreaks="0" fitToPage="1"/>
  </sheetPr>
  <dimension ref="A1:W24"/>
  <sheetViews>
    <sheetView showGridLines="0" tabSelected="1" zoomScaleNormal="100" workbookViewId="0">
      <selection activeCell="F6" sqref="F6"/>
    </sheetView>
  </sheetViews>
  <sheetFormatPr baseColWidth="10" defaultColWidth="0" defaultRowHeight="18" customHeight="1" x14ac:dyDescent="0.25"/>
  <cols>
    <col min="1" max="1" width="1.7109375" style="60" customWidth="1"/>
    <col min="2" max="2" width="24.5703125" style="60" customWidth="1"/>
    <col min="3" max="3" width="13.7109375" style="60" customWidth="1"/>
    <col min="4" max="4" width="24.140625" style="60" customWidth="1"/>
    <col min="5" max="5" width="17.7109375" style="60" customWidth="1"/>
    <col min="6" max="6" width="16" style="60" customWidth="1"/>
    <col min="7" max="7" width="14.5703125" style="60" customWidth="1"/>
    <col min="8" max="8" width="22.42578125" style="60" customWidth="1"/>
    <col min="9" max="12" width="9.28515625" style="61" hidden="1" customWidth="1"/>
    <col min="13" max="13" width="10.7109375" style="62" hidden="1" customWidth="1"/>
    <col min="14" max="14" width="9.28515625" style="62" hidden="1" customWidth="1"/>
    <col min="15" max="18" width="9.28515625" style="61" hidden="1" customWidth="1"/>
    <col min="19" max="19" width="13.28515625" style="62" hidden="1" customWidth="1"/>
    <col min="20" max="20" width="6.42578125" style="60" hidden="1" customWidth="1"/>
    <col min="21" max="23" width="1.28515625" style="60" hidden="1" customWidth="1"/>
    <col min="24" max="16384" width="0" style="60" hidden="1"/>
  </cols>
  <sheetData>
    <row r="1" spans="1:20" ht="34.5" customHeight="1" x14ac:dyDescent="0.5">
      <c r="A1" s="55" t="s">
        <v>211</v>
      </c>
      <c r="I1" s="60"/>
      <c r="M1" s="61"/>
      <c r="O1" s="62"/>
      <c r="S1" s="61"/>
      <c r="T1" s="62"/>
    </row>
    <row r="2" spans="1:20" ht="18" customHeight="1" x14ac:dyDescent="0.3">
      <c r="A2" s="6" t="s">
        <v>437</v>
      </c>
      <c r="I2" s="60"/>
      <c r="M2" s="61"/>
      <c r="O2" s="62"/>
      <c r="S2" s="61"/>
      <c r="T2" s="62"/>
    </row>
    <row r="3" spans="1:20" ht="18.75" x14ac:dyDescent="0.3">
      <c r="A3" s="6" t="s">
        <v>438</v>
      </c>
      <c r="D3" s="155">
        <v>1</v>
      </c>
    </row>
    <row r="4" spans="1:20" ht="34.5" x14ac:dyDescent="0.35">
      <c r="B4" s="94" t="s">
        <v>410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34.5" x14ac:dyDescent="0.25">
      <c r="B5" s="64" t="s">
        <v>363</v>
      </c>
      <c r="C5" s="66"/>
      <c r="D5" s="66"/>
      <c r="E5" s="66"/>
      <c r="F5" s="65"/>
      <c r="G5" s="65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</row>
    <row r="6" spans="1:20" ht="12.75" x14ac:dyDescent="0.25"/>
    <row r="7" spans="1:20" ht="12.75" x14ac:dyDescent="0.25">
      <c r="B7" s="67"/>
      <c r="C7" s="67"/>
      <c r="D7" s="68"/>
      <c r="E7" s="95"/>
      <c r="F7" s="69" t="s">
        <v>365</v>
      </c>
      <c r="G7" s="69"/>
      <c r="H7" s="69"/>
      <c r="I7" s="68"/>
      <c r="J7" s="68"/>
      <c r="K7" s="68"/>
      <c r="L7" s="68"/>
      <c r="M7" s="68"/>
      <c r="N7" s="68"/>
      <c r="O7" s="68"/>
      <c r="P7" s="68"/>
      <c r="Q7" s="68"/>
      <c r="R7" s="68"/>
      <c r="S7" s="70"/>
      <c r="T7" s="71"/>
    </row>
    <row r="8" spans="1:20" ht="12.75" x14ac:dyDescent="0.25">
      <c r="B8" s="67"/>
      <c r="C8" s="96"/>
      <c r="D8" s="74"/>
      <c r="E8" s="150" t="s">
        <v>444</v>
      </c>
      <c r="F8" s="151"/>
      <c r="G8" s="152"/>
      <c r="H8" s="69"/>
      <c r="I8" s="72"/>
      <c r="J8" s="74"/>
      <c r="K8" s="72"/>
      <c r="L8" s="74"/>
      <c r="M8" s="72"/>
      <c r="N8" s="74"/>
      <c r="O8" s="72"/>
      <c r="P8" s="73"/>
      <c r="Q8" s="73"/>
      <c r="R8" s="74"/>
      <c r="S8" s="76"/>
      <c r="T8" s="76"/>
    </row>
    <row r="9" spans="1:20" s="79" customFormat="1" ht="30" customHeight="1" x14ac:dyDescent="0.25">
      <c r="B9" s="77" t="s">
        <v>366</v>
      </c>
      <c r="C9" s="78" t="s">
        <v>411</v>
      </c>
      <c r="D9" s="77" t="s">
        <v>369</v>
      </c>
      <c r="E9" s="78" t="s">
        <v>445</v>
      </c>
      <c r="F9" s="78" t="s">
        <v>446</v>
      </c>
      <c r="G9" s="78" t="s">
        <v>447</v>
      </c>
      <c r="H9" s="77" t="s">
        <v>373</v>
      </c>
      <c r="I9" s="77" t="s">
        <v>258</v>
      </c>
      <c r="J9" s="77" t="s">
        <v>259</v>
      </c>
      <c r="K9" s="77" t="s">
        <v>260</v>
      </c>
      <c r="L9" s="77" t="s">
        <v>261</v>
      </c>
      <c r="M9" s="77" t="s">
        <v>374</v>
      </c>
      <c r="N9" s="77" t="s">
        <v>375</v>
      </c>
      <c r="O9" s="77" t="s">
        <v>376</v>
      </c>
      <c r="P9" s="77" t="s">
        <v>377</v>
      </c>
      <c r="Q9" s="77" t="s">
        <v>378</v>
      </c>
      <c r="R9" s="77" t="s">
        <v>379</v>
      </c>
      <c r="S9" s="77" t="s">
        <v>380</v>
      </c>
      <c r="T9" s="77" t="s">
        <v>381</v>
      </c>
    </row>
    <row r="10" spans="1:20" s="88" customFormat="1" ht="24" customHeight="1" x14ac:dyDescent="0.25">
      <c r="B10" s="134" t="s">
        <v>412</v>
      </c>
      <c r="C10" s="80">
        <v>1</v>
      </c>
      <c r="D10" s="134" t="s">
        <v>403</v>
      </c>
      <c r="E10" s="82">
        <v>61126</v>
      </c>
      <c r="F10" s="82">
        <v>51900</v>
      </c>
      <c r="G10" s="82">
        <v>55060</v>
      </c>
      <c r="H10" s="80"/>
      <c r="I10" s="83"/>
      <c r="J10" s="84"/>
      <c r="K10" s="83"/>
      <c r="L10" s="84"/>
      <c r="M10" s="85"/>
      <c r="N10" s="85"/>
      <c r="O10" s="86"/>
      <c r="P10" s="86"/>
      <c r="Q10" s="84"/>
      <c r="R10" s="83"/>
      <c r="S10" s="85"/>
      <c r="T10" s="87"/>
    </row>
    <row r="11" spans="1:20" s="88" customFormat="1" ht="24" customHeight="1" x14ac:dyDescent="0.25">
      <c r="B11" s="134" t="s">
        <v>413</v>
      </c>
      <c r="C11" s="80">
        <v>2</v>
      </c>
      <c r="D11" s="134" t="s">
        <v>414</v>
      </c>
      <c r="E11" s="82">
        <v>32126</v>
      </c>
      <c r="F11" s="82">
        <v>33600</v>
      </c>
      <c r="G11" s="82">
        <v>16502</v>
      </c>
      <c r="H11" s="60"/>
      <c r="I11" s="89"/>
      <c r="J11" s="90"/>
      <c r="K11" s="89"/>
      <c r="L11" s="90"/>
      <c r="M11" s="91"/>
      <c r="N11" s="91"/>
      <c r="O11" s="92"/>
      <c r="P11" s="92"/>
      <c r="Q11" s="90"/>
      <c r="R11" s="89"/>
      <c r="S11" s="91"/>
      <c r="T11" s="93"/>
    </row>
    <row r="12" spans="1:20" ht="24" customHeight="1" x14ac:dyDescent="0.25">
      <c r="B12" s="134" t="s">
        <v>415</v>
      </c>
      <c r="C12" s="80">
        <v>3</v>
      </c>
      <c r="D12" s="134" t="s">
        <v>384</v>
      </c>
      <c r="E12" s="82">
        <v>4326</v>
      </c>
      <c r="F12" s="82">
        <v>15200</v>
      </c>
      <c r="G12" s="82">
        <v>1380</v>
      </c>
      <c r="I12" s="89"/>
      <c r="J12" s="90"/>
      <c r="K12" s="89"/>
      <c r="L12" s="90"/>
      <c r="M12" s="91"/>
      <c r="N12" s="91"/>
      <c r="O12" s="92"/>
      <c r="P12" s="92"/>
      <c r="Q12" s="90"/>
      <c r="R12" s="89"/>
      <c r="S12" s="91"/>
      <c r="T12" s="93"/>
    </row>
    <row r="13" spans="1:20" ht="24" customHeight="1" x14ac:dyDescent="0.25">
      <c r="B13" s="134" t="s">
        <v>416</v>
      </c>
      <c r="C13" s="80">
        <v>4</v>
      </c>
      <c r="D13" s="134" t="s">
        <v>417</v>
      </c>
      <c r="E13" s="82">
        <v>11500</v>
      </c>
      <c r="F13" s="82">
        <v>18500</v>
      </c>
      <c r="G13" s="82">
        <v>27815</v>
      </c>
      <c r="I13" s="89"/>
      <c r="J13" s="90"/>
      <c r="K13" s="89"/>
      <c r="L13" s="90"/>
      <c r="M13" s="91"/>
      <c r="N13" s="91"/>
      <c r="O13" s="92"/>
      <c r="P13" s="92"/>
      <c r="Q13" s="90"/>
      <c r="R13" s="89"/>
      <c r="S13" s="91"/>
      <c r="T13" s="93"/>
    </row>
    <row r="14" spans="1:20" ht="24" customHeight="1" x14ac:dyDescent="0.25">
      <c r="B14" s="134" t="s">
        <v>418</v>
      </c>
      <c r="C14" s="80">
        <v>5</v>
      </c>
      <c r="D14" s="134" t="s">
        <v>419</v>
      </c>
      <c r="E14" s="82">
        <v>16920</v>
      </c>
      <c r="F14" s="82">
        <v>15600</v>
      </c>
      <c r="G14" s="82">
        <v>-1446</v>
      </c>
      <c r="I14" s="89"/>
      <c r="J14" s="90"/>
      <c r="K14" s="89"/>
      <c r="L14" s="90"/>
      <c r="M14" s="91"/>
      <c r="N14" s="91"/>
      <c r="O14" s="92"/>
      <c r="P14" s="92"/>
      <c r="Q14" s="90"/>
      <c r="R14" s="89"/>
      <c r="S14" s="91"/>
      <c r="T14" s="93"/>
    </row>
    <row r="15" spans="1:20" s="88" customFormat="1" ht="24" customHeight="1" x14ac:dyDescent="0.25">
      <c r="B15" s="134" t="s">
        <v>420</v>
      </c>
      <c r="C15" s="80">
        <v>6</v>
      </c>
      <c r="D15" s="134" t="s">
        <v>421</v>
      </c>
      <c r="E15" s="82">
        <v>21323</v>
      </c>
      <c r="F15" s="82">
        <v>10200</v>
      </c>
      <c r="G15" s="82">
        <v>26906</v>
      </c>
      <c r="H15" s="60"/>
      <c r="I15" s="89"/>
      <c r="J15" s="90"/>
      <c r="K15" s="89"/>
      <c r="L15" s="90"/>
      <c r="M15" s="91"/>
      <c r="N15" s="91"/>
      <c r="O15" s="92"/>
      <c r="P15" s="92"/>
      <c r="Q15" s="90"/>
      <c r="R15" s="89"/>
      <c r="S15" s="91"/>
      <c r="T15" s="93"/>
    </row>
    <row r="16" spans="1:20" ht="24" customHeight="1" x14ac:dyDescent="0.25">
      <c r="B16" s="134" t="s">
        <v>422</v>
      </c>
      <c r="C16" s="80">
        <v>7</v>
      </c>
      <c r="D16" s="134" t="s">
        <v>384</v>
      </c>
      <c r="E16" s="82">
        <v>-3316</v>
      </c>
      <c r="F16" s="82">
        <v>13300</v>
      </c>
      <c r="G16" s="82">
        <v>19794</v>
      </c>
      <c r="I16" s="89"/>
      <c r="J16" s="90"/>
      <c r="K16" s="89"/>
      <c r="L16" s="90"/>
      <c r="M16" s="91"/>
      <c r="N16" s="91"/>
      <c r="O16" s="92"/>
      <c r="P16" s="92"/>
      <c r="Q16" s="90"/>
      <c r="R16" s="89"/>
      <c r="S16" s="91"/>
      <c r="T16" s="93"/>
    </row>
    <row r="17" spans="2:20" ht="24" customHeight="1" x14ac:dyDescent="0.25">
      <c r="B17" s="134" t="s">
        <v>423</v>
      </c>
      <c r="C17" s="80">
        <v>8</v>
      </c>
      <c r="D17" s="134" t="s">
        <v>424</v>
      </c>
      <c r="E17" s="82">
        <v>-5349</v>
      </c>
      <c r="F17" s="82">
        <v>13500</v>
      </c>
      <c r="G17" s="82">
        <v>9561</v>
      </c>
      <c r="I17" s="89"/>
      <c r="J17" s="90"/>
      <c r="K17" s="89"/>
      <c r="L17" s="90"/>
      <c r="M17" s="91"/>
      <c r="N17" s="91"/>
      <c r="O17" s="92"/>
      <c r="P17" s="92"/>
      <c r="Q17" s="90"/>
      <c r="R17" s="89"/>
      <c r="S17" s="91"/>
      <c r="T17" s="93"/>
    </row>
    <row r="18" spans="2:20" ht="24" customHeight="1" x14ac:dyDescent="0.25">
      <c r="B18" s="134" t="s">
        <v>425</v>
      </c>
      <c r="C18" s="80">
        <v>9</v>
      </c>
      <c r="D18" s="134" t="s">
        <v>426</v>
      </c>
      <c r="E18" s="82">
        <v>20766</v>
      </c>
      <c r="F18" s="82">
        <v>9400</v>
      </c>
      <c r="G18" s="82">
        <v>22628</v>
      </c>
      <c r="I18" s="89"/>
      <c r="J18" s="90"/>
      <c r="K18" s="89"/>
      <c r="L18" s="90"/>
      <c r="M18" s="91"/>
      <c r="N18" s="91"/>
      <c r="O18" s="92"/>
      <c r="P18" s="92"/>
      <c r="Q18" s="90"/>
      <c r="R18" s="89"/>
      <c r="S18" s="91"/>
      <c r="T18" s="93"/>
    </row>
    <row r="19" spans="2:20" s="88" customFormat="1" ht="24" customHeight="1" x14ac:dyDescent="0.25">
      <c r="B19" s="134" t="s">
        <v>427</v>
      </c>
      <c r="C19" s="80">
        <v>10</v>
      </c>
      <c r="D19" s="134" t="s">
        <v>428</v>
      </c>
      <c r="E19" s="82">
        <v>33045</v>
      </c>
      <c r="F19" s="82">
        <v>15900</v>
      </c>
      <c r="G19" s="82">
        <v>9882</v>
      </c>
      <c r="H19" s="60"/>
      <c r="I19" s="83"/>
      <c r="J19" s="84"/>
      <c r="K19" s="83"/>
      <c r="L19" s="84"/>
      <c r="M19" s="85"/>
      <c r="N19" s="85"/>
      <c r="O19" s="86"/>
      <c r="P19" s="86"/>
      <c r="Q19" s="84"/>
      <c r="R19" s="83"/>
      <c r="S19" s="85"/>
      <c r="T19" s="87"/>
    </row>
    <row r="20" spans="2:20" s="88" customFormat="1" ht="24" customHeight="1" x14ac:dyDescent="0.25">
      <c r="B20" s="134" t="s">
        <v>429</v>
      </c>
      <c r="C20" s="80">
        <v>11</v>
      </c>
      <c r="D20" s="134" t="s">
        <v>414</v>
      </c>
      <c r="E20" s="82">
        <v>12059</v>
      </c>
      <c r="F20" s="82">
        <v>11300</v>
      </c>
      <c r="G20" s="82">
        <v>15480</v>
      </c>
      <c r="H20" s="60"/>
      <c r="I20" s="89"/>
      <c r="J20" s="90"/>
      <c r="K20" s="89"/>
      <c r="L20" s="90"/>
      <c r="M20" s="91"/>
      <c r="N20" s="91"/>
      <c r="O20" s="92"/>
      <c r="P20" s="92"/>
      <c r="Q20" s="90"/>
      <c r="R20" s="89"/>
      <c r="S20" s="91"/>
      <c r="T20" s="93"/>
    </row>
    <row r="21" spans="2:20" ht="24" customHeight="1" x14ac:dyDescent="0.25">
      <c r="B21" s="134" t="s">
        <v>430</v>
      </c>
      <c r="C21" s="80">
        <v>12</v>
      </c>
      <c r="D21" s="134" t="s">
        <v>426</v>
      </c>
      <c r="E21" s="82">
        <v>-5507</v>
      </c>
      <c r="F21" s="82">
        <v>10500</v>
      </c>
      <c r="G21" s="82">
        <v>19732</v>
      </c>
      <c r="I21" s="89"/>
      <c r="J21" s="90"/>
      <c r="K21" s="89"/>
      <c r="L21" s="90"/>
      <c r="M21" s="91"/>
      <c r="N21" s="91"/>
      <c r="O21" s="92"/>
      <c r="P21" s="92"/>
      <c r="Q21" s="90"/>
      <c r="R21" s="89"/>
      <c r="S21" s="91"/>
      <c r="T21" s="93"/>
    </row>
    <row r="22" spans="2:20" ht="24" customHeight="1" x14ac:dyDescent="0.25">
      <c r="B22" s="134" t="s">
        <v>431</v>
      </c>
      <c r="C22" s="80">
        <v>13</v>
      </c>
      <c r="D22" s="134" t="s">
        <v>405</v>
      </c>
      <c r="E22" s="82">
        <v>-1537</v>
      </c>
      <c r="F22" s="82">
        <v>237</v>
      </c>
      <c r="G22" s="82">
        <v>99</v>
      </c>
      <c r="I22" s="89"/>
      <c r="J22" s="90"/>
      <c r="K22" s="89"/>
      <c r="L22" s="90"/>
      <c r="M22" s="91"/>
      <c r="N22" s="91"/>
      <c r="O22" s="92"/>
      <c r="P22" s="92"/>
      <c r="Q22" s="90"/>
      <c r="R22" s="89"/>
      <c r="S22" s="91"/>
      <c r="T22" s="93"/>
    </row>
    <row r="23" spans="2:20" ht="24" customHeight="1" x14ac:dyDescent="0.25">
      <c r="B23" s="134" t="s">
        <v>432</v>
      </c>
      <c r="C23" s="80">
        <v>14</v>
      </c>
      <c r="D23" s="134" t="s">
        <v>433</v>
      </c>
      <c r="E23" s="82">
        <v>-2107</v>
      </c>
      <c r="F23" s="82">
        <v>177</v>
      </c>
      <c r="G23" s="82">
        <v>-2263</v>
      </c>
      <c r="I23" s="89"/>
      <c r="J23" s="90"/>
      <c r="K23" s="89"/>
      <c r="L23" s="90"/>
      <c r="M23" s="91"/>
      <c r="N23" s="91"/>
      <c r="O23" s="92"/>
      <c r="P23" s="92"/>
      <c r="Q23" s="90"/>
      <c r="R23" s="89"/>
      <c r="S23" s="91"/>
      <c r="T23" s="93"/>
    </row>
    <row r="24" spans="2:20" s="88" customFormat="1" ht="24" customHeight="1" x14ac:dyDescent="0.25">
      <c r="B24" s="134" t="s">
        <v>434</v>
      </c>
      <c r="C24" s="80">
        <v>15</v>
      </c>
      <c r="D24" s="134" t="s">
        <v>435</v>
      </c>
      <c r="E24" s="82">
        <v>-4705</v>
      </c>
      <c r="F24" s="82">
        <v>7400</v>
      </c>
      <c r="G24" s="82">
        <v>-3257</v>
      </c>
      <c r="H24" s="60"/>
      <c r="I24" s="89"/>
      <c r="J24" s="90"/>
      <c r="K24" s="89"/>
      <c r="L24" s="90"/>
      <c r="M24" s="91"/>
      <c r="N24" s="91"/>
      <c r="O24" s="92"/>
      <c r="P24" s="92"/>
      <c r="Q24" s="90"/>
      <c r="R24" s="89"/>
      <c r="S24" s="91"/>
      <c r="T24" s="93"/>
    </row>
  </sheetData>
  <mergeCells count="1">
    <mergeCell ref="E8:G8"/>
  </mergeCells>
  <conditionalFormatting sqref="S7:T8 T25:T65480">
    <cfRule type="cellIs" dxfId="41" priority="8" stopIfTrue="1" operator="equal">
      <formula>"VERDE"</formula>
    </cfRule>
    <cfRule type="cellIs" dxfId="40" priority="9" stopIfTrue="1" operator="equal">
      <formula>"AMARILLO"</formula>
    </cfRule>
    <cfRule type="cellIs" dxfId="39" priority="10" stopIfTrue="1" operator="equal">
      <formula>"ROJO"</formula>
    </cfRule>
  </conditionalFormatting>
  <conditionalFormatting sqref="T10:T24">
    <cfRule type="expression" dxfId="38" priority="3">
      <formula>$T10="NEGRO"</formula>
    </cfRule>
    <cfRule type="expression" dxfId="37" priority="4">
      <formula>$T10="VERDE"</formula>
    </cfRule>
    <cfRule type="expression" dxfId="36" priority="5">
      <formula>$T10="ROJO"</formula>
    </cfRule>
    <cfRule type="expression" dxfId="35" priority="6">
      <formula>$T10="NARANJA"</formula>
    </cfRule>
    <cfRule type="expression" dxfId="34" priority="7">
      <formula>$T10=""</formula>
    </cfRule>
  </conditionalFormatting>
  <conditionalFormatting sqref="I10:L24 Q10:R24">
    <cfRule type="expression" dxfId="33" priority="2">
      <formula>I10&lt;0</formula>
    </cfRule>
  </conditionalFormatting>
  <conditionalFormatting sqref="D3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N17" sqref="N17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5:F26"/>
  <sheetViews>
    <sheetView topLeftCell="A4" workbookViewId="0">
      <selection activeCell="C9" sqref="C9"/>
    </sheetView>
  </sheetViews>
  <sheetFormatPr baseColWidth="10" defaultRowHeight="15" x14ac:dyDescent="0.25"/>
  <cols>
    <col min="1" max="1" width="26.7109375" customWidth="1"/>
    <col min="2" max="2" width="19" customWidth="1"/>
    <col min="3" max="3" width="20" customWidth="1"/>
    <col min="4" max="4" width="19.42578125" customWidth="1"/>
    <col min="5" max="5" width="26.85546875" customWidth="1"/>
    <col min="6" max="6" width="12.5703125" customWidth="1"/>
    <col min="7" max="7" width="12.42578125" bestFit="1" customWidth="1"/>
    <col min="8" max="8" width="11.28515625" customWidth="1"/>
    <col min="9" max="9" width="26.85546875" customWidth="1"/>
    <col min="10" max="10" width="23.28515625" bestFit="1" customWidth="1"/>
    <col min="11" max="11" width="11.5703125" bestFit="1" customWidth="1"/>
    <col min="12" max="12" width="19.140625" bestFit="1" customWidth="1"/>
    <col min="13" max="13" width="23.7109375" customWidth="1"/>
    <col min="14" max="14" width="12.5703125" customWidth="1"/>
    <col min="15" max="16" width="10.5703125" customWidth="1"/>
    <col min="17" max="24" width="11.5703125" bestFit="1" customWidth="1"/>
    <col min="25" max="25" width="10.5703125" customWidth="1"/>
    <col min="26" max="28" width="11.5703125" bestFit="1" customWidth="1"/>
    <col min="29" max="30" width="9" customWidth="1"/>
    <col min="31" max="31" width="10.5703125" customWidth="1"/>
    <col min="32" max="33" width="11.5703125" bestFit="1" customWidth="1"/>
    <col min="34" max="34" width="10.5703125" customWidth="1"/>
    <col min="35" max="35" width="11.5703125" bestFit="1" customWidth="1"/>
    <col min="36" max="36" width="10.5703125" customWidth="1"/>
    <col min="37" max="38" width="11.5703125" bestFit="1" customWidth="1"/>
    <col min="39" max="39" width="10.5703125" customWidth="1"/>
    <col min="40" max="40" width="11.5703125" bestFit="1" customWidth="1"/>
    <col min="41" max="41" width="10.5703125" customWidth="1"/>
    <col min="42" max="43" width="11.5703125" bestFit="1" customWidth="1"/>
    <col min="44" max="44" width="8" customWidth="1"/>
    <col min="45" max="46" width="10.5703125" customWidth="1"/>
    <col min="47" max="47" width="40.42578125" bestFit="1" customWidth="1"/>
    <col min="48" max="48" width="41.42578125" bestFit="1" customWidth="1"/>
    <col min="49" max="49" width="40.42578125" bestFit="1" customWidth="1"/>
  </cols>
  <sheetData>
    <row r="5" spans="1:4" x14ac:dyDescent="0.25">
      <c r="A5" s="135" t="s">
        <v>442</v>
      </c>
      <c r="B5" s="136" t="s">
        <v>448</v>
      </c>
      <c r="C5" t="s">
        <v>449</v>
      </c>
      <c r="D5" t="s">
        <v>450</v>
      </c>
    </row>
    <row r="6" spans="1:4" x14ac:dyDescent="0.25">
      <c r="A6" s="109" t="s">
        <v>424</v>
      </c>
      <c r="B6" s="110">
        <v>-5349</v>
      </c>
      <c r="C6" s="137">
        <v>13500</v>
      </c>
      <c r="D6" s="137">
        <v>9561</v>
      </c>
    </row>
    <row r="7" spans="1:4" x14ac:dyDescent="0.25">
      <c r="A7" s="109" t="s">
        <v>384</v>
      </c>
      <c r="B7" s="110">
        <v>1010</v>
      </c>
      <c r="C7" s="137">
        <v>28500</v>
      </c>
      <c r="D7" s="137">
        <v>21174</v>
      </c>
    </row>
    <row r="8" spans="1:4" x14ac:dyDescent="0.25">
      <c r="A8" s="109" t="s">
        <v>414</v>
      </c>
      <c r="B8" s="110">
        <v>44185</v>
      </c>
      <c r="C8" s="137">
        <v>44900</v>
      </c>
      <c r="D8" s="137">
        <v>31982</v>
      </c>
    </row>
    <row r="9" spans="1:4" x14ac:dyDescent="0.25">
      <c r="A9" s="109" t="s">
        <v>405</v>
      </c>
      <c r="B9" s="110">
        <v>-1537</v>
      </c>
      <c r="C9" s="137">
        <v>237</v>
      </c>
      <c r="D9" s="137">
        <v>99</v>
      </c>
    </row>
    <row r="10" spans="1:4" x14ac:dyDescent="0.25">
      <c r="A10" s="109" t="s">
        <v>426</v>
      </c>
      <c r="B10" s="110">
        <v>15259</v>
      </c>
      <c r="C10" s="137">
        <v>19900</v>
      </c>
      <c r="D10" s="137">
        <v>42360</v>
      </c>
    </row>
    <row r="11" spans="1:4" x14ac:dyDescent="0.25">
      <c r="A11" s="109" t="s">
        <v>433</v>
      </c>
      <c r="B11" s="110">
        <v>-2107</v>
      </c>
      <c r="C11" s="137">
        <v>177</v>
      </c>
      <c r="D11" s="137">
        <v>-2263</v>
      </c>
    </row>
    <row r="12" spans="1:4" x14ac:dyDescent="0.25">
      <c r="A12" s="109" t="s">
        <v>435</v>
      </c>
      <c r="B12" s="110">
        <v>-4705</v>
      </c>
      <c r="C12" s="137">
        <v>7400</v>
      </c>
      <c r="D12" s="137">
        <v>-3257</v>
      </c>
    </row>
    <row r="13" spans="1:4" x14ac:dyDescent="0.25">
      <c r="A13" s="109" t="s">
        <v>421</v>
      </c>
      <c r="B13" s="110">
        <v>21323</v>
      </c>
      <c r="C13" s="137">
        <v>10200</v>
      </c>
      <c r="D13" s="137">
        <v>26906</v>
      </c>
    </row>
    <row r="14" spans="1:4" x14ac:dyDescent="0.25">
      <c r="A14" s="109" t="s">
        <v>419</v>
      </c>
      <c r="B14" s="110">
        <v>16920</v>
      </c>
      <c r="C14" s="137">
        <v>15600</v>
      </c>
      <c r="D14" s="137">
        <v>-1446</v>
      </c>
    </row>
    <row r="15" spans="1:4" x14ac:dyDescent="0.25">
      <c r="A15" s="109" t="s">
        <v>417</v>
      </c>
      <c r="B15" s="110">
        <v>11500</v>
      </c>
      <c r="C15" s="137">
        <v>18500</v>
      </c>
      <c r="D15" s="137">
        <v>27815</v>
      </c>
    </row>
    <row r="16" spans="1:4" x14ac:dyDescent="0.25">
      <c r="A16" s="109" t="s">
        <v>403</v>
      </c>
      <c r="B16" s="110">
        <v>61126</v>
      </c>
      <c r="C16" s="137">
        <v>51900</v>
      </c>
      <c r="D16" s="137">
        <v>55060</v>
      </c>
    </row>
    <row r="17" spans="1:6" x14ac:dyDescent="0.25">
      <c r="A17" s="109" t="s">
        <v>428</v>
      </c>
      <c r="B17" s="110">
        <v>33045</v>
      </c>
      <c r="C17" s="137">
        <v>15900</v>
      </c>
      <c r="D17" s="137">
        <v>9882</v>
      </c>
    </row>
    <row r="18" spans="1:6" x14ac:dyDescent="0.25">
      <c r="A18" s="109" t="s">
        <v>443</v>
      </c>
      <c r="B18" s="110">
        <v>190670</v>
      </c>
      <c r="C18" s="137">
        <v>226714</v>
      </c>
      <c r="D18" s="137">
        <v>217873</v>
      </c>
    </row>
    <row r="22" spans="1:6" x14ac:dyDescent="0.25">
      <c r="B22" s="108" t="s">
        <v>451</v>
      </c>
    </row>
    <row r="23" spans="1:6" x14ac:dyDescent="0.25">
      <c r="A23" s="108" t="s">
        <v>452</v>
      </c>
      <c r="B23" t="s">
        <v>405</v>
      </c>
      <c r="C23" t="s">
        <v>426</v>
      </c>
      <c r="D23" t="s">
        <v>433</v>
      </c>
      <c r="E23" t="s">
        <v>421</v>
      </c>
      <c r="F23" t="s">
        <v>443</v>
      </c>
    </row>
    <row r="24" spans="1:6" x14ac:dyDescent="0.25">
      <c r="A24" s="109" t="s">
        <v>448</v>
      </c>
      <c r="B24" s="110">
        <v>-1537</v>
      </c>
      <c r="C24" s="110">
        <v>15259</v>
      </c>
      <c r="D24" s="110">
        <v>-2107</v>
      </c>
      <c r="E24" s="110">
        <v>21323</v>
      </c>
      <c r="F24" s="110">
        <v>32938</v>
      </c>
    </row>
    <row r="25" spans="1:6" x14ac:dyDescent="0.25">
      <c r="A25" s="109" t="s">
        <v>449</v>
      </c>
      <c r="B25" s="110">
        <v>237</v>
      </c>
      <c r="C25" s="110">
        <v>19900</v>
      </c>
      <c r="D25" s="110">
        <v>177</v>
      </c>
      <c r="E25" s="110">
        <v>10200</v>
      </c>
      <c r="F25" s="110">
        <v>30514</v>
      </c>
    </row>
    <row r="26" spans="1:6" x14ac:dyDescent="0.25">
      <c r="A26" s="109" t="s">
        <v>450</v>
      </c>
      <c r="B26" s="110">
        <v>99</v>
      </c>
      <c r="C26" s="110">
        <v>42360</v>
      </c>
      <c r="D26" s="110">
        <v>-2263</v>
      </c>
      <c r="E26" s="110">
        <v>26906</v>
      </c>
      <c r="F26" s="110">
        <v>67102</v>
      </c>
    </row>
  </sheetData>
  <conditionalFormatting pivot="1" sqref="B6:B17">
    <cfRule type="top10" dxfId="13" priority="2" rank="1"/>
  </conditionalFormatting>
  <conditionalFormatting pivot="1" sqref="B6:B17">
    <cfRule type="top10" dxfId="12" priority="1" bottom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"/>
  <sheetViews>
    <sheetView zoomScaleNormal="100" workbookViewId="0">
      <pane ySplit="6" topLeftCell="A30" activePane="bottomLeft" state="frozen"/>
      <selection pane="bottomLeft" activeCell="H4" sqref="H4"/>
    </sheetView>
  </sheetViews>
  <sheetFormatPr baseColWidth="10" defaultColWidth="9" defaultRowHeight="15" x14ac:dyDescent="0.25"/>
  <cols>
    <col min="1" max="1" width="14" style="1" customWidth="1"/>
    <col min="2" max="2" width="7.42578125" style="1" bestFit="1" customWidth="1"/>
    <col min="3" max="3" width="15.7109375" style="1" customWidth="1"/>
    <col min="4" max="4" width="17.5703125" style="1" bestFit="1" customWidth="1"/>
    <col min="5" max="5" width="13.5703125" style="1" bestFit="1" customWidth="1"/>
    <col min="6" max="6" width="26" style="1" customWidth="1"/>
    <col min="7" max="7" width="17.7109375" style="1" bestFit="1" customWidth="1"/>
    <col min="8" max="8" width="28" style="1" customWidth="1"/>
    <col min="9" max="9" width="15.42578125" style="1" customWidth="1"/>
    <col min="10" max="10" width="12.7109375" style="1" bestFit="1" customWidth="1"/>
    <col min="11" max="16384" width="9" style="1"/>
  </cols>
  <sheetData>
    <row r="1" spans="1:10" ht="31.5" x14ac:dyDescent="0.5">
      <c r="A1" s="140" t="s">
        <v>211</v>
      </c>
      <c r="B1" s="140"/>
      <c r="C1" s="140"/>
      <c r="D1" s="140"/>
      <c r="E1" s="140"/>
      <c r="F1" s="140"/>
    </row>
    <row r="2" spans="1:10" ht="20.100000000000001" customHeight="1" x14ac:dyDescent="0.5">
      <c r="A2" s="6" t="s">
        <v>216</v>
      </c>
      <c r="B2" s="5"/>
      <c r="C2" s="5"/>
      <c r="D2" s="5"/>
      <c r="E2" s="5"/>
      <c r="F2" s="5"/>
      <c r="H2">
        <v>1</v>
      </c>
    </row>
    <row r="3" spans="1:10" ht="20.100000000000001" customHeight="1" x14ac:dyDescent="0.3">
      <c r="A3" s="6" t="s">
        <v>215</v>
      </c>
      <c r="H3">
        <v>1</v>
      </c>
    </row>
    <row r="4" spans="1:10" ht="20.100000000000001" customHeight="1" x14ac:dyDescent="0.3">
      <c r="A4" s="6" t="s">
        <v>217</v>
      </c>
      <c r="H4">
        <v>1</v>
      </c>
    </row>
    <row r="6" spans="1:10" x14ac:dyDescent="0.25">
      <c r="A6" s="99" t="s">
        <v>4</v>
      </c>
      <c r="B6" s="99" t="s">
        <v>0</v>
      </c>
      <c r="C6" s="99" t="s">
        <v>37</v>
      </c>
      <c r="D6" s="99" t="s">
        <v>38</v>
      </c>
      <c r="E6" s="99" t="s">
        <v>39</v>
      </c>
      <c r="F6" s="99" t="s">
        <v>40</v>
      </c>
      <c r="G6" s="99" t="s">
        <v>41</v>
      </c>
      <c r="H6" s="99" t="s">
        <v>42</v>
      </c>
      <c r="I6" s="99" t="s">
        <v>43</v>
      </c>
      <c r="J6" s="99" t="s">
        <v>44</v>
      </c>
    </row>
    <row r="7" spans="1:10" x14ac:dyDescent="0.25">
      <c r="A7" t="s">
        <v>30</v>
      </c>
      <c r="B7">
        <v>10</v>
      </c>
      <c r="C7" t="s">
        <v>45</v>
      </c>
      <c r="D7" t="s">
        <v>46</v>
      </c>
      <c r="E7" t="s">
        <v>47</v>
      </c>
      <c r="F7" t="s">
        <v>48</v>
      </c>
      <c r="G7" s="98">
        <v>7</v>
      </c>
      <c r="H7" t="s">
        <v>49</v>
      </c>
      <c r="I7" t="s">
        <v>50</v>
      </c>
      <c r="J7" t="s">
        <v>51</v>
      </c>
    </row>
    <row r="8" spans="1:10" x14ac:dyDescent="0.25">
      <c r="A8" t="s">
        <v>28</v>
      </c>
      <c r="B8">
        <v>1</v>
      </c>
      <c r="C8" t="s">
        <v>52</v>
      </c>
      <c r="D8" t="s">
        <v>53</v>
      </c>
      <c r="E8" t="s">
        <v>47</v>
      </c>
      <c r="F8" t="s">
        <v>54</v>
      </c>
      <c r="G8" s="98">
        <v>15</v>
      </c>
      <c r="H8" t="s">
        <v>55</v>
      </c>
      <c r="I8" t="s">
        <v>56</v>
      </c>
      <c r="J8" t="s">
        <v>57</v>
      </c>
    </row>
    <row r="9" spans="1:10" x14ac:dyDescent="0.25">
      <c r="A9" t="s">
        <v>58</v>
      </c>
      <c r="B9">
        <v>2</v>
      </c>
      <c r="C9" t="s">
        <v>59</v>
      </c>
      <c r="D9" t="s">
        <v>60</v>
      </c>
      <c r="E9" t="s">
        <v>47</v>
      </c>
      <c r="F9" t="s">
        <v>54</v>
      </c>
      <c r="G9" s="98">
        <v>16</v>
      </c>
      <c r="H9" t="s">
        <v>61</v>
      </c>
      <c r="I9" t="s">
        <v>62</v>
      </c>
      <c r="J9" t="s">
        <v>63</v>
      </c>
    </row>
    <row r="10" spans="1:10" x14ac:dyDescent="0.25">
      <c r="A10" t="s">
        <v>29</v>
      </c>
      <c r="B10">
        <v>11</v>
      </c>
      <c r="C10" t="s">
        <v>64</v>
      </c>
      <c r="D10" t="s">
        <v>65</v>
      </c>
      <c r="E10" t="s">
        <v>47</v>
      </c>
      <c r="F10" t="s">
        <v>48</v>
      </c>
      <c r="G10" s="98">
        <v>10</v>
      </c>
      <c r="H10" t="s">
        <v>66</v>
      </c>
      <c r="I10" t="s">
        <v>67</v>
      </c>
      <c r="J10" t="s">
        <v>68</v>
      </c>
    </row>
    <row r="11" spans="1:10" x14ac:dyDescent="0.25">
      <c r="A11" t="s">
        <v>69</v>
      </c>
      <c r="B11">
        <v>20</v>
      </c>
      <c r="C11" t="s">
        <v>70</v>
      </c>
      <c r="D11" t="s">
        <v>71</v>
      </c>
      <c r="E11" t="s">
        <v>47</v>
      </c>
      <c r="F11" t="s">
        <v>48</v>
      </c>
      <c r="G11" s="98">
        <v>8</v>
      </c>
      <c r="H11" t="s">
        <v>72</v>
      </c>
      <c r="I11" t="s">
        <v>73</v>
      </c>
      <c r="J11" t="s">
        <v>74</v>
      </c>
    </row>
    <row r="12" spans="1:10" x14ac:dyDescent="0.25">
      <c r="A12" t="s">
        <v>75</v>
      </c>
      <c r="B12">
        <v>15</v>
      </c>
      <c r="C12" t="s">
        <v>76</v>
      </c>
      <c r="D12" t="s">
        <v>77</v>
      </c>
      <c r="E12" t="s">
        <v>47</v>
      </c>
      <c r="F12" t="s">
        <v>48</v>
      </c>
      <c r="G12" s="98">
        <v>17</v>
      </c>
      <c r="H12" t="s">
        <v>78</v>
      </c>
      <c r="I12" t="s">
        <v>79</v>
      </c>
      <c r="J12" t="s">
        <v>80</v>
      </c>
    </row>
    <row r="13" spans="1:10" x14ac:dyDescent="0.25">
      <c r="A13" t="s">
        <v>34</v>
      </c>
      <c r="B13">
        <v>12</v>
      </c>
      <c r="C13" t="s">
        <v>81</v>
      </c>
      <c r="D13" t="s">
        <v>82</v>
      </c>
      <c r="E13" t="s">
        <v>47</v>
      </c>
      <c r="F13" t="s">
        <v>48</v>
      </c>
      <c r="G13" s="98">
        <v>7</v>
      </c>
      <c r="H13" t="s">
        <v>83</v>
      </c>
      <c r="I13" t="s">
        <v>84</v>
      </c>
      <c r="J13" t="s">
        <v>85</v>
      </c>
    </row>
    <row r="14" spans="1:10" x14ac:dyDescent="0.25">
      <c r="A14" t="s">
        <v>86</v>
      </c>
      <c r="B14">
        <v>14</v>
      </c>
      <c r="C14" t="s">
        <v>87</v>
      </c>
      <c r="D14" t="s">
        <v>88</v>
      </c>
      <c r="E14" t="s">
        <v>47</v>
      </c>
      <c r="F14" t="s">
        <v>89</v>
      </c>
      <c r="G14" s="98">
        <v>3</v>
      </c>
      <c r="H14" t="s">
        <v>90</v>
      </c>
      <c r="I14" t="s">
        <v>91</v>
      </c>
      <c r="J14" t="s">
        <v>92</v>
      </c>
    </row>
    <row r="15" spans="1:10" x14ac:dyDescent="0.25">
      <c r="A15" t="s">
        <v>93</v>
      </c>
      <c r="B15">
        <v>13</v>
      </c>
      <c r="C15" t="s">
        <v>94</v>
      </c>
      <c r="D15" t="s">
        <v>95</v>
      </c>
      <c r="E15" t="s">
        <v>47</v>
      </c>
      <c r="F15" t="s">
        <v>89</v>
      </c>
      <c r="G15" s="98">
        <v>17</v>
      </c>
      <c r="H15" t="s">
        <v>96</v>
      </c>
      <c r="I15" t="s">
        <v>97</v>
      </c>
      <c r="J15" t="s">
        <v>98</v>
      </c>
    </row>
    <row r="16" spans="1:10" x14ac:dyDescent="0.25">
      <c r="A16" t="s">
        <v>99</v>
      </c>
      <c r="B16">
        <v>17</v>
      </c>
      <c r="C16" t="s">
        <v>100</v>
      </c>
      <c r="D16" t="s">
        <v>101</v>
      </c>
      <c r="E16" t="s">
        <v>47</v>
      </c>
      <c r="F16" t="s">
        <v>54</v>
      </c>
      <c r="G16" s="98">
        <v>4</v>
      </c>
      <c r="H16" t="s">
        <v>102</v>
      </c>
      <c r="I16" t="s">
        <v>56</v>
      </c>
      <c r="J16" t="s">
        <v>57</v>
      </c>
    </row>
    <row r="17" spans="1:10" x14ac:dyDescent="0.25">
      <c r="A17" t="s">
        <v>103</v>
      </c>
      <c r="B17">
        <v>18</v>
      </c>
      <c r="C17" t="s">
        <v>104</v>
      </c>
      <c r="D17" t="s">
        <v>101</v>
      </c>
      <c r="E17" t="s">
        <v>47</v>
      </c>
      <c r="F17" t="s">
        <v>89</v>
      </c>
      <c r="G17" s="98">
        <v>17</v>
      </c>
      <c r="H17" t="s">
        <v>105</v>
      </c>
      <c r="I17" t="s">
        <v>62</v>
      </c>
      <c r="J17" t="s">
        <v>63</v>
      </c>
    </row>
    <row r="18" spans="1:10" x14ac:dyDescent="0.25">
      <c r="A18" t="s">
        <v>13</v>
      </c>
      <c r="B18">
        <v>4</v>
      </c>
      <c r="C18" t="s">
        <v>106</v>
      </c>
      <c r="D18" t="s">
        <v>101</v>
      </c>
      <c r="E18" t="s">
        <v>47</v>
      </c>
      <c r="F18" t="s">
        <v>48</v>
      </c>
      <c r="G18" s="98">
        <v>8</v>
      </c>
      <c r="H18" t="s">
        <v>107</v>
      </c>
      <c r="I18" t="s">
        <v>73</v>
      </c>
      <c r="J18" t="s">
        <v>74</v>
      </c>
    </row>
    <row r="19" spans="1:10" x14ac:dyDescent="0.25">
      <c r="A19" t="s">
        <v>108</v>
      </c>
      <c r="B19">
        <v>5</v>
      </c>
      <c r="C19" t="s">
        <v>59</v>
      </c>
      <c r="D19" t="s">
        <v>109</v>
      </c>
      <c r="E19" t="s">
        <v>47</v>
      </c>
      <c r="F19" t="s">
        <v>54</v>
      </c>
      <c r="G19" s="98">
        <v>1</v>
      </c>
      <c r="H19" t="s">
        <v>110</v>
      </c>
      <c r="I19" t="s">
        <v>111</v>
      </c>
      <c r="J19" t="s">
        <v>112</v>
      </c>
    </row>
    <row r="20" spans="1:10" x14ac:dyDescent="0.25">
      <c r="A20" t="s">
        <v>113</v>
      </c>
      <c r="B20">
        <v>19</v>
      </c>
      <c r="C20" t="s">
        <v>114</v>
      </c>
      <c r="D20" t="s">
        <v>115</v>
      </c>
      <c r="E20" t="s">
        <v>47</v>
      </c>
      <c r="F20" t="s">
        <v>116</v>
      </c>
      <c r="G20" s="98">
        <v>2</v>
      </c>
      <c r="H20" t="s">
        <v>117</v>
      </c>
      <c r="I20" t="s">
        <v>118</v>
      </c>
      <c r="J20" t="s">
        <v>119</v>
      </c>
    </row>
    <row r="21" spans="1:10" x14ac:dyDescent="0.25">
      <c r="A21" t="s">
        <v>120</v>
      </c>
      <c r="B21">
        <v>21</v>
      </c>
      <c r="C21" t="s">
        <v>121</v>
      </c>
      <c r="D21" t="s">
        <v>122</v>
      </c>
      <c r="E21" t="s">
        <v>47</v>
      </c>
      <c r="F21" t="s">
        <v>123</v>
      </c>
      <c r="G21" s="98">
        <v>14</v>
      </c>
      <c r="H21" t="s">
        <v>124</v>
      </c>
      <c r="I21" t="s">
        <v>111</v>
      </c>
      <c r="J21" t="s">
        <v>112</v>
      </c>
    </row>
    <row r="22" spans="1:10" x14ac:dyDescent="0.25">
      <c r="A22" t="s">
        <v>26</v>
      </c>
      <c r="B22">
        <v>28</v>
      </c>
      <c r="C22" t="s">
        <v>125</v>
      </c>
      <c r="D22" t="s">
        <v>126</v>
      </c>
      <c r="E22" t="s">
        <v>47</v>
      </c>
      <c r="F22" t="s">
        <v>48</v>
      </c>
      <c r="G22" s="98">
        <v>1</v>
      </c>
      <c r="H22" t="s">
        <v>127</v>
      </c>
      <c r="I22" t="s">
        <v>97</v>
      </c>
      <c r="J22" t="s">
        <v>98</v>
      </c>
    </row>
    <row r="23" spans="1:10" x14ac:dyDescent="0.25">
      <c r="A23" t="s">
        <v>128</v>
      </c>
      <c r="B23">
        <v>16</v>
      </c>
      <c r="C23" t="s">
        <v>129</v>
      </c>
      <c r="D23" t="s">
        <v>130</v>
      </c>
      <c r="E23" t="s">
        <v>47</v>
      </c>
      <c r="F23" t="s">
        <v>89</v>
      </c>
      <c r="G23" s="98">
        <v>6</v>
      </c>
      <c r="H23" t="s">
        <v>131</v>
      </c>
      <c r="I23" t="s">
        <v>118</v>
      </c>
      <c r="J23" t="s">
        <v>132</v>
      </c>
    </row>
    <row r="24" spans="1:10" x14ac:dyDescent="0.25">
      <c r="A24" t="s">
        <v>12</v>
      </c>
      <c r="B24">
        <v>3</v>
      </c>
      <c r="C24" t="s">
        <v>133</v>
      </c>
      <c r="D24" t="s">
        <v>134</v>
      </c>
      <c r="E24" t="s">
        <v>47</v>
      </c>
      <c r="F24" t="s">
        <v>89</v>
      </c>
      <c r="G24" s="98">
        <v>16</v>
      </c>
      <c r="H24" t="s">
        <v>135</v>
      </c>
      <c r="I24" t="s">
        <v>118</v>
      </c>
      <c r="J24" t="s">
        <v>119</v>
      </c>
    </row>
    <row r="25" spans="1:10" x14ac:dyDescent="0.25">
      <c r="A25" t="s">
        <v>136</v>
      </c>
      <c r="B25">
        <v>23</v>
      </c>
      <c r="C25" t="s">
        <v>137</v>
      </c>
      <c r="D25" t="s">
        <v>138</v>
      </c>
      <c r="E25" t="s">
        <v>47</v>
      </c>
      <c r="F25" t="s">
        <v>48</v>
      </c>
      <c r="G25" s="98">
        <v>5</v>
      </c>
      <c r="H25" t="s">
        <v>139</v>
      </c>
      <c r="I25" t="s">
        <v>140</v>
      </c>
      <c r="J25" t="s">
        <v>141</v>
      </c>
    </row>
    <row r="26" spans="1:10" x14ac:dyDescent="0.25">
      <c r="A26" t="s">
        <v>142</v>
      </c>
      <c r="B26">
        <v>24</v>
      </c>
      <c r="C26" t="s">
        <v>143</v>
      </c>
      <c r="D26" t="s">
        <v>144</v>
      </c>
      <c r="E26" t="s">
        <v>47</v>
      </c>
      <c r="F26" t="s">
        <v>54</v>
      </c>
      <c r="G26" s="98">
        <v>7</v>
      </c>
      <c r="H26" t="s">
        <v>124</v>
      </c>
      <c r="I26" t="s">
        <v>145</v>
      </c>
      <c r="J26" t="s">
        <v>146</v>
      </c>
    </row>
    <row r="27" spans="1:10" x14ac:dyDescent="0.25">
      <c r="A27" t="s">
        <v>25</v>
      </c>
      <c r="B27">
        <v>9</v>
      </c>
      <c r="C27" t="s">
        <v>94</v>
      </c>
      <c r="D27" t="s">
        <v>147</v>
      </c>
      <c r="E27" t="s">
        <v>47</v>
      </c>
      <c r="F27" t="s">
        <v>48</v>
      </c>
      <c r="G27" s="98">
        <v>7</v>
      </c>
      <c r="H27" t="s">
        <v>148</v>
      </c>
      <c r="I27" t="s">
        <v>145</v>
      </c>
      <c r="J27" t="s">
        <v>146</v>
      </c>
    </row>
    <row r="28" spans="1:10" x14ac:dyDescent="0.25">
      <c r="A28" t="s">
        <v>20</v>
      </c>
      <c r="B28">
        <v>25</v>
      </c>
      <c r="C28" t="s">
        <v>149</v>
      </c>
      <c r="D28" t="s">
        <v>150</v>
      </c>
      <c r="E28" t="s">
        <v>47</v>
      </c>
      <c r="F28" t="s">
        <v>48</v>
      </c>
      <c r="G28" s="98">
        <v>20</v>
      </c>
      <c r="H28" t="s">
        <v>151</v>
      </c>
      <c r="I28" t="s">
        <v>50</v>
      </c>
      <c r="J28" t="s">
        <v>51</v>
      </c>
    </row>
    <row r="29" spans="1:10" x14ac:dyDescent="0.25">
      <c r="A29" t="s">
        <v>15</v>
      </c>
      <c r="B29">
        <v>6</v>
      </c>
      <c r="C29" t="s">
        <v>152</v>
      </c>
      <c r="D29" t="s">
        <v>153</v>
      </c>
      <c r="E29" t="s">
        <v>47</v>
      </c>
      <c r="F29" t="s">
        <v>48</v>
      </c>
      <c r="G29" s="98">
        <v>6</v>
      </c>
      <c r="H29" t="s">
        <v>154</v>
      </c>
      <c r="I29" t="s">
        <v>155</v>
      </c>
      <c r="J29" t="s">
        <v>156</v>
      </c>
    </row>
    <row r="30" spans="1:10" x14ac:dyDescent="0.25">
      <c r="A30" t="s">
        <v>19</v>
      </c>
      <c r="B30">
        <v>26</v>
      </c>
      <c r="C30" t="s">
        <v>157</v>
      </c>
      <c r="D30" t="s">
        <v>158</v>
      </c>
      <c r="E30" t="s">
        <v>47</v>
      </c>
      <c r="F30" t="s">
        <v>116</v>
      </c>
      <c r="G30" s="98">
        <v>1</v>
      </c>
      <c r="H30" t="s">
        <v>159</v>
      </c>
      <c r="I30" t="s">
        <v>67</v>
      </c>
      <c r="J30" t="s">
        <v>68</v>
      </c>
    </row>
    <row r="31" spans="1:10" x14ac:dyDescent="0.25">
      <c r="A31" t="s">
        <v>35</v>
      </c>
      <c r="B31">
        <v>27</v>
      </c>
      <c r="C31" t="s">
        <v>160</v>
      </c>
      <c r="D31" t="s">
        <v>161</v>
      </c>
      <c r="E31" t="s">
        <v>47</v>
      </c>
      <c r="F31" t="s">
        <v>48</v>
      </c>
      <c r="G31" s="98">
        <v>13</v>
      </c>
      <c r="H31" t="s">
        <v>127</v>
      </c>
      <c r="I31" t="s">
        <v>84</v>
      </c>
      <c r="J31" t="s">
        <v>85</v>
      </c>
    </row>
    <row r="32" spans="1:10" x14ac:dyDescent="0.25">
      <c r="A32" t="s">
        <v>162</v>
      </c>
      <c r="B32">
        <v>22</v>
      </c>
      <c r="C32" t="s">
        <v>163</v>
      </c>
      <c r="D32" t="s">
        <v>164</v>
      </c>
      <c r="E32" t="s">
        <v>47</v>
      </c>
      <c r="F32" t="s">
        <v>165</v>
      </c>
      <c r="G32" s="98">
        <v>6</v>
      </c>
      <c r="H32" t="s">
        <v>166</v>
      </c>
      <c r="I32" t="s">
        <v>155</v>
      </c>
      <c r="J32" t="s">
        <v>156</v>
      </c>
    </row>
    <row r="33" spans="1:10" x14ac:dyDescent="0.25">
      <c r="A33" t="s">
        <v>31</v>
      </c>
      <c r="B33">
        <v>7</v>
      </c>
      <c r="C33" t="s">
        <v>167</v>
      </c>
      <c r="D33" t="s">
        <v>168</v>
      </c>
      <c r="E33" t="s">
        <v>47</v>
      </c>
      <c r="F33" t="s">
        <v>54</v>
      </c>
      <c r="G33" s="98">
        <v>16</v>
      </c>
      <c r="H33" t="s">
        <v>169</v>
      </c>
      <c r="I33" t="s">
        <v>0</v>
      </c>
      <c r="J33" t="s">
        <v>170</v>
      </c>
    </row>
    <row r="34" spans="1:10" x14ac:dyDescent="0.25">
      <c r="A34" t="s">
        <v>17</v>
      </c>
      <c r="B34">
        <v>29</v>
      </c>
      <c r="C34" t="s">
        <v>137</v>
      </c>
      <c r="D34" t="s">
        <v>171</v>
      </c>
      <c r="E34" t="s">
        <v>47</v>
      </c>
      <c r="F34" t="s">
        <v>48</v>
      </c>
      <c r="G34" s="98">
        <v>3</v>
      </c>
      <c r="H34" t="s">
        <v>172</v>
      </c>
      <c r="I34" t="s">
        <v>91</v>
      </c>
      <c r="J34" t="s">
        <v>92</v>
      </c>
    </row>
    <row r="35" spans="1:10" x14ac:dyDescent="0.25">
      <c r="A35" t="s">
        <v>22</v>
      </c>
      <c r="B35">
        <v>8</v>
      </c>
      <c r="C35" t="s">
        <v>173</v>
      </c>
      <c r="D35" t="s">
        <v>174</v>
      </c>
      <c r="E35" t="s">
        <v>47</v>
      </c>
      <c r="F35" t="s">
        <v>89</v>
      </c>
      <c r="G35" s="98">
        <v>6</v>
      </c>
      <c r="H35" t="s">
        <v>175</v>
      </c>
      <c r="I35" t="s">
        <v>140</v>
      </c>
      <c r="J35" t="s">
        <v>141</v>
      </c>
    </row>
    <row r="36" spans="1:10" x14ac:dyDescent="0.25">
      <c r="A36" t="s">
        <v>9</v>
      </c>
      <c r="B36"/>
      <c r="C36"/>
      <c r="D36"/>
      <c r="E36"/>
      <c r="F36"/>
      <c r="G36">
        <f>SUBTOTAL(103,Clientes[Compras realizadas])</f>
        <v>29</v>
      </c>
      <c r="H36"/>
      <c r="I36"/>
      <c r="J36">
        <f>SUBTOTAL(103,Clientes[Ciudad])</f>
        <v>29</v>
      </c>
    </row>
    <row r="40" spans="1:10" ht="15.75" thickBot="1" x14ac:dyDescent="0.3">
      <c r="C40" s="141" t="s">
        <v>439</v>
      </c>
      <c r="D40" s="141"/>
    </row>
    <row r="41" spans="1:10" x14ac:dyDescent="0.25">
      <c r="C41" s="142" t="s">
        <v>176</v>
      </c>
      <c r="D41" s="143">
        <f>AVERAGE(Clientes[Compras realizadas])</f>
        <v>8.931034482758621</v>
      </c>
    </row>
    <row r="42" spans="1:10" ht="15.75" thickBot="1" x14ac:dyDescent="0.3">
      <c r="C42" s="142"/>
      <c r="D42" s="144"/>
    </row>
  </sheetData>
  <mergeCells count="4">
    <mergeCell ref="C40:D40"/>
    <mergeCell ref="C41:C42"/>
    <mergeCell ref="D41:D42"/>
    <mergeCell ref="A1:F1"/>
  </mergeCells>
  <phoneticPr fontId="2" type="noConversion"/>
  <conditionalFormatting sqref="H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H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6"/>
  <sheetViews>
    <sheetView workbookViewId="0">
      <selection activeCell="L2" sqref="L2"/>
    </sheetView>
  </sheetViews>
  <sheetFormatPr baseColWidth="10" defaultColWidth="9" defaultRowHeight="15" x14ac:dyDescent="0.25"/>
  <cols>
    <col min="1" max="1" width="12.28515625" style="1" customWidth="1"/>
    <col min="2" max="2" width="8.140625" style="1" bestFit="1" customWidth="1"/>
    <col min="3" max="3" width="15.5703125" style="1" bestFit="1" customWidth="1"/>
    <col min="4" max="4" width="20.42578125" style="1" bestFit="1" customWidth="1"/>
    <col min="5" max="5" width="23.42578125" style="1" bestFit="1" customWidth="1"/>
    <col min="6" max="16384" width="9" style="1"/>
  </cols>
  <sheetData>
    <row r="1" spans="1:12" ht="31.5" x14ac:dyDescent="0.5">
      <c r="A1" s="140" t="s">
        <v>211</v>
      </c>
      <c r="B1" s="140"/>
      <c r="C1" s="140"/>
      <c r="D1" s="140"/>
      <c r="E1" s="140"/>
      <c r="F1" s="140"/>
    </row>
    <row r="2" spans="1:12" ht="31.5" x14ac:dyDescent="0.5">
      <c r="A2" s="6" t="s">
        <v>218</v>
      </c>
      <c r="B2" s="5"/>
      <c r="C2" s="5"/>
      <c r="D2" s="5"/>
      <c r="E2" s="5"/>
      <c r="F2" s="5"/>
      <c r="L2" s="154">
        <v>1</v>
      </c>
    </row>
    <row r="3" spans="1:12" ht="31.5" x14ac:dyDescent="0.5">
      <c r="A3" s="6"/>
      <c r="B3" s="5"/>
      <c r="C3" s="5"/>
      <c r="D3" s="5"/>
      <c r="E3" s="5"/>
      <c r="F3" s="5"/>
    </row>
    <row r="4" spans="1:12" x14ac:dyDescent="0.25">
      <c r="A4" s="99" t="s">
        <v>4</v>
      </c>
      <c r="B4" s="99" t="s">
        <v>177</v>
      </c>
      <c r="C4" s="99" t="s">
        <v>37</v>
      </c>
      <c r="D4" s="99" t="s">
        <v>38</v>
      </c>
      <c r="E4" s="99" t="s">
        <v>40</v>
      </c>
    </row>
    <row r="5" spans="1:12" x14ac:dyDescent="0.25">
      <c r="A5" t="s">
        <v>178</v>
      </c>
      <c r="B5">
        <v>4</v>
      </c>
      <c r="C5" t="s">
        <v>179</v>
      </c>
      <c r="D5" t="s">
        <v>180</v>
      </c>
      <c r="E5" t="s">
        <v>181</v>
      </c>
    </row>
    <row r="6" spans="1:12" x14ac:dyDescent="0.25">
      <c r="A6" t="s">
        <v>182</v>
      </c>
      <c r="B6">
        <v>10</v>
      </c>
      <c r="C6" t="s">
        <v>183</v>
      </c>
      <c r="D6" t="s">
        <v>184</v>
      </c>
      <c r="E6" t="s">
        <v>185</v>
      </c>
    </row>
    <row r="7" spans="1:12" x14ac:dyDescent="0.25">
      <c r="A7" t="s">
        <v>186</v>
      </c>
      <c r="B7">
        <v>2</v>
      </c>
      <c r="C7" t="s">
        <v>187</v>
      </c>
      <c r="D7" t="s">
        <v>188</v>
      </c>
      <c r="E7" t="s">
        <v>185</v>
      </c>
    </row>
    <row r="8" spans="1:12" x14ac:dyDescent="0.25">
      <c r="A8" t="s">
        <v>189</v>
      </c>
      <c r="B8">
        <v>1</v>
      </c>
      <c r="C8" t="s">
        <v>190</v>
      </c>
      <c r="D8" t="s">
        <v>101</v>
      </c>
      <c r="E8" t="s">
        <v>185</v>
      </c>
    </row>
    <row r="9" spans="1:12" x14ac:dyDescent="0.25">
      <c r="A9" t="s">
        <v>191</v>
      </c>
      <c r="B9">
        <v>6</v>
      </c>
      <c r="C9" t="s">
        <v>192</v>
      </c>
      <c r="D9" t="s">
        <v>193</v>
      </c>
      <c r="E9" t="s">
        <v>194</v>
      </c>
    </row>
    <row r="10" spans="1:12" x14ac:dyDescent="0.25">
      <c r="A10" t="s">
        <v>195</v>
      </c>
      <c r="B10">
        <v>3</v>
      </c>
      <c r="C10" t="s">
        <v>196</v>
      </c>
      <c r="D10" t="s">
        <v>197</v>
      </c>
      <c r="E10" t="s">
        <v>198</v>
      </c>
    </row>
    <row r="11" spans="1:12" x14ac:dyDescent="0.25">
      <c r="A11" t="s">
        <v>199</v>
      </c>
      <c r="B11">
        <v>5</v>
      </c>
      <c r="C11" t="s">
        <v>200</v>
      </c>
      <c r="D11" t="s">
        <v>201</v>
      </c>
      <c r="E11" t="s">
        <v>185</v>
      </c>
    </row>
    <row r="12" spans="1:12" x14ac:dyDescent="0.25">
      <c r="A12" t="s">
        <v>202</v>
      </c>
      <c r="B12">
        <v>7</v>
      </c>
      <c r="C12" t="s">
        <v>203</v>
      </c>
      <c r="D12" t="s">
        <v>204</v>
      </c>
      <c r="E12" t="s">
        <v>181</v>
      </c>
    </row>
    <row r="13" spans="1:12" x14ac:dyDescent="0.25">
      <c r="A13" t="s">
        <v>205</v>
      </c>
      <c r="B13">
        <v>8</v>
      </c>
      <c r="C13" t="s">
        <v>206</v>
      </c>
      <c r="D13" t="s">
        <v>207</v>
      </c>
      <c r="E13" t="s">
        <v>198</v>
      </c>
    </row>
    <row r="14" spans="1:12" x14ac:dyDescent="0.25">
      <c r="A14" t="s">
        <v>208</v>
      </c>
      <c r="B14">
        <v>9</v>
      </c>
      <c r="C14" t="s">
        <v>209</v>
      </c>
      <c r="D14" t="s">
        <v>210</v>
      </c>
      <c r="E14" t="s">
        <v>185</v>
      </c>
    </row>
    <row r="15" spans="1:12" ht="15.75" thickBot="1" x14ac:dyDescent="0.3"/>
    <row r="16" spans="1:12" ht="15.75" thickBot="1" x14ac:dyDescent="0.3">
      <c r="B16" s="100"/>
    </row>
  </sheetData>
  <mergeCells count="1">
    <mergeCell ref="A1:F1"/>
  </mergeCells>
  <phoneticPr fontId="2" type="noConversion"/>
  <conditionalFormatting sqref="B5:B14">
    <cfRule type="aboveAverage" dxfId="107" priority="2"/>
  </conditionalFormatting>
  <conditionalFormatting sqref="L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39"/>
  <sheetViews>
    <sheetView zoomScale="90" zoomScaleNormal="90"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M4" sqref="M4"/>
    </sheetView>
  </sheetViews>
  <sheetFormatPr baseColWidth="10" defaultColWidth="12.5703125" defaultRowHeight="16.5" x14ac:dyDescent="0.3"/>
  <cols>
    <col min="1" max="2" width="6.42578125" style="7" customWidth="1"/>
    <col min="3" max="3" width="14.85546875" style="7" customWidth="1"/>
    <col min="4" max="4" width="14.7109375" style="7" customWidth="1"/>
    <col min="5" max="5" width="18.5703125" style="7" customWidth="1"/>
    <col min="6" max="6" width="14.7109375" style="7" customWidth="1"/>
    <col min="7" max="7" width="10.5703125" style="7" customWidth="1"/>
    <col min="8" max="8" width="13.85546875" style="7" customWidth="1"/>
    <col min="9" max="10" width="16.85546875" style="7" customWidth="1"/>
    <col min="11" max="11" width="14" style="7" customWidth="1"/>
    <col min="12" max="12" width="12.5703125" style="7" customWidth="1"/>
    <col min="13" max="13" width="14.140625" style="7" customWidth="1"/>
    <col min="14" max="14" width="15.28515625" style="7" customWidth="1"/>
    <col min="15" max="16384" width="12.5703125" style="7"/>
  </cols>
  <sheetData>
    <row r="1" spans="2:14" ht="31.5" x14ac:dyDescent="0.5">
      <c r="B1" s="140" t="s">
        <v>211</v>
      </c>
      <c r="C1" s="140"/>
      <c r="D1" s="140"/>
      <c r="E1" s="140"/>
      <c r="F1" s="140"/>
      <c r="G1" s="140"/>
    </row>
    <row r="2" spans="2:14" ht="31.5" x14ac:dyDescent="0.5">
      <c r="B2" s="6" t="s">
        <v>253</v>
      </c>
      <c r="C2" s="5"/>
      <c r="D2" s="5"/>
      <c r="E2" s="5"/>
      <c r="F2" s="5"/>
      <c r="G2" s="5"/>
      <c r="M2" s="154">
        <v>1</v>
      </c>
    </row>
    <row r="3" spans="2:14" ht="43.5" customHeight="1" x14ac:dyDescent="0.5">
      <c r="B3" s="6" t="s">
        <v>254</v>
      </c>
      <c r="C3" s="5"/>
      <c r="D3" s="5"/>
      <c r="E3" s="5"/>
      <c r="F3" s="5"/>
      <c r="G3" s="5"/>
      <c r="M3" s="154">
        <v>1</v>
      </c>
    </row>
    <row r="4" spans="2:14" ht="43.5" customHeight="1" x14ac:dyDescent="0.5">
      <c r="B4" s="6" t="s">
        <v>255</v>
      </c>
      <c r="C4" s="5"/>
      <c r="D4" s="5"/>
      <c r="E4" s="5"/>
      <c r="F4" s="5"/>
      <c r="G4" s="5"/>
      <c r="M4" s="154">
        <v>1</v>
      </c>
    </row>
    <row r="5" spans="2:14" ht="17.25" thickBot="1" x14ac:dyDescent="0.35"/>
    <row r="6" spans="2:14" ht="31.5" customHeight="1" thickTop="1" thickBot="1" x14ac:dyDescent="0.35">
      <c r="C6" s="145"/>
      <c r="D6" s="145"/>
      <c r="E6" s="145"/>
      <c r="F6" s="145"/>
      <c r="G6" s="145"/>
      <c r="H6" s="145"/>
      <c r="I6" s="145"/>
      <c r="J6" s="145"/>
      <c r="K6" s="145"/>
    </row>
    <row r="7" spans="2:14" ht="31.5" customHeight="1" thickTop="1" x14ac:dyDescent="0.3">
      <c r="C7" s="146"/>
      <c r="D7" s="146"/>
      <c r="E7" s="146"/>
      <c r="F7" s="146"/>
      <c r="G7" s="146"/>
      <c r="H7" s="146"/>
      <c r="I7" s="146"/>
      <c r="J7" s="146"/>
      <c r="K7" s="146"/>
    </row>
    <row r="8" spans="2:14" ht="17.25" thickBot="1" x14ac:dyDescent="0.35">
      <c r="C8" s="101" t="s">
        <v>219</v>
      </c>
      <c r="D8" s="101" t="s">
        <v>220</v>
      </c>
      <c r="E8" s="101" t="s">
        <v>221</v>
      </c>
      <c r="F8" s="101" t="s">
        <v>222</v>
      </c>
      <c r="G8" s="101" t="s">
        <v>223</v>
      </c>
      <c r="H8" s="101" t="s">
        <v>224</v>
      </c>
      <c r="I8" s="101" t="s">
        <v>225</v>
      </c>
      <c r="J8" s="101" t="s">
        <v>226</v>
      </c>
      <c r="K8" s="101" t="s">
        <v>227</v>
      </c>
    </row>
    <row r="9" spans="2:14" x14ac:dyDescent="0.3">
      <c r="C9" s="8">
        <v>1</v>
      </c>
      <c r="D9" s="9">
        <v>37987</v>
      </c>
      <c r="E9" s="8" t="s">
        <v>228</v>
      </c>
      <c r="F9" s="8" t="s">
        <v>229</v>
      </c>
      <c r="G9" s="8" t="s">
        <v>230</v>
      </c>
      <c r="H9" s="8">
        <v>291</v>
      </c>
      <c r="I9" s="10">
        <v>2133903</v>
      </c>
      <c r="J9" s="9">
        <v>38157</v>
      </c>
      <c r="K9" s="8" t="s">
        <v>231</v>
      </c>
      <c r="M9" s="13" t="s">
        <v>221</v>
      </c>
      <c r="N9" s="14" t="s">
        <v>6</v>
      </c>
    </row>
    <row r="10" spans="2:14" x14ac:dyDescent="0.3">
      <c r="C10" s="7">
        <v>2</v>
      </c>
      <c r="D10" s="11">
        <v>37987</v>
      </c>
      <c r="E10" s="7" t="s">
        <v>232</v>
      </c>
      <c r="F10" s="7" t="s">
        <v>233</v>
      </c>
      <c r="G10" s="7" t="s">
        <v>234</v>
      </c>
      <c r="H10" s="7">
        <v>199</v>
      </c>
      <c r="I10" s="12">
        <v>1945424</v>
      </c>
      <c r="J10" s="11">
        <v>38096</v>
      </c>
      <c r="K10" s="7" t="s">
        <v>76</v>
      </c>
      <c r="M10" s="18" t="s">
        <v>229</v>
      </c>
      <c r="N10" s="19">
        <v>21</v>
      </c>
    </row>
    <row r="11" spans="2:14" x14ac:dyDescent="0.3">
      <c r="C11" s="15"/>
      <c r="D11" s="16">
        <v>37987</v>
      </c>
      <c r="E11" s="15" t="s">
        <v>235</v>
      </c>
      <c r="F11" s="15" t="s">
        <v>229</v>
      </c>
      <c r="G11" s="15" t="s">
        <v>234</v>
      </c>
      <c r="H11" s="15">
        <v>82</v>
      </c>
      <c r="I11" s="17">
        <v>712416</v>
      </c>
      <c r="J11" s="16">
        <v>38299</v>
      </c>
      <c r="K11" s="15" t="s">
        <v>236</v>
      </c>
      <c r="M11" s="20" t="s">
        <v>233</v>
      </c>
      <c r="N11" s="21">
        <v>9</v>
      </c>
    </row>
    <row r="12" spans="2:14" x14ac:dyDescent="0.3">
      <c r="D12" s="11">
        <v>37988</v>
      </c>
      <c r="E12" s="7" t="s">
        <v>228</v>
      </c>
      <c r="F12" s="7" t="s">
        <v>229</v>
      </c>
      <c r="G12" s="7" t="s">
        <v>234</v>
      </c>
      <c r="H12" s="7">
        <v>285</v>
      </c>
      <c r="I12" s="12">
        <v>1815450</v>
      </c>
      <c r="J12" s="11">
        <v>38104</v>
      </c>
      <c r="K12" s="7" t="s">
        <v>237</v>
      </c>
    </row>
    <row r="13" spans="2:14" x14ac:dyDescent="0.3">
      <c r="C13" s="15"/>
      <c r="D13" s="16">
        <v>37988</v>
      </c>
      <c r="E13" s="15" t="s">
        <v>238</v>
      </c>
      <c r="F13" s="15" t="s">
        <v>233</v>
      </c>
      <c r="G13" s="15" t="s">
        <v>239</v>
      </c>
      <c r="H13" s="15">
        <v>152</v>
      </c>
      <c r="I13" s="17">
        <v>1138024</v>
      </c>
      <c r="J13" s="16">
        <v>38178</v>
      </c>
      <c r="K13" s="15" t="s">
        <v>240</v>
      </c>
    </row>
    <row r="14" spans="2:14" x14ac:dyDescent="0.3">
      <c r="D14" s="11">
        <v>37989</v>
      </c>
      <c r="E14" s="7" t="s">
        <v>241</v>
      </c>
      <c r="F14" s="7" t="s">
        <v>229</v>
      </c>
      <c r="G14" s="7" t="s">
        <v>234</v>
      </c>
      <c r="H14" s="7">
        <v>131</v>
      </c>
      <c r="I14" s="12">
        <v>953156</v>
      </c>
      <c r="J14" s="11">
        <v>38235</v>
      </c>
      <c r="K14" s="7" t="s">
        <v>76</v>
      </c>
    </row>
    <row r="15" spans="2:14" x14ac:dyDescent="0.3">
      <c r="C15" s="15"/>
      <c r="D15" s="16">
        <v>37989</v>
      </c>
      <c r="E15" s="15" t="s">
        <v>228</v>
      </c>
      <c r="F15" s="15" t="s">
        <v>229</v>
      </c>
      <c r="G15" s="15" t="s">
        <v>239</v>
      </c>
      <c r="H15" s="15">
        <v>69</v>
      </c>
      <c r="I15" s="17">
        <v>406686</v>
      </c>
      <c r="J15" s="16">
        <v>38145</v>
      </c>
      <c r="K15" s="15" t="s">
        <v>76</v>
      </c>
    </row>
    <row r="16" spans="2:14" x14ac:dyDescent="0.3">
      <c r="D16" s="11">
        <v>37989</v>
      </c>
      <c r="E16" s="7" t="s">
        <v>235</v>
      </c>
      <c r="F16" s="7" t="s">
        <v>233</v>
      </c>
      <c r="G16" s="7" t="s">
        <v>234</v>
      </c>
      <c r="H16" s="7">
        <v>235</v>
      </c>
      <c r="I16" s="12">
        <v>2158475</v>
      </c>
      <c r="J16" s="11">
        <v>38291</v>
      </c>
      <c r="K16" s="7" t="s">
        <v>237</v>
      </c>
    </row>
    <row r="17" spans="3:11" x14ac:dyDescent="0.3">
      <c r="C17" s="15"/>
      <c r="D17" s="16">
        <v>37990</v>
      </c>
      <c r="E17" s="15" t="s">
        <v>242</v>
      </c>
      <c r="F17" s="15" t="s">
        <v>229</v>
      </c>
      <c r="G17" s="15" t="s">
        <v>230</v>
      </c>
      <c r="H17" s="15">
        <v>108</v>
      </c>
      <c r="I17" s="17">
        <v>1024380</v>
      </c>
      <c r="J17" s="16">
        <v>38349</v>
      </c>
      <c r="K17" s="15" t="s">
        <v>237</v>
      </c>
    </row>
    <row r="18" spans="3:11" x14ac:dyDescent="0.3">
      <c r="D18" s="11">
        <v>37990</v>
      </c>
      <c r="E18" s="7" t="s">
        <v>228</v>
      </c>
      <c r="F18" s="7" t="s">
        <v>233</v>
      </c>
      <c r="G18" s="7" t="s">
        <v>230</v>
      </c>
      <c r="H18" s="7">
        <v>299</v>
      </c>
      <c r="I18" s="12">
        <v>2042768</v>
      </c>
      <c r="J18" s="11">
        <v>38266</v>
      </c>
      <c r="K18" s="7" t="s">
        <v>236</v>
      </c>
    </row>
    <row r="19" spans="3:11" x14ac:dyDescent="0.3">
      <c r="C19" s="15"/>
      <c r="D19" s="16">
        <v>37990</v>
      </c>
      <c r="E19" s="15" t="s">
        <v>235</v>
      </c>
      <c r="F19" s="15" t="s">
        <v>229</v>
      </c>
      <c r="G19" s="15" t="s">
        <v>234</v>
      </c>
      <c r="H19" s="15">
        <v>124</v>
      </c>
      <c r="I19" s="17">
        <v>627068</v>
      </c>
      <c r="J19" s="16">
        <v>38288</v>
      </c>
      <c r="K19" s="15" t="s">
        <v>76</v>
      </c>
    </row>
    <row r="20" spans="3:11" x14ac:dyDescent="0.3">
      <c r="D20" s="11">
        <v>37990</v>
      </c>
      <c r="E20" s="7" t="s">
        <v>241</v>
      </c>
      <c r="F20" s="7" t="s">
        <v>233</v>
      </c>
      <c r="G20" s="7" t="s">
        <v>234</v>
      </c>
      <c r="H20" s="7">
        <v>187</v>
      </c>
      <c r="I20" s="12">
        <v>999328</v>
      </c>
      <c r="J20" s="11">
        <v>38082</v>
      </c>
      <c r="K20" s="7" t="s">
        <v>231</v>
      </c>
    </row>
    <row r="21" spans="3:11" x14ac:dyDescent="0.3">
      <c r="C21" s="15"/>
      <c r="D21" s="16">
        <v>37990</v>
      </c>
      <c r="E21" s="15" t="s">
        <v>228</v>
      </c>
      <c r="F21" s="15" t="s">
        <v>233</v>
      </c>
      <c r="G21" s="15" t="s">
        <v>243</v>
      </c>
      <c r="H21" s="15">
        <v>300</v>
      </c>
      <c r="I21" s="17">
        <v>2937300</v>
      </c>
      <c r="J21" s="16">
        <v>38295</v>
      </c>
      <c r="K21" s="15" t="s">
        <v>237</v>
      </c>
    </row>
    <row r="22" spans="3:11" x14ac:dyDescent="0.3">
      <c r="D22" s="11">
        <v>37990</v>
      </c>
      <c r="E22" s="7" t="s">
        <v>232</v>
      </c>
      <c r="F22" s="7" t="s">
        <v>233</v>
      </c>
      <c r="G22" s="7" t="s">
        <v>239</v>
      </c>
      <c r="H22" s="7">
        <v>68</v>
      </c>
      <c r="I22" s="12">
        <v>664700</v>
      </c>
      <c r="J22" s="11">
        <v>38261</v>
      </c>
      <c r="K22" s="7" t="s">
        <v>231</v>
      </c>
    </row>
    <row r="23" spans="3:11" x14ac:dyDescent="0.3">
      <c r="C23" s="15"/>
      <c r="D23" s="16">
        <v>37990</v>
      </c>
      <c r="E23" s="15" t="s">
        <v>241</v>
      </c>
      <c r="F23" s="15" t="s">
        <v>229</v>
      </c>
      <c r="G23" s="15" t="s">
        <v>234</v>
      </c>
      <c r="H23" s="15">
        <v>176</v>
      </c>
      <c r="I23" s="17">
        <v>820336</v>
      </c>
      <c r="J23" s="16">
        <v>38320</v>
      </c>
      <c r="K23" s="15" t="s">
        <v>76</v>
      </c>
    </row>
    <row r="24" spans="3:11" x14ac:dyDescent="0.3">
      <c r="D24" s="11">
        <v>37991</v>
      </c>
      <c r="E24" s="7" t="s">
        <v>244</v>
      </c>
      <c r="F24" s="7" t="s">
        <v>229</v>
      </c>
      <c r="G24" s="7" t="s">
        <v>234</v>
      </c>
      <c r="H24" s="7">
        <v>179</v>
      </c>
      <c r="I24" s="12">
        <v>937960</v>
      </c>
      <c r="J24" s="11">
        <v>38312</v>
      </c>
      <c r="K24" s="7" t="s">
        <v>231</v>
      </c>
    </row>
    <row r="25" spans="3:11" x14ac:dyDescent="0.3">
      <c r="C25" s="15"/>
      <c r="D25" s="16">
        <v>37991</v>
      </c>
      <c r="E25" s="15" t="s">
        <v>244</v>
      </c>
      <c r="F25" s="15" t="s">
        <v>229</v>
      </c>
      <c r="G25" s="15" t="s">
        <v>239</v>
      </c>
      <c r="H25" s="15">
        <v>58</v>
      </c>
      <c r="I25" s="17">
        <v>358846</v>
      </c>
      <c r="J25" s="16">
        <v>38268</v>
      </c>
      <c r="K25" s="15" t="s">
        <v>245</v>
      </c>
    </row>
    <row r="26" spans="3:11" x14ac:dyDescent="0.3">
      <c r="D26" s="11">
        <v>37992</v>
      </c>
      <c r="E26" s="7" t="s">
        <v>238</v>
      </c>
      <c r="F26" s="7" t="s">
        <v>233</v>
      </c>
      <c r="G26" s="7" t="s">
        <v>243</v>
      </c>
      <c r="H26" s="7">
        <v>283</v>
      </c>
      <c r="I26" s="12">
        <v>1679605</v>
      </c>
      <c r="J26" s="11">
        <v>38144</v>
      </c>
      <c r="K26" s="7" t="s">
        <v>231</v>
      </c>
    </row>
    <row r="27" spans="3:11" x14ac:dyDescent="0.3">
      <c r="C27" s="15"/>
      <c r="D27" s="16">
        <v>37993</v>
      </c>
      <c r="E27" s="15" t="s">
        <v>242</v>
      </c>
      <c r="F27" s="15" t="s">
        <v>229</v>
      </c>
      <c r="G27" s="15" t="s">
        <v>234</v>
      </c>
      <c r="H27" s="15">
        <v>55</v>
      </c>
      <c r="I27" s="17">
        <v>472615</v>
      </c>
      <c r="J27" s="16">
        <v>38086</v>
      </c>
      <c r="K27" s="15" t="s">
        <v>245</v>
      </c>
    </row>
    <row r="28" spans="3:11" x14ac:dyDescent="0.3">
      <c r="D28" s="11">
        <v>37994</v>
      </c>
      <c r="E28" s="7" t="s">
        <v>235</v>
      </c>
      <c r="F28" s="7" t="s">
        <v>229</v>
      </c>
      <c r="G28" s="7" t="s">
        <v>243</v>
      </c>
      <c r="H28" s="7">
        <v>148</v>
      </c>
      <c r="I28" s="12">
        <v>1169496</v>
      </c>
      <c r="J28" s="11">
        <v>38218</v>
      </c>
      <c r="K28" s="7" t="s">
        <v>240</v>
      </c>
    </row>
    <row r="29" spans="3:11" x14ac:dyDescent="0.3">
      <c r="C29" s="15"/>
      <c r="D29" s="16">
        <v>37995</v>
      </c>
      <c r="E29" s="15" t="s">
        <v>241</v>
      </c>
      <c r="F29" s="15" t="s">
        <v>233</v>
      </c>
      <c r="G29" s="15" t="s">
        <v>243</v>
      </c>
      <c r="H29" s="15">
        <v>228</v>
      </c>
      <c r="I29" s="17">
        <v>2020992</v>
      </c>
      <c r="J29" s="16">
        <v>38150</v>
      </c>
      <c r="K29" s="15" t="s">
        <v>231</v>
      </c>
    </row>
    <row r="30" spans="3:11" x14ac:dyDescent="0.3">
      <c r="D30" s="11">
        <v>37995</v>
      </c>
      <c r="E30" s="7" t="s">
        <v>235</v>
      </c>
      <c r="F30" s="7" t="s">
        <v>229</v>
      </c>
      <c r="G30" s="7" t="s">
        <v>230</v>
      </c>
      <c r="H30" s="7">
        <v>116</v>
      </c>
      <c r="I30" s="12">
        <v>727552</v>
      </c>
      <c r="J30" s="11">
        <v>38091</v>
      </c>
      <c r="K30" s="7" t="s">
        <v>76</v>
      </c>
    </row>
    <row r="31" spans="3:11" x14ac:dyDescent="0.3">
      <c r="C31" s="15"/>
      <c r="D31" s="16">
        <v>37996</v>
      </c>
      <c r="E31" s="15" t="s">
        <v>244</v>
      </c>
      <c r="F31" s="15" t="s">
        <v>229</v>
      </c>
      <c r="G31" s="15" t="s">
        <v>234</v>
      </c>
      <c r="H31" s="15">
        <v>183</v>
      </c>
      <c r="I31" s="17">
        <v>1438929</v>
      </c>
      <c r="J31" s="16">
        <v>38098</v>
      </c>
      <c r="K31" s="15" t="s">
        <v>245</v>
      </c>
    </row>
    <row r="32" spans="3:11" x14ac:dyDescent="0.3">
      <c r="D32" s="11">
        <v>37996</v>
      </c>
      <c r="E32" s="7" t="s">
        <v>235</v>
      </c>
      <c r="F32" s="7" t="s">
        <v>229</v>
      </c>
      <c r="G32" s="7" t="s">
        <v>239</v>
      </c>
      <c r="H32" s="7">
        <v>79</v>
      </c>
      <c r="I32" s="12">
        <v>427390</v>
      </c>
      <c r="J32" s="11">
        <v>38322</v>
      </c>
      <c r="K32" s="7" t="s">
        <v>236</v>
      </c>
    </row>
    <row r="33" spans="3:11" x14ac:dyDescent="0.3">
      <c r="C33" s="15"/>
      <c r="D33" s="16">
        <v>37996</v>
      </c>
      <c r="E33" s="15" t="s">
        <v>235</v>
      </c>
      <c r="F33" s="15" t="s">
        <v>229</v>
      </c>
      <c r="G33" s="15" t="s">
        <v>243</v>
      </c>
      <c r="H33" s="15">
        <v>124</v>
      </c>
      <c r="I33" s="17">
        <v>1170684</v>
      </c>
      <c r="J33" s="16">
        <v>38130</v>
      </c>
      <c r="K33" s="15" t="s">
        <v>237</v>
      </c>
    </row>
    <row r="34" spans="3:11" x14ac:dyDescent="0.3">
      <c r="D34" s="11">
        <v>37996</v>
      </c>
      <c r="E34" s="7" t="s">
        <v>232</v>
      </c>
      <c r="F34" s="7" t="s">
        <v>229</v>
      </c>
      <c r="G34" s="7" t="s">
        <v>239</v>
      </c>
      <c r="H34" s="7">
        <v>70</v>
      </c>
      <c r="I34" s="12">
        <v>549780</v>
      </c>
      <c r="J34" s="11">
        <v>38160</v>
      </c>
      <c r="K34" s="7" t="s">
        <v>237</v>
      </c>
    </row>
    <row r="35" spans="3:11" x14ac:dyDescent="0.3">
      <c r="C35" s="15"/>
      <c r="D35" s="16">
        <v>37997</v>
      </c>
      <c r="E35" s="15" t="s">
        <v>232</v>
      </c>
      <c r="F35" s="15" t="s">
        <v>229</v>
      </c>
      <c r="G35" s="15" t="s">
        <v>239</v>
      </c>
      <c r="H35" s="15">
        <v>70</v>
      </c>
      <c r="I35" s="17">
        <v>659330</v>
      </c>
      <c r="J35" s="16">
        <v>38344</v>
      </c>
      <c r="K35" s="15" t="s">
        <v>76</v>
      </c>
    </row>
    <row r="36" spans="3:11" x14ac:dyDescent="0.3">
      <c r="D36" s="11">
        <v>37998</v>
      </c>
      <c r="E36" s="7" t="s">
        <v>244</v>
      </c>
      <c r="F36" s="7" t="s">
        <v>229</v>
      </c>
      <c r="G36" s="7" t="s">
        <v>243</v>
      </c>
      <c r="H36" s="7">
        <v>187</v>
      </c>
      <c r="I36" s="12">
        <v>1660560</v>
      </c>
      <c r="J36" s="11">
        <v>38154</v>
      </c>
      <c r="K36" s="7" t="s">
        <v>236</v>
      </c>
    </row>
    <row r="37" spans="3:11" x14ac:dyDescent="0.3">
      <c r="C37" s="15"/>
      <c r="D37" s="16">
        <v>37998</v>
      </c>
      <c r="E37" s="15" t="s">
        <v>244</v>
      </c>
      <c r="F37" s="15" t="s">
        <v>229</v>
      </c>
      <c r="G37" s="15" t="s">
        <v>239</v>
      </c>
      <c r="H37" s="15">
        <v>91</v>
      </c>
      <c r="I37" s="17">
        <v>753571</v>
      </c>
      <c r="J37" s="16">
        <v>38175</v>
      </c>
      <c r="K37" s="15" t="s">
        <v>245</v>
      </c>
    </row>
    <row r="38" spans="3:11" x14ac:dyDescent="0.3">
      <c r="C38" s="102"/>
      <c r="D38" s="103">
        <v>37998</v>
      </c>
      <c r="E38" s="102" t="s">
        <v>232</v>
      </c>
      <c r="F38" s="102" t="s">
        <v>229</v>
      </c>
      <c r="G38" s="102" t="s">
        <v>239</v>
      </c>
      <c r="H38" s="102">
        <v>201</v>
      </c>
      <c r="I38" s="104">
        <v>939072</v>
      </c>
      <c r="J38" s="103">
        <v>38203</v>
      </c>
      <c r="K38" s="102" t="s">
        <v>231</v>
      </c>
    </row>
    <row r="39" spans="3:11" x14ac:dyDescent="0.3">
      <c r="C39" t="s">
        <v>9</v>
      </c>
      <c r="D39" s="105"/>
      <c r="E39"/>
      <c r="F39">
        <f>SUBTOTAL(103,Inventario[Operación])</f>
        <v>30</v>
      </c>
      <c r="G39"/>
      <c r="H39"/>
      <c r="I39" s="106">
        <f>SUBTOTAL(109,Inventario[Monto])</f>
        <v>35345796</v>
      </c>
      <c r="J39" s="105"/>
      <c r="K39">
        <f>SUBTOTAL(103,Inventario[Vendedor])</f>
        <v>30</v>
      </c>
    </row>
  </sheetData>
  <mergeCells count="2">
    <mergeCell ref="C6:K7"/>
    <mergeCell ref="B1:G1"/>
  </mergeCells>
  <conditionalFormatting sqref="H9:H38"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9:I3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{A54865F0-C013-469D-94BD-818351515377}</x14:id>
        </ext>
      </extLst>
    </cfRule>
  </conditionalFormatting>
  <conditionalFormatting sqref="M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4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4865F0-C013-469D-94BD-818351515377}">
            <x14:dataBar minLength="0" maxLength="100" negativeBarColorSameAsPositive="1" axisPosition="none">
              <x14:cfvo type="min"/>
              <x14:cfvo type="max"/>
            </x14:dataBar>
          </x14:cfRule>
          <xm:sqref>I9:I38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showGridLines="0" topLeftCell="C1" workbookViewId="0">
      <selection activeCell="L2" sqref="L2"/>
    </sheetView>
  </sheetViews>
  <sheetFormatPr baseColWidth="10" defaultColWidth="12.5703125" defaultRowHeight="16.5" x14ac:dyDescent="0.3"/>
  <cols>
    <col min="1" max="2" width="12.5703125" style="7" customWidth="1"/>
    <col min="3" max="3" width="19.140625" style="7" bestFit="1" customWidth="1"/>
    <col min="4" max="4" width="12.28515625" style="7" customWidth="1"/>
    <col min="5" max="5" width="14.5703125" style="7" customWidth="1"/>
    <col min="6" max="6" width="12.5703125" style="7"/>
    <col min="7" max="7" width="15.5703125" style="7" bestFit="1" customWidth="1"/>
    <col min="8" max="8" width="12.5703125" style="7"/>
    <col min="9" max="9" width="17.5703125" style="7" bestFit="1" customWidth="1"/>
    <col min="10" max="10" width="15.140625" style="7" customWidth="1"/>
    <col min="11" max="11" width="15.140625" style="7" bestFit="1" customWidth="1"/>
    <col min="12" max="16384" width="12.5703125" style="7"/>
  </cols>
  <sheetData>
    <row r="1" spans="1:12" ht="31.5" x14ac:dyDescent="0.5">
      <c r="A1" s="140" t="s">
        <v>211</v>
      </c>
      <c r="B1" s="140"/>
      <c r="C1" s="140"/>
      <c r="D1" s="140"/>
      <c r="E1" s="140"/>
      <c r="F1" s="140"/>
    </row>
    <row r="2" spans="1:12" ht="31.5" x14ac:dyDescent="0.5">
      <c r="A2" s="6" t="s">
        <v>256</v>
      </c>
      <c r="B2" s="5"/>
      <c r="C2" s="5"/>
      <c r="D2" s="5"/>
      <c r="E2" s="5"/>
      <c r="F2" s="5"/>
      <c r="L2" s="154">
        <v>1</v>
      </c>
    </row>
    <row r="3" spans="1:12" ht="31.5" x14ac:dyDescent="0.5">
      <c r="A3" s="6" t="s">
        <v>257</v>
      </c>
      <c r="B3" s="5"/>
      <c r="C3" s="5"/>
      <c r="D3" s="5"/>
      <c r="E3" s="5"/>
      <c r="F3" s="5"/>
      <c r="H3" s="154">
        <v>1</v>
      </c>
    </row>
    <row r="4" spans="1:12" ht="31.5" x14ac:dyDescent="0.5">
      <c r="A4" s="6" t="s">
        <v>440</v>
      </c>
      <c r="B4" s="5"/>
      <c r="C4" s="5"/>
      <c r="D4" s="5"/>
      <c r="E4" s="5"/>
      <c r="F4" s="5"/>
      <c r="J4" s="154">
        <v>1</v>
      </c>
    </row>
    <row r="5" spans="1:12" ht="31.5" x14ac:dyDescent="0.5">
      <c r="A5" s="6"/>
      <c r="B5" s="5"/>
      <c r="C5" s="5"/>
      <c r="D5" s="5"/>
      <c r="E5" s="5"/>
      <c r="F5" s="5"/>
    </row>
    <row r="6" spans="1:12" x14ac:dyDescent="0.3">
      <c r="C6" s="7" t="s">
        <v>246</v>
      </c>
      <c r="D6" s="7" t="s">
        <v>247</v>
      </c>
      <c r="E6" s="7" t="s">
        <v>222</v>
      </c>
      <c r="F6" s="7" t="s">
        <v>223</v>
      </c>
      <c r="G6" s="7" t="s">
        <v>225</v>
      </c>
      <c r="L6"/>
    </row>
    <row r="7" spans="1:12" x14ac:dyDescent="0.3">
      <c r="C7" s="7" t="s">
        <v>228</v>
      </c>
      <c r="D7" s="7" t="str">
        <f>LEFT(Clasificación[[#This Row],[Giro Comercial]],(3))</f>
        <v>Est</v>
      </c>
      <c r="E7" s="7" t="s">
        <v>229</v>
      </c>
      <c r="F7" s="7" t="s">
        <v>230</v>
      </c>
      <c r="G7" s="107">
        <v>2133903</v>
      </c>
      <c r="L7"/>
    </row>
    <row r="8" spans="1:12" x14ac:dyDescent="0.3">
      <c r="C8" s="7" t="s">
        <v>232</v>
      </c>
      <c r="D8" s="7" t="str">
        <f>LEFT(Clasificación[[#This Row],[Giro Comercial]],(3))</f>
        <v>Loc</v>
      </c>
      <c r="E8" s="7" t="s">
        <v>233</v>
      </c>
      <c r="F8" s="7" t="s">
        <v>234</v>
      </c>
      <c r="G8" s="107">
        <v>1945424</v>
      </c>
      <c r="L8"/>
    </row>
    <row r="9" spans="1:12" x14ac:dyDescent="0.3">
      <c r="C9" s="7" t="s">
        <v>235</v>
      </c>
      <c r="D9" s="7" t="str">
        <f>LEFT(Clasificación[[#This Row],[Giro Comercial]],(3))</f>
        <v>Ofi</v>
      </c>
      <c r="E9" s="7" t="s">
        <v>229</v>
      </c>
      <c r="F9" s="7" t="s">
        <v>234</v>
      </c>
      <c r="G9" s="107">
        <v>712416</v>
      </c>
      <c r="L9"/>
    </row>
    <row r="10" spans="1:12" x14ac:dyDescent="0.3">
      <c r="C10" s="7" t="s">
        <v>228</v>
      </c>
      <c r="D10" s="7" t="str">
        <f>LEFT(Clasificación[[#This Row],[Giro Comercial]],(3))</f>
        <v>Est</v>
      </c>
      <c r="E10" s="7" t="s">
        <v>229</v>
      </c>
      <c r="F10" s="7" t="s">
        <v>234</v>
      </c>
      <c r="G10" s="107">
        <v>1815450</v>
      </c>
      <c r="J10"/>
      <c r="K10"/>
      <c r="L10"/>
    </row>
    <row r="11" spans="1:12" x14ac:dyDescent="0.3">
      <c r="C11" s="7" t="s">
        <v>238</v>
      </c>
      <c r="D11" s="7" t="str">
        <f>LEFT(Clasificación[[#This Row],[Giro Comercial]],(3))</f>
        <v>Sue</v>
      </c>
      <c r="E11" s="7" t="s">
        <v>233</v>
      </c>
      <c r="F11" s="7" t="s">
        <v>239</v>
      </c>
      <c r="G11" s="107">
        <v>1138024</v>
      </c>
      <c r="J11"/>
      <c r="K11"/>
      <c r="L11"/>
    </row>
    <row r="12" spans="1:12" x14ac:dyDescent="0.3">
      <c r="C12" s="7" t="s">
        <v>241</v>
      </c>
      <c r="D12" s="7" t="str">
        <f>LEFT(Clasificación[[#This Row],[Giro Comercial]],(3))</f>
        <v>Ind</v>
      </c>
      <c r="E12" s="7" t="s">
        <v>229</v>
      </c>
      <c r="F12" s="7" t="s">
        <v>234</v>
      </c>
      <c r="G12" s="107">
        <v>953156</v>
      </c>
      <c r="J12"/>
      <c r="K12"/>
      <c r="L12"/>
    </row>
    <row r="13" spans="1:12" x14ac:dyDescent="0.3">
      <c r="C13" s="7" t="s">
        <v>228</v>
      </c>
      <c r="D13" s="7" t="str">
        <f>LEFT(Clasificación[[#This Row],[Giro Comercial]],(3))</f>
        <v>Est</v>
      </c>
      <c r="E13" s="7" t="s">
        <v>229</v>
      </c>
      <c r="F13" s="7" t="s">
        <v>239</v>
      </c>
      <c r="G13" s="107">
        <v>406686</v>
      </c>
      <c r="J13"/>
      <c r="K13"/>
      <c r="L13"/>
    </row>
    <row r="14" spans="1:12" x14ac:dyDescent="0.3">
      <c r="C14" s="7" t="s">
        <v>235</v>
      </c>
      <c r="D14" s="7" t="str">
        <f>LEFT(Clasificación[[#This Row],[Giro Comercial]],(3))</f>
        <v>Ofi</v>
      </c>
      <c r="E14" s="7" t="s">
        <v>233</v>
      </c>
      <c r="F14" s="7" t="s">
        <v>234</v>
      </c>
      <c r="G14" s="107">
        <v>2158475</v>
      </c>
      <c r="J14"/>
      <c r="K14"/>
      <c r="L14"/>
    </row>
    <row r="15" spans="1:12" x14ac:dyDescent="0.3">
      <c r="C15" s="7" t="s">
        <v>242</v>
      </c>
      <c r="D15" s="7" t="str">
        <f>LEFT(Clasificación[[#This Row],[Giro Comercial]],(3))</f>
        <v>Pis</v>
      </c>
      <c r="E15" s="7" t="s">
        <v>229</v>
      </c>
      <c r="F15" s="7" t="s">
        <v>230</v>
      </c>
      <c r="G15" s="107">
        <v>1024380</v>
      </c>
      <c r="J15"/>
      <c r="K15"/>
      <c r="L15"/>
    </row>
    <row r="16" spans="1:12" x14ac:dyDescent="0.3">
      <c r="C16" s="7" t="s">
        <v>228</v>
      </c>
      <c r="D16" s="7" t="str">
        <f>LEFT(Clasificación[[#This Row],[Giro Comercial]],(3))</f>
        <v>Est</v>
      </c>
      <c r="E16" s="7" t="s">
        <v>233</v>
      </c>
      <c r="F16" s="7" t="s">
        <v>230</v>
      </c>
      <c r="G16" s="107">
        <v>2042768</v>
      </c>
      <c r="J16"/>
      <c r="K16"/>
      <c r="L16"/>
    </row>
    <row r="17" spans="3:12" x14ac:dyDescent="0.3">
      <c r="C17" s="7" t="s">
        <v>235</v>
      </c>
      <c r="D17" s="7" t="str">
        <f>LEFT(Clasificación[[#This Row],[Giro Comercial]],(3))</f>
        <v>Ofi</v>
      </c>
      <c r="E17" s="7" t="s">
        <v>229</v>
      </c>
      <c r="F17" s="7" t="s">
        <v>234</v>
      </c>
      <c r="G17" s="107">
        <v>627068</v>
      </c>
      <c r="J17"/>
      <c r="K17"/>
      <c r="L17"/>
    </row>
    <row r="18" spans="3:12" x14ac:dyDescent="0.3">
      <c r="C18" s="7" t="s">
        <v>241</v>
      </c>
      <c r="D18" s="7" t="str">
        <f>LEFT(Clasificación[[#This Row],[Giro Comercial]],(3))</f>
        <v>Ind</v>
      </c>
      <c r="E18" s="7" t="s">
        <v>233</v>
      </c>
      <c r="F18" s="7" t="s">
        <v>234</v>
      </c>
      <c r="G18" s="107">
        <v>999328</v>
      </c>
      <c r="J18"/>
      <c r="K18"/>
      <c r="L18"/>
    </row>
    <row r="19" spans="3:12" x14ac:dyDescent="0.3">
      <c r="C19" s="7" t="s">
        <v>228</v>
      </c>
      <c r="D19" s="7" t="str">
        <f>LEFT(Clasificación[[#This Row],[Giro Comercial]],(3))</f>
        <v>Est</v>
      </c>
      <c r="E19" s="7" t="s">
        <v>233</v>
      </c>
      <c r="F19" s="7" t="s">
        <v>243</v>
      </c>
      <c r="G19" s="107">
        <v>2937300</v>
      </c>
      <c r="J19"/>
      <c r="K19"/>
      <c r="L19"/>
    </row>
    <row r="20" spans="3:12" x14ac:dyDescent="0.3">
      <c r="C20" s="7" t="s">
        <v>232</v>
      </c>
      <c r="D20" s="7" t="str">
        <f>LEFT(Clasificación[[#This Row],[Giro Comercial]],(3))</f>
        <v>Loc</v>
      </c>
      <c r="E20" s="7" t="s">
        <v>233</v>
      </c>
      <c r="F20" s="7" t="s">
        <v>239</v>
      </c>
      <c r="G20" s="107">
        <v>664700</v>
      </c>
      <c r="J20"/>
      <c r="K20"/>
      <c r="L20"/>
    </row>
    <row r="21" spans="3:12" x14ac:dyDescent="0.3">
      <c r="C21" s="7" t="s">
        <v>241</v>
      </c>
      <c r="D21" s="7" t="str">
        <f>LEFT(Clasificación[[#This Row],[Giro Comercial]],(3))</f>
        <v>Ind</v>
      </c>
      <c r="E21" s="7" t="s">
        <v>229</v>
      </c>
      <c r="F21" s="7" t="s">
        <v>234</v>
      </c>
      <c r="G21" s="107">
        <v>820336</v>
      </c>
      <c r="I21" s="108" t="s">
        <v>442</v>
      </c>
      <c r="J21" t="s">
        <v>441</v>
      </c>
      <c r="K21"/>
      <c r="L21"/>
    </row>
    <row r="22" spans="3:12" x14ac:dyDescent="0.3">
      <c r="C22" s="7" t="s">
        <v>244</v>
      </c>
      <c r="D22" s="7" t="str">
        <f>LEFT(Clasificación[[#This Row],[Giro Comercial]],(3))</f>
        <v>Cas</v>
      </c>
      <c r="E22" s="7" t="s">
        <v>229</v>
      </c>
      <c r="F22" s="7" t="s">
        <v>234</v>
      </c>
      <c r="G22" s="107">
        <v>937960</v>
      </c>
      <c r="I22" s="109" t="s">
        <v>229</v>
      </c>
      <c r="J22" s="110">
        <v>19759180</v>
      </c>
      <c r="K22"/>
      <c r="L22"/>
    </row>
    <row r="23" spans="3:12" x14ac:dyDescent="0.3">
      <c r="C23" s="7" t="s">
        <v>244</v>
      </c>
      <c r="D23" s="7" t="str">
        <f>LEFT(Clasificación[[#This Row],[Giro Comercial]],(3))</f>
        <v>Cas</v>
      </c>
      <c r="E23" s="7" t="s">
        <v>229</v>
      </c>
      <c r="F23" s="7" t="s">
        <v>239</v>
      </c>
      <c r="G23" s="107">
        <v>358846</v>
      </c>
      <c r="I23" s="109" t="s">
        <v>233</v>
      </c>
      <c r="J23" s="110">
        <v>15586616</v>
      </c>
      <c r="K23"/>
      <c r="L23"/>
    </row>
    <row r="24" spans="3:12" x14ac:dyDescent="0.3">
      <c r="C24" s="7" t="s">
        <v>238</v>
      </c>
      <c r="D24" s="7" t="str">
        <f>LEFT(Clasificación[[#This Row],[Giro Comercial]],(3))</f>
        <v>Sue</v>
      </c>
      <c r="E24" s="7" t="s">
        <v>233</v>
      </c>
      <c r="F24" s="7" t="s">
        <v>243</v>
      </c>
      <c r="G24" s="107">
        <v>1679605</v>
      </c>
      <c r="I24" s="109" t="s">
        <v>443</v>
      </c>
      <c r="J24" s="110">
        <v>35345796</v>
      </c>
    </row>
    <row r="25" spans="3:12" x14ac:dyDescent="0.3">
      <c r="C25" s="7" t="s">
        <v>242</v>
      </c>
      <c r="D25" s="7" t="str">
        <f>LEFT(Clasificación[[#This Row],[Giro Comercial]],(3))</f>
        <v>Pis</v>
      </c>
      <c r="E25" s="7" t="s">
        <v>229</v>
      </c>
      <c r="F25" s="7" t="s">
        <v>234</v>
      </c>
      <c r="G25" s="107">
        <v>472615</v>
      </c>
    </row>
    <row r="26" spans="3:12" x14ac:dyDescent="0.3">
      <c r="C26" s="7" t="s">
        <v>235</v>
      </c>
      <c r="D26" s="7" t="str">
        <f>LEFT(Clasificación[[#This Row],[Giro Comercial]],(3))</f>
        <v>Ofi</v>
      </c>
      <c r="E26" s="7" t="s">
        <v>229</v>
      </c>
      <c r="F26" s="7" t="s">
        <v>243</v>
      </c>
      <c r="G26" s="107">
        <v>1169496</v>
      </c>
    </row>
    <row r="27" spans="3:12" x14ac:dyDescent="0.3">
      <c r="C27" s="7" t="s">
        <v>241</v>
      </c>
      <c r="D27" s="7" t="str">
        <f>LEFT(Clasificación[[#This Row],[Giro Comercial]],(3))</f>
        <v>Ind</v>
      </c>
      <c r="E27" s="7" t="s">
        <v>233</v>
      </c>
      <c r="F27" s="7" t="s">
        <v>243</v>
      </c>
      <c r="G27" s="107">
        <v>2020992</v>
      </c>
    </row>
    <row r="28" spans="3:12" x14ac:dyDescent="0.3">
      <c r="C28" s="7" t="s">
        <v>235</v>
      </c>
      <c r="D28" s="7" t="str">
        <f>LEFT(Clasificación[[#This Row],[Giro Comercial]],(3))</f>
        <v>Ofi</v>
      </c>
      <c r="E28" s="7" t="s">
        <v>229</v>
      </c>
      <c r="F28" s="7" t="s">
        <v>230</v>
      </c>
      <c r="G28" s="107">
        <v>727552</v>
      </c>
    </row>
    <row r="29" spans="3:12" x14ac:dyDescent="0.3">
      <c r="C29" s="7" t="s">
        <v>244</v>
      </c>
      <c r="D29" s="7" t="str">
        <f>LEFT(Clasificación[[#This Row],[Giro Comercial]],(3))</f>
        <v>Cas</v>
      </c>
      <c r="E29" s="7" t="s">
        <v>229</v>
      </c>
      <c r="F29" s="7" t="s">
        <v>234</v>
      </c>
      <c r="G29" s="107">
        <v>1438929</v>
      </c>
    </row>
    <row r="30" spans="3:12" x14ac:dyDescent="0.3">
      <c r="C30" s="7" t="s">
        <v>235</v>
      </c>
      <c r="D30" s="7" t="str">
        <f>LEFT(Clasificación[[#This Row],[Giro Comercial]],(3))</f>
        <v>Ofi</v>
      </c>
      <c r="E30" s="7" t="s">
        <v>229</v>
      </c>
      <c r="F30" s="7" t="s">
        <v>239</v>
      </c>
      <c r="G30" s="107">
        <v>427390</v>
      </c>
    </row>
    <row r="31" spans="3:12" x14ac:dyDescent="0.3">
      <c r="C31" s="7" t="s">
        <v>235</v>
      </c>
      <c r="D31" s="7" t="str">
        <f>LEFT(Clasificación[[#This Row],[Giro Comercial]],(3))</f>
        <v>Ofi</v>
      </c>
      <c r="E31" s="7" t="s">
        <v>229</v>
      </c>
      <c r="F31" s="7" t="s">
        <v>243</v>
      </c>
      <c r="G31" s="107">
        <v>1170684</v>
      </c>
    </row>
    <row r="32" spans="3:12" x14ac:dyDescent="0.3">
      <c r="C32" s="7" t="s">
        <v>232</v>
      </c>
      <c r="D32" s="7" t="str">
        <f>LEFT(Clasificación[[#This Row],[Giro Comercial]],(3))</f>
        <v>Loc</v>
      </c>
      <c r="E32" s="7" t="s">
        <v>229</v>
      </c>
      <c r="F32" s="7" t="s">
        <v>239</v>
      </c>
      <c r="G32" s="107">
        <v>549780</v>
      </c>
    </row>
    <row r="33" spans="3:7" x14ac:dyDescent="0.3">
      <c r="C33" s="7" t="s">
        <v>232</v>
      </c>
      <c r="D33" s="7" t="str">
        <f>LEFT(Clasificación[[#This Row],[Giro Comercial]],(3))</f>
        <v>Loc</v>
      </c>
      <c r="E33" s="7" t="s">
        <v>229</v>
      </c>
      <c r="F33" s="7" t="s">
        <v>239</v>
      </c>
      <c r="G33" s="107">
        <v>659330</v>
      </c>
    </row>
    <row r="34" spans="3:7" x14ac:dyDescent="0.3">
      <c r="C34" s="7" t="s">
        <v>244</v>
      </c>
      <c r="D34" s="7" t="str">
        <f>LEFT(Clasificación[[#This Row],[Giro Comercial]],(3))</f>
        <v>Cas</v>
      </c>
      <c r="E34" s="7" t="s">
        <v>229</v>
      </c>
      <c r="F34" s="7" t="s">
        <v>243</v>
      </c>
      <c r="G34" s="107">
        <v>1660560</v>
      </c>
    </row>
    <row r="35" spans="3:7" x14ac:dyDescent="0.3">
      <c r="C35" s="7" t="s">
        <v>244</v>
      </c>
      <c r="D35" s="7" t="str">
        <f>LEFT(Clasificación[[#This Row],[Giro Comercial]],(3))</f>
        <v>Cas</v>
      </c>
      <c r="E35" s="7" t="s">
        <v>229</v>
      </c>
      <c r="F35" s="7" t="s">
        <v>239</v>
      </c>
      <c r="G35" s="107">
        <v>753571</v>
      </c>
    </row>
    <row r="36" spans="3:7" x14ac:dyDescent="0.3">
      <c r="C36" s="7" t="s">
        <v>232</v>
      </c>
      <c r="D36" s="7" t="str">
        <f>LEFT(Clasificación[[#This Row],[Giro Comercial]],(3))</f>
        <v>Loc</v>
      </c>
      <c r="E36" s="7" t="s">
        <v>229</v>
      </c>
      <c r="F36" s="7" t="s">
        <v>239</v>
      </c>
      <c r="G36" s="107">
        <v>939072</v>
      </c>
    </row>
  </sheetData>
  <mergeCells count="1">
    <mergeCell ref="A1:F1"/>
  </mergeCells>
  <conditionalFormatting sqref="L2">
    <cfRule type="iconSet" priority="3">
      <iconSet iconSet="3Symbols2" showValue="0">
        <cfvo type="percent" val="0"/>
        <cfvo type="percent" val="33"/>
        <cfvo type="percent" val="67"/>
      </iconSet>
    </cfRule>
  </conditionalFormatting>
  <conditionalFormatting sqref="H3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4">
    <cfRule type="iconSet" priority="1">
      <iconSet iconSet="3Symbols2" showValue="0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J29"/>
  <sheetViews>
    <sheetView topLeftCell="D1" workbookViewId="0">
      <selection activeCell="J2" sqref="J2"/>
    </sheetView>
  </sheetViews>
  <sheetFormatPr baseColWidth="10" defaultColWidth="12.5703125" defaultRowHeight="16.5" x14ac:dyDescent="0.3"/>
  <cols>
    <col min="1" max="2" width="2.7109375" style="7" customWidth="1"/>
    <col min="3" max="3" width="14.7109375" style="7" customWidth="1"/>
    <col min="4" max="4" width="14.5703125" style="7" bestFit="1" customWidth="1"/>
    <col min="5" max="5" width="18.42578125" style="7" bestFit="1" customWidth="1"/>
    <col min="6" max="6" width="14.85546875" style="7" bestFit="1" customWidth="1"/>
    <col min="7" max="7" width="14.7109375" style="7" customWidth="1"/>
    <col min="8" max="8" width="13.85546875" style="7" bestFit="1" customWidth="1"/>
    <col min="9" max="9" width="16.85546875" style="7" customWidth="1"/>
    <col min="10" max="16384" width="12.5703125" style="7"/>
  </cols>
  <sheetData>
    <row r="1" spans="3:10" ht="31.5" x14ac:dyDescent="0.5">
      <c r="D1" s="140" t="s">
        <v>211</v>
      </c>
      <c r="E1" s="140"/>
      <c r="F1" s="140"/>
      <c r="G1" s="140"/>
      <c r="H1" s="140"/>
      <c r="I1" s="140"/>
    </row>
    <row r="2" spans="3:10" ht="31.5" x14ac:dyDescent="0.5">
      <c r="D2" s="6" t="s">
        <v>262</v>
      </c>
      <c r="E2" s="5"/>
      <c r="F2" s="5"/>
      <c r="G2" s="5"/>
      <c r="H2" s="5"/>
      <c r="I2" s="5"/>
      <c r="J2" s="154">
        <v>1</v>
      </c>
    </row>
    <row r="4" spans="3:10" x14ac:dyDescent="0.3">
      <c r="C4" s="7" t="s">
        <v>219</v>
      </c>
      <c r="D4" s="7" t="s">
        <v>220</v>
      </c>
      <c r="E4" s="7" t="s">
        <v>221</v>
      </c>
      <c r="F4" s="7" t="s">
        <v>222</v>
      </c>
      <c r="G4" s="7" t="s">
        <v>223</v>
      </c>
      <c r="H4" s="7" t="s">
        <v>224</v>
      </c>
      <c r="I4" s="7" t="s">
        <v>252</v>
      </c>
    </row>
    <row r="5" spans="3:10" x14ac:dyDescent="0.3">
      <c r="C5" s="7">
        <v>47</v>
      </c>
      <c r="D5" s="11">
        <v>38006</v>
      </c>
      <c r="E5" s="7" t="s">
        <v>242</v>
      </c>
      <c r="F5" s="7" t="s">
        <v>229</v>
      </c>
      <c r="G5" s="7" t="s">
        <v>243</v>
      </c>
      <c r="H5" s="7">
        <v>53</v>
      </c>
      <c r="I5" s="12">
        <v>249418</v>
      </c>
    </row>
    <row r="6" spans="3:10" x14ac:dyDescent="0.3">
      <c r="C6" s="7">
        <v>56</v>
      </c>
      <c r="D6" s="11">
        <v>38009</v>
      </c>
      <c r="E6" s="7" t="s">
        <v>242</v>
      </c>
      <c r="F6" s="7" t="s">
        <v>233</v>
      </c>
      <c r="G6" s="7" t="s">
        <v>230</v>
      </c>
      <c r="H6" s="7">
        <v>54</v>
      </c>
      <c r="I6" s="12">
        <v>239220</v>
      </c>
    </row>
    <row r="7" spans="3:10" x14ac:dyDescent="0.3">
      <c r="C7" s="7">
        <v>75</v>
      </c>
      <c r="D7" s="11">
        <v>38015</v>
      </c>
      <c r="E7" s="7" t="s">
        <v>238</v>
      </c>
      <c r="F7" s="7" t="s">
        <v>233</v>
      </c>
      <c r="G7" s="7" t="s">
        <v>239</v>
      </c>
      <c r="H7" s="7">
        <v>41</v>
      </c>
      <c r="I7" s="12">
        <v>187862</v>
      </c>
    </row>
    <row r="8" spans="3:10" x14ac:dyDescent="0.3">
      <c r="C8" s="7">
        <v>89</v>
      </c>
      <c r="D8" s="11">
        <v>38021</v>
      </c>
      <c r="E8" s="7" t="s">
        <v>232</v>
      </c>
      <c r="F8" s="7" t="s">
        <v>229</v>
      </c>
      <c r="G8" s="7" t="s">
        <v>243</v>
      </c>
      <c r="H8" s="7">
        <v>49</v>
      </c>
      <c r="I8" s="12">
        <v>219716</v>
      </c>
    </row>
    <row r="9" spans="3:10" x14ac:dyDescent="0.3">
      <c r="C9" s="7">
        <v>135</v>
      </c>
      <c r="D9" s="11">
        <v>38039</v>
      </c>
      <c r="E9" s="7" t="s">
        <v>232</v>
      </c>
      <c r="F9" s="7" t="s">
        <v>233</v>
      </c>
      <c r="G9" s="7" t="s">
        <v>230</v>
      </c>
      <c r="H9" s="7">
        <v>45</v>
      </c>
      <c r="I9" s="12">
        <v>229455</v>
      </c>
    </row>
    <row r="10" spans="3:10" x14ac:dyDescent="0.3">
      <c r="C10" s="7">
        <v>195</v>
      </c>
      <c r="D10" s="11">
        <v>38065</v>
      </c>
      <c r="E10" s="7" t="s">
        <v>242</v>
      </c>
      <c r="F10" s="7" t="s">
        <v>233</v>
      </c>
      <c r="G10" s="7" t="s">
        <v>234</v>
      </c>
      <c r="H10" s="7">
        <v>62</v>
      </c>
      <c r="I10" s="12">
        <v>250852</v>
      </c>
    </row>
    <row r="11" spans="3:10" x14ac:dyDescent="0.3">
      <c r="C11" s="7">
        <v>202</v>
      </c>
      <c r="D11" s="11">
        <v>38068</v>
      </c>
      <c r="E11" s="7" t="s">
        <v>242</v>
      </c>
      <c r="F11" s="7" t="s">
        <v>233</v>
      </c>
      <c r="G11" s="7" t="s">
        <v>234</v>
      </c>
      <c r="H11" s="7">
        <v>52</v>
      </c>
      <c r="I11" s="12">
        <v>298272</v>
      </c>
    </row>
    <row r="12" spans="3:10" x14ac:dyDescent="0.3">
      <c r="C12" s="7">
        <v>292</v>
      </c>
      <c r="D12" s="11">
        <v>38098</v>
      </c>
      <c r="E12" s="7" t="s">
        <v>228</v>
      </c>
      <c r="F12" s="7" t="s">
        <v>233</v>
      </c>
      <c r="G12" s="7" t="s">
        <v>243</v>
      </c>
      <c r="H12" s="7">
        <v>54</v>
      </c>
      <c r="I12" s="12">
        <v>258444</v>
      </c>
    </row>
    <row r="13" spans="3:10" x14ac:dyDescent="0.3">
      <c r="C13" s="7">
        <v>322</v>
      </c>
      <c r="D13" s="11">
        <v>38110</v>
      </c>
      <c r="E13" s="7" t="s">
        <v>238</v>
      </c>
      <c r="F13" s="7" t="s">
        <v>233</v>
      </c>
      <c r="G13" s="7" t="s">
        <v>243</v>
      </c>
      <c r="H13" s="7">
        <v>42</v>
      </c>
      <c r="I13" s="12">
        <v>255906</v>
      </c>
    </row>
    <row r="14" spans="3:10" x14ac:dyDescent="0.3">
      <c r="C14" s="7">
        <v>445</v>
      </c>
      <c r="D14" s="11">
        <v>38155</v>
      </c>
      <c r="E14" s="7" t="s">
        <v>232</v>
      </c>
      <c r="F14" s="7" t="s">
        <v>229</v>
      </c>
      <c r="G14" s="7" t="s">
        <v>234</v>
      </c>
      <c r="H14" s="7">
        <v>44</v>
      </c>
      <c r="I14" s="12">
        <v>189156</v>
      </c>
    </row>
    <row r="15" spans="3:10" x14ac:dyDescent="0.3">
      <c r="C15" s="7">
        <v>466</v>
      </c>
      <c r="D15" s="11">
        <v>38162</v>
      </c>
      <c r="E15" s="7" t="s">
        <v>232</v>
      </c>
      <c r="F15" s="7" t="s">
        <v>229</v>
      </c>
      <c r="G15" s="7" t="s">
        <v>239</v>
      </c>
      <c r="H15" s="7">
        <v>44</v>
      </c>
      <c r="I15" s="12">
        <v>242704</v>
      </c>
    </row>
    <row r="16" spans="3:10" x14ac:dyDescent="0.3">
      <c r="C16" s="7">
        <v>489</v>
      </c>
      <c r="D16" s="11">
        <v>38169</v>
      </c>
      <c r="E16" s="7" t="s">
        <v>244</v>
      </c>
      <c r="F16" s="7" t="s">
        <v>233</v>
      </c>
      <c r="G16" s="7" t="s">
        <v>239</v>
      </c>
      <c r="H16" s="7">
        <v>60</v>
      </c>
      <c r="I16" s="12">
        <v>253920</v>
      </c>
    </row>
    <row r="17" spans="3:9" x14ac:dyDescent="0.3">
      <c r="C17" s="7">
        <v>511</v>
      </c>
      <c r="D17" s="11">
        <v>38174</v>
      </c>
      <c r="E17" s="7" t="s">
        <v>241</v>
      </c>
      <c r="F17" s="7" t="s">
        <v>233</v>
      </c>
      <c r="G17" s="7" t="s">
        <v>230</v>
      </c>
      <c r="H17" s="7">
        <v>40</v>
      </c>
      <c r="I17" s="12">
        <v>258560</v>
      </c>
    </row>
    <row r="18" spans="3:9" x14ac:dyDescent="0.3">
      <c r="C18" s="7">
        <v>515</v>
      </c>
      <c r="D18" s="11">
        <v>38176</v>
      </c>
      <c r="E18" s="7" t="s">
        <v>235</v>
      </c>
      <c r="F18" s="7" t="s">
        <v>233</v>
      </c>
      <c r="G18" s="7" t="s">
        <v>243</v>
      </c>
      <c r="H18" s="7">
        <v>47</v>
      </c>
      <c r="I18" s="12">
        <v>262777</v>
      </c>
    </row>
    <row r="19" spans="3:9" x14ac:dyDescent="0.3">
      <c r="C19" s="7">
        <v>520</v>
      </c>
      <c r="D19" s="11">
        <v>38177</v>
      </c>
      <c r="E19" s="7" t="s">
        <v>238</v>
      </c>
      <c r="F19" s="7" t="s">
        <v>233</v>
      </c>
      <c r="G19" s="7" t="s">
        <v>230</v>
      </c>
      <c r="H19" s="7">
        <v>42</v>
      </c>
      <c r="I19" s="12">
        <v>279342</v>
      </c>
    </row>
    <row r="20" spans="3:9" x14ac:dyDescent="0.3">
      <c r="C20" s="7">
        <v>541</v>
      </c>
      <c r="D20" s="11">
        <v>38184</v>
      </c>
      <c r="E20" s="7" t="s">
        <v>244</v>
      </c>
      <c r="F20" s="7" t="s">
        <v>229</v>
      </c>
      <c r="G20" s="7" t="s">
        <v>234</v>
      </c>
      <c r="H20" s="7">
        <v>62</v>
      </c>
      <c r="I20" s="12">
        <v>251596</v>
      </c>
    </row>
    <row r="21" spans="3:9" x14ac:dyDescent="0.3">
      <c r="C21" s="7">
        <v>561</v>
      </c>
      <c r="D21" s="11">
        <v>38193</v>
      </c>
      <c r="E21" s="7" t="s">
        <v>228</v>
      </c>
      <c r="F21" s="7" t="s">
        <v>233</v>
      </c>
      <c r="G21" s="7" t="s">
        <v>230</v>
      </c>
      <c r="H21" s="7">
        <v>53</v>
      </c>
      <c r="I21" s="12">
        <v>280741</v>
      </c>
    </row>
    <row r="22" spans="3:9" x14ac:dyDescent="0.3">
      <c r="C22" s="7">
        <v>574</v>
      </c>
      <c r="D22" s="11">
        <v>38196</v>
      </c>
      <c r="E22" s="7" t="s">
        <v>232</v>
      </c>
      <c r="F22" s="7" t="s">
        <v>229</v>
      </c>
      <c r="G22" s="7" t="s">
        <v>230</v>
      </c>
      <c r="H22" s="7">
        <v>58</v>
      </c>
      <c r="I22" s="12">
        <v>251430</v>
      </c>
    </row>
    <row r="23" spans="3:9" x14ac:dyDescent="0.3">
      <c r="C23" s="7">
        <v>677</v>
      </c>
      <c r="D23" s="11">
        <v>38229</v>
      </c>
      <c r="E23" s="7" t="s">
        <v>241</v>
      </c>
      <c r="F23" s="7" t="s">
        <v>229</v>
      </c>
      <c r="G23" s="7" t="s">
        <v>239</v>
      </c>
      <c r="H23" s="7">
        <v>54</v>
      </c>
      <c r="I23" s="12">
        <v>227178</v>
      </c>
    </row>
    <row r="24" spans="3:9" x14ac:dyDescent="0.3">
      <c r="C24" s="7">
        <v>771</v>
      </c>
      <c r="D24" s="11">
        <v>38264</v>
      </c>
      <c r="E24" s="7" t="s">
        <v>241</v>
      </c>
      <c r="F24" s="7" t="s">
        <v>233</v>
      </c>
      <c r="G24" s="7" t="s">
        <v>234</v>
      </c>
      <c r="H24" s="7">
        <v>44</v>
      </c>
      <c r="I24" s="12">
        <v>223564</v>
      </c>
    </row>
    <row r="25" spans="3:9" x14ac:dyDescent="0.3">
      <c r="C25" s="7">
        <v>782</v>
      </c>
      <c r="D25" s="11">
        <v>38266</v>
      </c>
      <c r="E25" s="7" t="s">
        <v>238</v>
      </c>
      <c r="F25" s="7" t="s">
        <v>233</v>
      </c>
      <c r="G25" s="7" t="s">
        <v>234</v>
      </c>
      <c r="H25" s="7">
        <v>74</v>
      </c>
      <c r="I25" s="12">
        <v>299996</v>
      </c>
    </row>
    <row r="26" spans="3:9" x14ac:dyDescent="0.3">
      <c r="D26" s="11"/>
      <c r="I26" s="12"/>
    </row>
    <row r="27" spans="3:9" x14ac:dyDescent="0.3">
      <c r="D27" s="11"/>
      <c r="I27" s="12"/>
    </row>
    <row r="28" spans="3:9" x14ac:dyDescent="0.3">
      <c r="D28" s="7" t="s">
        <v>251</v>
      </c>
      <c r="E28" s="12">
        <f>SUMIF(Operación,"Alquiler",Venta)</f>
        <v>1631198</v>
      </c>
      <c r="G28" s="7" t="s">
        <v>250</v>
      </c>
      <c r="H28" s="12">
        <f>MAX(Venta)</f>
        <v>299996</v>
      </c>
    </row>
    <row r="29" spans="3:9" x14ac:dyDescent="0.3">
      <c r="D29" s="7" t="s">
        <v>249</v>
      </c>
      <c r="E29" s="12">
        <f>SUMIF(Operación,"Venta", Venta)</f>
        <v>3578911</v>
      </c>
      <c r="G29" s="7" t="s">
        <v>248</v>
      </c>
      <c r="H29" s="12">
        <f>MIN(Venta)</f>
        <v>187862</v>
      </c>
    </row>
  </sheetData>
  <mergeCells count="1">
    <mergeCell ref="D1:I1"/>
  </mergeCells>
  <phoneticPr fontId="13" type="noConversion"/>
  <conditionalFormatting sqref="J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5" verticalDpi="4294967295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1:L60"/>
  <sheetViews>
    <sheetView showGridLines="0" topLeftCell="C1" zoomScaleNormal="100" workbookViewId="0">
      <selection activeCell="J2" sqref="J2"/>
    </sheetView>
  </sheetViews>
  <sheetFormatPr baseColWidth="10" defaultRowHeight="15" x14ac:dyDescent="0.25"/>
  <cols>
    <col min="1" max="2" width="2.5703125" style="22" customWidth="1"/>
    <col min="3" max="3" width="11.85546875" style="22" customWidth="1"/>
    <col min="4" max="4" width="12.28515625" style="23" customWidth="1"/>
    <col min="5" max="5" width="14.5703125" style="24" customWidth="1"/>
    <col min="6" max="6" width="21.140625" style="25" customWidth="1"/>
    <col min="7" max="7" width="17.85546875" style="26" customWidth="1"/>
    <col min="8" max="8" width="25.7109375" style="26" customWidth="1"/>
    <col min="9" max="9" width="30.85546875" style="26" customWidth="1"/>
    <col min="10" max="10" width="15" style="27" customWidth="1"/>
    <col min="11" max="11" width="14.85546875" style="27" customWidth="1"/>
    <col min="12" max="12" width="13.28515625" style="27" customWidth="1"/>
    <col min="13" max="256" width="9.140625" style="22" customWidth="1"/>
    <col min="257" max="16384" width="11.42578125" style="22"/>
  </cols>
  <sheetData>
    <row r="1" spans="3:12" s="7" customFormat="1" ht="31.5" x14ac:dyDescent="0.5">
      <c r="D1" s="140" t="s">
        <v>211</v>
      </c>
      <c r="E1" s="140"/>
      <c r="F1" s="140"/>
      <c r="G1" s="140"/>
      <c r="H1" s="140"/>
      <c r="I1" s="140"/>
    </row>
    <row r="2" spans="3:12" s="7" customFormat="1" ht="31.5" x14ac:dyDescent="0.5">
      <c r="D2" s="6" t="s">
        <v>357</v>
      </c>
      <c r="E2" s="5"/>
      <c r="F2" s="5"/>
      <c r="G2" s="5"/>
      <c r="H2" s="5"/>
      <c r="I2" s="5"/>
      <c r="J2" s="154">
        <v>1</v>
      </c>
    </row>
    <row r="3" spans="3:12" ht="18.75" x14ac:dyDescent="0.3">
      <c r="D3" s="6" t="s">
        <v>358</v>
      </c>
      <c r="J3" s="154">
        <v>1</v>
      </c>
    </row>
    <row r="4" spans="3:12" ht="15.75" customHeight="1" x14ac:dyDescent="0.25"/>
    <row r="5" spans="3:12" ht="28.5" customHeight="1" x14ac:dyDescent="0.25">
      <c r="J5" s="147" t="s">
        <v>263</v>
      </c>
      <c r="K5" s="148"/>
      <c r="L5" s="148"/>
    </row>
    <row r="6" spans="3:12" s="28" customFormat="1" ht="32.25" customHeight="1" x14ac:dyDescent="0.2">
      <c r="C6" s="112" t="s">
        <v>264</v>
      </c>
      <c r="D6" s="113" t="s">
        <v>265</v>
      </c>
      <c r="E6" s="112" t="s">
        <v>266</v>
      </c>
      <c r="F6" s="113" t="s">
        <v>267</v>
      </c>
      <c r="G6" s="114" t="s">
        <v>225</v>
      </c>
      <c r="H6" s="113" t="s">
        <v>268</v>
      </c>
      <c r="I6" s="113" t="s">
        <v>269</v>
      </c>
      <c r="J6" s="115" t="s">
        <v>270</v>
      </c>
      <c r="K6" s="115" t="s">
        <v>271</v>
      </c>
      <c r="L6" s="116" t="s">
        <v>272</v>
      </c>
    </row>
    <row r="7" spans="3:12" ht="12.75" x14ac:dyDescent="0.2">
      <c r="C7" s="29">
        <v>10024</v>
      </c>
      <c r="D7" s="30">
        <v>11772</v>
      </c>
      <c r="E7" s="31">
        <v>42465</v>
      </c>
      <c r="F7" s="32" t="s">
        <v>273</v>
      </c>
      <c r="G7" s="33">
        <v>150</v>
      </c>
      <c r="H7" s="32" t="s">
        <v>274</v>
      </c>
      <c r="I7" s="32" t="s">
        <v>275</v>
      </c>
      <c r="J7" s="111">
        <f>(Tabla11[[#This Row],[Fecha Factura]]+60)</f>
        <v>42525</v>
      </c>
      <c r="K7" s="111">
        <f>(Tabla11[[#This Row],[Fecha Factura]]+90)</f>
        <v>42555</v>
      </c>
      <c r="L7" s="111">
        <f>(Tabla11[[#This Row],[Fecha Factura]]+120)</f>
        <v>42585</v>
      </c>
    </row>
    <row r="8" spans="3:12" ht="12.75" x14ac:dyDescent="0.2">
      <c r="C8" s="34">
        <v>10014</v>
      </c>
      <c r="D8" s="35">
        <v>11773</v>
      </c>
      <c r="E8" s="36">
        <v>42465</v>
      </c>
      <c r="F8" s="37" t="s">
        <v>276</v>
      </c>
      <c r="G8" s="38">
        <v>550</v>
      </c>
      <c r="H8" s="37" t="s">
        <v>277</v>
      </c>
      <c r="I8" s="37" t="s">
        <v>278</v>
      </c>
      <c r="J8" s="111">
        <f>(Tabla11[[#This Row],[Fecha Factura]]+60)</f>
        <v>42525</v>
      </c>
      <c r="K8" s="117">
        <f>(Tabla11[[#This Row],[Fecha Factura]]+90)</f>
        <v>42555</v>
      </c>
      <c r="L8" s="117">
        <f>(Tabla11[[#This Row],[Fecha Factura]]+120)</f>
        <v>42585</v>
      </c>
    </row>
    <row r="9" spans="3:12" ht="12.75" x14ac:dyDescent="0.2">
      <c r="C9" s="39">
        <v>10034</v>
      </c>
      <c r="D9" s="40">
        <v>11774</v>
      </c>
      <c r="E9" s="41">
        <v>42465</v>
      </c>
      <c r="F9" s="42" t="s">
        <v>279</v>
      </c>
      <c r="G9" s="43">
        <v>750</v>
      </c>
      <c r="H9" s="42" t="s">
        <v>280</v>
      </c>
      <c r="I9" s="42" t="s">
        <v>281</v>
      </c>
      <c r="J9" s="111">
        <f>(Tabla11[[#This Row],[Fecha Factura]]+60)</f>
        <v>42525</v>
      </c>
      <c r="K9" s="118">
        <f>(Tabla11[[#This Row],[Fecha Factura]]+90)</f>
        <v>42555</v>
      </c>
      <c r="L9" s="118">
        <f>(Tabla11[[#This Row],[Fecha Factura]]+120)</f>
        <v>42585</v>
      </c>
    </row>
    <row r="10" spans="3:12" ht="12.75" x14ac:dyDescent="0.2">
      <c r="C10" s="34">
        <v>10029</v>
      </c>
      <c r="D10" s="35">
        <v>11775</v>
      </c>
      <c r="E10" s="36">
        <v>42465</v>
      </c>
      <c r="F10" s="37" t="s">
        <v>282</v>
      </c>
      <c r="G10" s="38">
        <v>240</v>
      </c>
      <c r="H10" s="37" t="s">
        <v>283</v>
      </c>
      <c r="I10" s="37" t="s">
        <v>284</v>
      </c>
      <c r="J10" s="111">
        <f>(Tabla11[[#This Row],[Fecha Factura]]+60)</f>
        <v>42525</v>
      </c>
      <c r="K10" s="117">
        <f>(Tabla11[[#This Row],[Fecha Factura]]+90)</f>
        <v>42555</v>
      </c>
      <c r="L10" s="117">
        <f>(Tabla11[[#This Row],[Fecha Factura]]+120)</f>
        <v>42585</v>
      </c>
    </row>
    <row r="11" spans="3:12" ht="12.75" x14ac:dyDescent="0.2">
      <c r="C11" s="39">
        <v>10030</v>
      </c>
      <c r="D11" s="40">
        <v>11776</v>
      </c>
      <c r="E11" s="41">
        <v>42526</v>
      </c>
      <c r="F11" s="42" t="s">
        <v>285</v>
      </c>
      <c r="G11" s="43">
        <v>61.5</v>
      </c>
      <c r="H11" s="42" t="s">
        <v>286</v>
      </c>
      <c r="I11" s="42" t="s">
        <v>287</v>
      </c>
      <c r="J11" s="111">
        <f>(Tabla11[[#This Row],[Fecha Factura]]+60)</f>
        <v>42586</v>
      </c>
      <c r="K11" s="118">
        <f>(Tabla11[[#This Row],[Fecha Factura]]+90)</f>
        <v>42616</v>
      </c>
      <c r="L11" s="118">
        <f>(Tabla11[[#This Row],[Fecha Factura]]+120)</f>
        <v>42646</v>
      </c>
    </row>
    <row r="12" spans="3:12" ht="12.75" x14ac:dyDescent="0.2">
      <c r="C12" s="34">
        <v>10018</v>
      </c>
      <c r="D12" s="35">
        <v>11777</v>
      </c>
      <c r="E12" s="36">
        <v>42526</v>
      </c>
      <c r="F12" s="37" t="s">
        <v>288</v>
      </c>
      <c r="G12" s="38">
        <v>211.25</v>
      </c>
      <c r="H12" s="37" t="s">
        <v>289</v>
      </c>
      <c r="I12" s="37" t="s">
        <v>287</v>
      </c>
      <c r="J12" s="111">
        <f>(Tabla11[[#This Row],[Fecha Factura]]+60)</f>
        <v>42586</v>
      </c>
      <c r="K12" s="117">
        <f>(Tabla11[[#This Row],[Fecha Factura]]+90)</f>
        <v>42616</v>
      </c>
      <c r="L12" s="117">
        <f>(Tabla11[[#This Row],[Fecha Factura]]+120)</f>
        <v>42646</v>
      </c>
    </row>
    <row r="13" spans="3:12" ht="12.75" x14ac:dyDescent="0.2">
      <c r="C13" s="39">
        <v>10035</v>
      </c>
      <c r="D13" s="40">
        <v>11778</v>
      </c>
      <c r="E13" s="41">
        <v>42526</v>
      </c>
      <c r="F13" s="42" t="s">
        <v>290</v>
      </c>
      <c r="G13" s="43">
        <v>220.13</v>
      </c>
      <c r="H13" s="42" t="s">
        <v>291</v>
      </c>
      <c r="I13" s="42" t="s">
        <v>292</v>
      </c>
      <c r="J13" s="111">
        <f>(Tabla11[[#This Row],[Fecha Factura]]+60)</f>
        <v>42586</v>
      </c>
      <c r="K13" s="118">
        <f>(Tabla11[[#This Row],[Fecha Factura]]+90)</f>
        <v>42616</v>
      </c>
      <c r="L13" s="118">
        <f>(Tabla11[[#This Row],[Fecha Factura]]+120)</f>
        <v>42646</v>
      </c>
    </row>
    <row r="14" spans="3:12" ht="12.75" x14ac:dyDescent="0.2">
      <c r="C14" s="34">
        <v>10010</v>
      </c>
      <c r="D14" s="35">
        <v>11779</v>
      </c>
      <c r="E14" s="36">
        <v>42528</v>
      </c>
      <c r="F14" s="37" t="s">
        <v>293</v>
      </c>
      <c r="G14" s="38">
        <v>151.44</v>
      </c>
      <c r="H14" s="37" t="s">
        <v>294</v>
      </c>
      <c r="I14" s="37" t="s">
        <v>295</v>
      </c>
      <c r="J14" s="111">
        <f>(Tabla11[[#This Row],[Fecha Factura]]+60)</f>
        <v>42588</v>
      </c>
      <c r="K14" s="117">
        <f>(Tabla11[[#This Row],[Fecha Factura]]+90)</f>
        <v>42618</v>
      </c>
      <c r="L14" s="117">
        <f>(Tabla11[[#This Row],[Fecha Factura]]+120)</f>
        <v>42648</v>
      </c>
    </row>
    <row r="15" spans="3:12" ht="12.75" x14ac:dyDescent="0.2">
      <c r="C15" s="39">
        <v>10012</v>
      </c>
      <c r="D15" s="40">
        <v>11781</v>
      </c>
      <c r="E15" s="41">
        <v>42528</v>
      </c>
      <c r="F15" s="42" t="s">
        <v>296</v>
      </c>
      <c r="G15" s="43">
        <v>98.66</v>
      </c>
      <c r="H15" s="42" t="s">
        <v>297</v>
      </c>
      <c r="I15" s="42" t="s">
        <v>298</v>
      </c>
      <c r="J15" s="111">
        <f>(Tabla11[[#This Row],[Fecha Factura]]+60)</f>
        <v>42588</v>
      </c>
      <c r="K15" s="118">
        <f>(Tabla11[[#This Row],[Fecha Factura]]+90)</f>
        <v>42618</v>
      </c>
      <c r="L15" s="118">
        <f>(Tabla11[[#This Row],[Fecha Factura]]+120)</f>
        <v>42648</v>
      </c>
    </row>
    <row r="16" spans="3:12" ht="12.75" x14ac:dyDescent="0.2">
      <c r="C16" s="34">
        <v>10021</v>
      </c>
      <c r="D16" s="35">
        <v>11784</v>
      </c>
      <c r="E16" s="36">
        <v>42528</v>
      </c>
      <c r="F16" s="37" t="s">
        <v>299</v>
      </c>
      <c r="G16" s="38">
        <v>414.35</v>
      </c>
      <c r="H16" s="37" t="s">
        <v>300</v>
      </c>
      <c r="I16" s="37" t="s">
        <v>292</v>
      </c>
      <c r="J16" s="111">
        <f>(Tabla11[[#This Row],[Fecha Factura]]+60)</f>
        <v>42588</v>
      </c>
      <c r="K16" s="117">
        <f>(Tabla11[[#This Row],[Fecha Factura]]+90)</f>
        <v>42618</v>
      </c>
      <c r="L16" s="117">
        <f>(Tabla11[[#This Row],[Fecha Factura]]+120)</f>
        <v>42648</v>
      </c>
    </row>
    <row r="17" spans="3:12" ht="12.75" x14ac:dyDescent="0.2">
      <c r="C17" s="39">
        <v>10022</v>
      </c>
      <c r="D17" s="40">
        <v>11785</v>
      </c>
      <c r="E17" s="41">
        <v>42529</v>
      </c>
      <c r="F17" s="42" t="s">
        <v>301</v>
      </c>
      <c r="G17" s="43">
        <v>75.989999999999995</v>
      </c>
      <c r="H17" s="42" t="s">
        <v>302</v>
      </c>
      <c r="I17" s="42" t="s">
        <v>303</v>
      </c>
      <c r="J17" s="111">
        <f>(Tabla11[[#This Row],[Fecha Factura]]+60)</f>
        <v>42589</v>
      </c>
      <c r="K17" s="118">
        <f>(Tabla11[[#This Row],[Fecha Factura]]+90)</f>
        <v>42619</v>
      </c>
      <c r="L17" s="118">
        <f>(Tabla11[[#This Row],[Fecha Factura]]+120)</f>
        <v>42649</v>
      </c>
    </row>
    <row r="18" spans="3:12" ht="12.75" x14ac:dyDescent="0.2">
      <c r="C18" s="34">
        <v>10026</v>
      </c>
      <c r="D18" s="35">
        <v>11786</v>
      </c>
      <c r="E18" s="36">
        <v>42529</v>
      </c>
      <c r="F18" s="37" t="s">
        <v>304</v>
      </c>
      <c r="G18" s="38">
        <v>159.88</v>
      </c>
      <c r="H18" s="37" t="s">
        <v>305</v>
      </c>
      <c r="I18" s="37" t="s">
        <v>306</v>
      </c>
      <c r="J18" s="111">
        <f>(Tabla11[[#This Row],[Fecha Factura]]+60)</f>
        <v>42589</v>
      </c>
      <c r="K18" s="117">
        <f>(Tabla11[[#This Row],[Fecha Factura]]+90)</f>
        <v>42619</v>
      </c>
      <c r="L18" s="117">
        <f>(Tabla11[[#This Row],[Fecha Factura]]+120)</f>
        <v>42649</v>
      </c>
    </row>
    <row r="19" spans="3:12" ht="12.75" x14ac:dyDescent="0.2">
      <c r="C19" s="39">
        <v>10033</v>
      </c>
      <c r="D19" s="40">
        <v>11787</v>
      </c>
      <c r="E19" s="41">
        <v>42529</v>
      </c>
      <c r="F19" s="42" t="s">
        <v>307</v>
      </c>
      <c r="G19" s="43">
        <v>190</v>
      </c>
      <c r="H19" s="42" t="s">
        <v>308</v>
      </c>
      <c r="I19" s="42" t="s">
        <v>309</v>
      </c>
      <c r="J19" s="111">
        <f>(Tabla11[[#This Row],[Fecha Factura]]+60)</f>
        <v>42589</v>
      </c>
      <c r="K19" s="118">
        <f>(Tabla11[[#This Row],[Fecha Factura]]+90)</f>
        <v>42619</v>
      </c>
      <c r="L19" s="118">
        <f>(Tabla11[[#This Row],[Fecha Factura]]+120)</f>
        <v>42649</v>
      </c>
    </row>
    <row r="20" spans="3:12" ht="12.75" x14ac:dyDescent="0.2">
      <c r="C20" s="34">
        <v>10015</v>
      </c>
      <c r="D20" s="35">
        <v>11789</v>
      </c>
      <c r="E20" s="36">
        <v>42529</v>
      </c>
      <c r="F20" s="37" t="s">
        <v>310</v>
      </c>
      <c r="G20" s="38">
        <v>561.11</v>
      </c>
      <c r="H20" s="37" t="s">
        <v>311</v>
      </c>
      <c r="I20" s="37" t="s">
        <v>312</v>
      </c>
      <c r="J20" s="111">
        <f>(Tabla11[[#This Row],[Fecha Factura]]+60)</f>
        <v>42589</v>
      </c>
      <c r="K20" s="117">
        <f>(Tabla11[[#This Row],[Fecha Factura]]+90)</f>
        <v>42619</v>
      </c>
      <c r="L20" s="117">
        <f>(Tabla11[[#This Row],[Fecha Factura]]+120)</f>
        <v>42649</v>
      </c>
    </row>
    <row r="21" spans="3:12" ht="12.75" x14ac:dyDescent="0.2">
      <c r="C21" s="39">
        <v>10036</v>
      </c>
      <c r="D21" s="40">
        <v>11790</v>
      </c>
      <c r="E21" s="41">
        <v>42529</v>
      </c>
      <c r="F21" s="42" t="s">
        <v>313</v>
      </c>
      <c r="G21" s="43">
        <v>180.25</v>
      </c>
      <c r="H21" s="42" t="s">
        <v>314</v>
      </c>
      <c r="I21" s="42" t="s">
        <v>315</v>
      </c>
      <c r="J21" s="111">
        <f>(Tabla11[[#This Row],[Fecha Factura]]+60)</f>
        <v>42589</v>
      </c>
      <c r="K21" s="118">
        <f>(Tabla11[[#This Row],[Fecha Factura]]+90)</f>
        <v>42619</v>
      </c>
      <c r="L21" s="118">
        <f>(Tabla11[[#This Row],[Fecha Factura]]+120)</f>
        <v>42649</v>
      </c>
    </row>
    <row r="22" spans="3:12" ht="12.75" x14ac:dyDescent="0.2">
      <c r="C22" s="34">
        <v>10032</v>
      </c>
      <c r="D22" s="35">
        <v>11791</v>
      </c>
      <c r="E22" s="36">
        <v>42529</v>
      </c>
      <c r="F22" s="37" t="s">
        <v>316</v>
      </c>
      <c r="G22" s="38">
        <v>424.6</v>
      </c>
      <c r="H22" s="37" t="s">
        <v>317</v>
      </c>
      <c r="I22" s="37" t="s">
        <v>318</v>
      </c>
      <c r="J22" s="111">
        <f>(Tabla11[[#This Row],[Fecha Factura]]+60)</f>
        <v>42589</v>
      </c>
      <c r="K22" s="117">
        <f>(Tabla11[[#This Row],[Fecha Factura]]+90)</f>
        <v>42619</v>
      </c>
      <c r="L22" s="117">
        <f>(Tabla11[[#This Row],[Fecha Factura]]+120)</f>
        <v>42649</v>
      </c>
    </row>
    <row r="23" spans="3:12" ht="12.75" x14ac:dyDescent="0.2">
      <c r="C23" s="39">
        <v>10017</v>
      </c>
      <c r="D23" s="40">
        <v>11792</v>
      </c>
      <c r="E23" s="41">
        <v>42530</v>
      </c>
      <c r="F23" s="42" t="s">
        <v>319</v>
      </c>
      <c r="G23" s="43">
        <v>119.85</v>
      </c>
      <c r="H23" s="42" t="s">
        <v>320</v>
      </c>
      <c r="I23" s="42" t="s">
        <v>318</v>
      </c>
      <c r="J23" s="111">
        <f>(Tabla11[[#This Row],[Fecha Factura]]+60)</f>
        <v>42590</v>
      </c>
      <c r="K23" s="118">
        <f>(Tabla11[[#This Row],[Fecha Factura]]+90)</f>
        <v>42620</v>
      </c>
      <c r="L23" s="118">
        <f>(Tabla11[[#This Row],[Fecha Factura]]+120)</f>
        <v>42650</v>
      </c>
    </row>
    <row r="24" spans="3:12" ht="12.75" x14ac:dyDescent="0.2">
      <c r="C24" s="34">
        <v>10023</v>
      </c>
      <c r="D24" s="35">
        <v>11796</v>
      </c>
      <c r="E24" s="36">
        <v>42530</v>
      </c>
      <c r="F24" s="37" t="s">
        <v>321</v>
      </c>
      <c r="G24" s="38">
        <v>1751.25</v>
      </c>
      <c r="H24" s="37" t="s">
        <v>322</v>
      </c>
      <c r="I24" s="37" t="s">
        <v>306</v>
      </c>
      <c r="J24" s="111">
        <f>(Tabla11[[#This Row],[Fecha Factura]]+60)</f>
        <v>42590</v>
      </c>
      <c r="K24" s="117">
        <f>(Tabla11[[#This Row],[Fecha Factura]]+90)</f>
        <v>42620</v>
      </c>
      <c r="L24" s="117">
        <f>(Tabla11[[#This Row],[Fecha Factura]]+120)</f>
        <v>42650</v>
      </c>
    </row>
    <row r="25" spans="3:12" ht="12.75" x14ac:dyDescent="0.2">
      <c r="C25" s="39">
        <v>10016</v>
      </c>
      <c r="D25" s="40">
        <v>11797</v>
      </c>
      <c r="E25" s="41">
        <v>42530</v>
      </c>
      <c r="F25" s="42" t="s">
        <v>323</v>
      </c>
      <c r="G25" s="43">
        <v>531.66999999999996</v>
      </c>
      <c r="H25" s="42" t="s">
        <v>324</v>
      </c>
      <c r="I25" s="42" t="s">
        <v>325</v>
      </c>
      <c r="J25" s="111">
        <f>(Tabla11[[#This Row],[Fecha Factura]]+60)</f>
        <v>42590</v>
      </c>
      <c r="K25" s="118">
        <f>(Tabla11[[#This Row],[Fecha Factura]]+90)</f>
        <v>42620</v>
      </c>
      <c r="L25" s="118">
        <f>(Tabla11[[#This Row],[Fecha Factura]]+120)</f>
        <v>42650</v>
      </c>
    </row>
    <row r="26" spans="3:12" ht="12.75" x14ac:dyDescent="0.2">
      <c r="C26" s="34">
        <v>10028</v>
      </c>
      <c r="D26" s="35">
        <v>11798</v>
      </c>
      <c r="E26" s="36">
        <v>42530</v>
      </c>
      <c r="F26" s="37" t="s">
        <v>326</v>
      </c>
      <c r="G26" s="38">
        <v>1150.95</v>
      </c>
      <c r="H26" s="37" t="s">
        <v>327</v>
      </c>
      <c r="I26" s="37" t="s">
        <v>328</v>
      </c>
      <c r="J26" s="111">
        <f>(Tabla11[[#This Row],[Fecha Factura]]+60)</f>
        <v>42590</v>
      </c>
      <c r="K26" s="117">
        <f>(Tabla11[[#This Row],[Fecha Factura]]+90)</f>
        <v>42620</v>
      </c>
      <c r="L26" s="117">
        <f>(Tabla11[[#This Row],[Fecha Factura]]+120)</f>
        <v>42650</v>
      </c>
    </row>
    <row r="27" spans="3:12" ht="12.75" x14ac:dyDescent="0.2">
      <c r="C27" s="39">
        <v>10025</v>
      </c>
      <c r="D27" s="40">
        <v>11802</v>
      </c>
      <c r="E27" s="41">
        <v>42531</v>
      </c>
      <c r="F27" s="42" t="s">
        <v>329</v>
      </c>
      <c r="G27" s="43">
        <v>433.94</v>
      </c>
      <c r="H27" s="42" t="s">
        <v>330</v>
      </c>
      <c r="I27" s="42" t="s">
        <v>331</v>
      </c>
      <c r="J27" s="111">
        <f>(Tabla11[[#This Row],[Fecha Factura]]+60)</f>
        <v>42591</v>
      </c>
      <c r="K27" s="118">
        <f>(Tabla11[[#This Row],[Fecha Factura]]+90)</f>
        <v>42621</v>
      </c>
      <c r="L27" s="118">
        <f>(Tabla11[[#This Row],[Fecha Factura]]+120)</f>
        <v>42651</v>
      </c>
    </row>
    <row r="28" spans="3:12" ht="12.75" x14ac:dyDescent="0.2">
      <c r="C28" s="34">
        <v>10011</v>
      </c>
      <c r="D28" s="35">
        <v>11804</v>
      </c>
      <c r="E28" s="36">
        <v>42531</v>
      </c>
      <c r="F28" s="37" t="s">
        <v>332</v>
      </c>
      <c r="G28" s="38">
        <v>415.09</v>
      </c>
      <c r="H28" s="37" t="s">
        <v>333</v>
      </c>
      <c r="I28" s="37" t="s">
        <v>334</v>
      </c>
      <c r="J28" s="111">
        <f>(Tabla11[[#This Row],[Fecha Factura]]+60)</f>
        <v>42591</v>
      </c>
      <c r="K28" s="117">
        <f>(Tabla11[[#This Row],[Fecha Factura]]+90)</f>
        <v>42621</v>
      </c>
      <c r="L28" s="117">
        <f>(Tabla11[[#This Row],[Fecha Factura]]+120)</f>
        <v>42651</v>
      </c>
    </row>
    <row r="29" spans="3:12" ht="12.75" x14ac:dyDescent="0.2">
      <c r="C29" s="39">
        <v>10013</v>
      </c>
      <c r="D29" s="40">
        <v>11805</v>
      </c>
      <c r="E29" s="41">
        <v>42531</v>
      </c>
      <c r="F29" s="42" t="s">
        <v>335</v>
      </c>
      <c r="G29" s="43">
        <v>410.75</v>
      </c>
      <c r="H29" s="42" t="s">
        <v>336</v>
      </c>
      <c r="I29" s="42" t="s">
        <v>337</v>
      </c>
      <c r="J29" s="111">
        <f>(Tabla11[[#This Row],[Fecha Factura]]+60)</f>
        <v>42591</v>
      </c>
      <c r="K29" s="118">
        <f>(Tabla11[[#This Row],[Fecha Factura]]+90)</f>
        <v>42621</v>
      </c>
      <c r="L29" s="118">
        <f>(Tabla11[[#This Row],[Fecha Factura]]+120)</f>
        <v>42651</v>
      </c>
    </row>
    <row r="30" spans="3:12" ht="12.75" x14ac:dyDescent="0.2">
      <c r="C30" s="34">
        <v>10027</v>
      </c>
      <c r="D30" s="35">
        <v>11806</v>
      </c>
      <c r="E30" s="36">
        <v>42531</v>
      </c>
      <c r="F30" s="37" t="s">
        <v>338</v>
      </c>
      <c r="G30" s="38">
        <v>2568.75</v>
      </c>
      <c r="H30" s="37" t="s">
        <v>339</v>
      </c>
      <c r="I30" s="37" t="s">
        <v>340</v>
      </c>
      <c r="J30" s="111">
        <f>(Tabla11[[#This Row],[Fecha Factura]]+60)</f>
        <v>42591</v>
      </c>
      <c r="K30" s="117">
        <f>(Tabla11[[#This Row],[Fecha Factura]]+90)</f>
        <v>42621</v>
      </c>
      <c r="L30" s="117">
        <f>(Tabla11[[#This Row],[Fecha Factura]]+120)</f>
        <v>42651</v>
      </c>
    </row>
    <row r="31" spans="3:12" ht="12.75" x14ac:dyDescent="0.2">
      <c r="C31" s="39">
        <v>10020</v>
      </c>
      <c r="D31" s="40">
        <v>11811</v>
      </c>
      <c r="E31" s="41">
        <v>42532</v>
      </c>
      <c r="F31" s="42" t="s">
        <v>341</v>
      </c>
      <c r="G31" s="43">
        <v>1611.34</v>
      </c>
      <c r="H31" s="42" t="s">
        <v>342</v>
      </c>
      <c r="I31" s="42" t="s">
        <v>312</v>
      </c>
      <c r="J31" s="111">
        <f>(Tabla11[[#This Row],[Fecha Factura]]+60)</f>
        <v>42592</v>
      </c>
      <c r="K31" s="118">
        <f>(Tabla11[[#This Row],[Fecha Factura]]+90)</f>
        <v>42622</v>
      </c>
      <c r="L31" s="118">
        <f>(Tabla11[[#This Row],[Fecha Factura]]+120)</f>
        <v>42652</v>
      </c>
    </row>
    <row r="32" spans="3:12" ht="12.75" x14ac:dyDescent="0.2">
      <c r="C32" s="34">
        <v>10019</v>
      </c>
      <c r="D32" s="35">
        <v>11814</v>
      </c>
      <c r="E32" s="36">
        <v>42532</v>
      </c>
      <c r="F32" s="37" t="s">
        <v>343</v>
      </c>
      <c r="G32" s="38">
        <v>765.88</v>
      </c>
      <c r="H32" s="37" t="s">
        <v>344</v>
      </c>
      <c r="I32" s="37" t="s">
        <v>345</v>
      </c>
      <c r="J32" s="111">
        <f>(Tabla11[[#This Row],[Fecha Factura]]+60)</f>
        <v>42592</v>
      </c>
      <c r="K32" s="117">
        <f>(Tabla11[[#This Row],[Fecha Factura]]+90)</f>
        <v>42622</v>
      </c>
      <c r="L32" s="117">
        <f>(Tabla11[[#This Row],[Fecha Factura]]+120)</f>
        <v>42652</v>
      </c>
    </row>
    <row r="33" spans="3:12" ht="12.75" x14ac:dyDescent="0.2">
      <c r="C33" s="39">
        <v>10031</v>
      </c>
      <c r="D33" s="40">
        <v>11822</v>
      </c>
      <c r="E33" s="41">
        <v>42551</v>
      </c>
      <c r="F33" s="42" t="s">
        <v>346</v>
      </c>
      <c r="G33" s="43">
        <v>4132.5</v>
      </c>
      <c r="H33" s="42" t="s">
        <v>347</v>
      </c>
      <c r="I33" s="42" t="s">
        <v>292</v>
      </c>
      <c r="J33" s="111">
        <f>(Tabla11[[#This Row],[Fecha Factura]]+60)</f>
        <v>42611</v>
      </c>
      <c r="K33" s="118">
        <f>(Tabla11[[#This Row],[Fecha Factura]]+90)</f>
        <v>42641</v>
      </c>
      <c r="L33" s="118">
        <f>(Tabla11[[#This Row],[Fecha Factura]]+120)</f>
        <v>42671</v>
      </c>
    </row>
    <row r="34" spans="3:12" ht="12.75" x14ac:dyDescent="0.2">
      <c r="D34" s="22"/>
      <c r="E34" s="22"/>
      <c r="F34" s="22"/>
      <c r="G34" s="22"/>
      <c r="H34" s="22"/>
      <c r="I34" s="22"/>
      <c r="J34" s="22"/>
      <c r="K34" s="22"/>
      <c r="L34" s="22"/>
    </row>
    <row r="35" spans="3:12" ht="12.75" x14ac:dyDescent="0.2">
      <c r="D35" s="22"/>
      <c r="E35" s="22"/>
      <c r="F35" s="22"/>
      <c r="G35" s="22"/>
      <c r="H35" s="22"/>
      <c r="I35" s="22"/>
      <c r="J35" s="22"/>
      <c r="K35" s="22"/>
      <c r="L35" s="22"/>
    </row>
    <row r="36" spans="3:12" ht="12.75" x14ac:dyDescent="0.2">
      <c r="D36" s="22"/>
      <c r="E36" s="22"/>
      <c r="F36" s="22"/>
      <c r="G36" s="22"/>
      <c r="H36" s="22"/>
      <c r="I36" s="22"/>
      <c r="J36" s="22"/>
      <c r="K36" s="22"/>
      <c r="L36" s="22"/>
    </row>
    <row r="37" spans="3:12" ht="12.75" x14ac:dyDescent="0.2">
      <c r="D37" s="22"/>
      <c r="E37" s="22"/>
      <c r="F37" s="22"/>
      <c r="G37" s="22"/>
      <c r="H37" s="22"/>
      <c r="I37" s="22"/>
      <c r="J37" s="22"/>
      <c r="K37" s="22"/>
      <c r="L37" s="22"/>
    </row>
    <row r="38" spans="3:12" ht="12.75" x14ac:dyDescent="0.2">
      <c r="D38" s="22"/>
      <c r="E38" s="22"/>
      <c r="F38" s="22"/>
      <c r="G38" s="22"/>
      <c r="H38" s="22"/>
      <c r="I38" s="22"/>
      <c r="J38" s="22"/>
      <c r="K38" s="22"/>
      <c r="L38" s="22"/>
    </row>
    <row r="39" spans="3:12" ht="12.75" x14ac:dyDescent="0.2">
      <c r="D39" s="22"/>
      <c r="E39" s="22"/>
      <c r="F39" s="22"/>
      <c r="G39" s="22"/>
      <c r="H39" s="22"/>
      <c r="I39" s="22"/>
      <c r="J39" s="22"/>
      <c r="K39" s="22"/>
      <c r="L39" s="22"/>
    </row>
    <row r="40" spans="3:12" ht="12.75" x14ac:dyDescent="0.2">
      <c r="D40" s="22"/>
      <c r="E40" s="22"/>
      <c r="F40" s="22"/>
      <c r="G40" s="22"/>
      <c r="H40" s="22"/>
      <c r="I40" s="22"/>
      <c r="J40" s="22"/>
      <c r="K40" s="22"/>
      <c r="L40" s="22"/>
    </row>
    <row r="41" spans="3:12" ht="12.75" x14ac:dyDescent="0.2">
      <c r="D41" s="22"/>
      <c r="E41" s="22"/>
      <c r="F41" s="22"/>
      <c r="G41" s="22"/>
      <c r="H41" s="22"/>
      <c r="I41" s="22"/>
      <c r="J41" s="22"/>
      <c r="K41" s="22"/>
      <c r="L41" s="22"/>
    </row>
    <row r="42" spans="3:12" ht="12.75" x14ac:dyDescent="0.2">
      <c r="D42" s="22"/>
      <c r="E42" s="22"/>
      <c r="F42" s="22"/>
      <c r="G42" s="22"/>
      <c r="H42" s="22"/>
      <c r="I42" s="22"/>
      <c r="J42" s="22"/>
      <c r="K42" s="22"/>
      <c r="L42" s="22"/>
    </row>
    <row r="43" spans="3:12" ht="12.75" x14ac:dyDescent="0.2">
      <c r="D43" s="22"/>
      <c r="E43" s="22"/>
      <c r="F43" s="22"/>
      <c r="G43" s="22"/>
      <c r="H43" s="22"/>
      <c r="I43" s="22"/>
      <c r="J43" s="22"/>
      <c r="K43" s="22"/>
      <c r="L43" s="22"/>
    </row>
    <row r="44" spans="3:12" ht="12.75" x14ac:dyDescent="0.2">
      <c r="D44" s="22"/>
      <c r="E44" s="22"/>
      <c r="F44" s="22"/>
      <c r="G44" s="22"/>
      <c r="H44" s="22"/>
      <c r="I44" s="22"/>
      <c r="J44" s="22"/>
      <c r="K44" s="22"/>
      <c r="L44" s="22"/>
    </row>
    <row r="45" spans="3:12" ht="12.75" x14ac:dyDescent="0.2">
      <c r="D45" s="22"/>
      <c r="E45" s="22"/>
      <c r="F45" s="22"/>
      <c r="G45" s="22"/>
      <c r="H45" s="22"/>
      <c r="I45" s="22"/>
      <c r="J45" s="22"/>
      <c r="K45" s="22"/>
      <c r="L45" s="22"/>
    </row>
    <row r="46" spans="3:12" ht="12.75" x14ac:dyDescent="0.2">
      <c r="D46" s="22"/>
      <c r="E46" s="22"/>
      <c r="F46" s="22"/>
      <c r="G46" s="22"/>
      <c r="H46" s="22"/>
      <c r="I46" s="22"/>
      <c r="J46" s="22"/>
      <c r="K46" s="22"/>
      <c r="L46" s="22"/>
    </row>
    <row r="47" spans="3:12" ht="12.75" x14ac:dyDescent="0.2">
      <c r="D47" s="22"/>
      <c r="E47" s="22"/>
      <c r="F47" s="22"/>
      <c r="G47" s="22"/>
      <c r="H47" s="22"/>
      <c r="I47" s="22"/>
      <c r="J47" s="22"/>
      <c r="K47" s="22"/>
      <c r="L47" s="22"/>
    </row>
    <row r="48" spans="3:12" ht="12.75" x14ac:dyDescent="0.2">
      <c r="D48" s="22"/>
      <c r="E48" s="22"/>
      <c r="F48" s="22"/>
      <c r="G48" s="22"/>
      <c r="H48" s="22"/>
      <c r="I48" s="22"/>
      <c r="J48" s="22"/>
      <c r="K48" s="22"/>
      <c r="L48" s="22"/>
    </row>
    <row r="49" s="22" customFormat="1" ht="12.75" x14ac:dyDescent="0.2"/>
    <row r="50" s="22" customFormat="1" ht="12.75" x14ac:dyDescent="0.2"/>
    <row r="51" s="22" customFormat="1" ht="12.75" x14ac:dyDescent="0.2"/>
    <row r="52" s="22" customFormat="1" ht="12.75" x14ac:dyDescent="0.2"/>
    <row r="53" s="22" customFormat="1" ht="12.75" x14ac:dyDescent="0.2"/>
    <row r="54" s="22" customFormat="1" ht="12.75" x14ac:dyDescent="0.2"/>
    <row r="55" s="22" customFormat="1" ht="12.75" x14ac:dyDescent="0.2"/>
    <row r="56" s="22" customFormat="1" ht="12.75" x14ac:dyDescent="0.2"/>
    <row r="57" s="22" customFormat="1" ht="12.75" x14ac:dyDescent="0.2"/>
    <row r="58" s="22" customFormat="1" ht="12.75" x14ac:dyDescent="0.2"/>
    <row r="59" s="22" customFormat="1" ht="12.75" x14ac:dyDescent="0.2"/>
    <row r="60" s="22" customFormat="1" ht="12.75" x14ac:dyDescent="0.2"/>
  </sheetData>
  <mergeCells count="2">
    <mergeCell ref="J5:L5"/>
    <mergeCell ref="D1:I1"/>
  </mergeCells>
  <conditionalFormatting sqref="G7:G33">
    <cfRule type="top10" dxfId="92" priority="3" rank="5"/>
  </conditionalFormatting>
  <conditionalFormatting sqref="J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J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0866141732283472" right="0.70866141732283472" top="0.74803149606299213" bottom="0.74803149606299213" header="0.31496062992125984" footer="0.31496062992125984"/>
  <pageSetup orientation="landscape" r:id="rId1"/>
  <drawing r:id="rId2"/>
  <legacyDrawing r:id="rId3"/>
  <tableParts count="1"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66"/>
  <sheetViews>
    <sheetView showGridLines="0" zoomScaleNormal="100" workbookViewId="0">
      <selection activeCell="L8" sqref="L8"/>
    </sheetView>
  </sheetViews>
  <sheetFormatPr baseColWidth="10" defaultColWidth="7.28515625" defaultRowHeight="12.75" x14ac:dyDescent="0.2"/>
  <cols>
    <col min="1" max="1" width="3.28515625" style="22" customWidth="1"/>
    <col min="2" max="2" width="11.85546875" style="23" customWidth="1"/>
    <col min="3" max="3" width="12" style="23" customWidth="1"/>
    <col min="4" max="4" width="13.7109375" style="45" customWidth="1"/>
    <col min="5" max="5" width="14.28515625" style="46" customWidth="1"/>
    <col min="6" max="6" width="14.42578125" style="22" customWidth="1"/>
    <col min="7" max="7" width="16.85546875" style="22" bestFit="1" customWidth="1"/>
    <col min="8" max="8" width="13.7109375" style="27" customWidth="1"/>
    <col min="9" max="11" width="7.28515625" style="22"/>
    <col min="12" max="12" width="10.140625" style="22" bestFit="1" customWidth="1"/>
    <col min="13" max="16384" width="7.28515625" style="22"/>
  </cols>
  <sheetData>
    <row r="1" spans="1:13" ht="31.5" x14ac:dyDescent="0.5">
      <c r="A1" s="55" t="s">
        <v>211</v>
      </c>
      <c r="B1" s="55"/>
      <c r="C1" s="55"/>
      <c r="D1" s="55"/>
      <c r="E1" s="55"/>
      <c r="F1" s="55"/>
    </row>
    <row r="2" spans="1:13" ht="31.5" x14ac:dyDescent="0.5">
      <c r="A2" s="6" t="s">
        <v>359</v>
      </c>
      <c r="B2" s="5"/>
      <c r="C2" s="5"/>
      <c r="D2" s="5"/>
      <c r="E2" s="5"/>
      <c r="F2" s="5"/>
      <c r="M2" s="155">
        <v>1</v>
      </c>
    </row>
    <row r="3" spans="1:13" ht="18.75" x14ac:dyDescent="0.3">
      <c r="A3" s="6" t="s">
        <v>361</v>
      </c>
      <c r="B3" s="24"/>
      <c r="C3" s="25"/>
      <c r="D3" s="26"/>
      <c r="E3" s="26"/>
      <c r="F3" s="26"/>
      <c r="M3" s="155">
        <v>1</v>
      </c>
    </row>
    <row r="4" spans="1:13" ht="18.75" x14ac:dyDescent="0.3">
      <c r="A4" s="6" t="s">
        <v>360</v>
      </c>
    </row>
    <row r="8" spans="1:13" ht="25.5" x14ac:dyDescent="0.2">
      <c r="B8" s="27" t="s">
        <v>348</v>
      </c>
      <c r="C8" s="44">
        <v>42661</v>
      </c>
    </row>
    <row r="9" spans="1:13" s="47" customFormat="1" ht="32.25" customHeight="1" x14ac:dyDescent="0.2">
      <c r="A9" s="22"/>
      <c r="B9" s="23"/>
      <c r="C9" s="23"/>
      <c r="D9" s="45"/>
      <c r="E9" s="46"/>
      <c r="F9" s="22"/>
    </row>
    <row r="10" spans="1:13" x14ac:dyDescent="0.2">
      <c r="L10" s="52"/>
    </row>
    <row r="11" spans="1:13" x14ac:dyDescent="0.2">
      <c r="L11" s="52"/>
    </row>
    <row r="12" spans="1:13" x14ac:dyDescent="0.2">
      <c r="A12" s="47"/>
      <c r="B12" s="127" t="s">
        <v>264</v>
      </c>
      <c r="C12" s="128" t="s">
        <v>265</v>
      </c>
      <c r="D12" s="129" t="s">
        <v>266</v>
      </c>
      <c r="E12" s="130" t="s">
        <v>349</v>
      </c>
      <c r="F12" s="131" t="s">
        <v>225</v>
      </c>
      <c r="G12" s="132" t="s">
        <v>227</v>
      </c>
      <c r="H12" s="133" t="s">
        <v>350</v>
      </c>
      <c r="L12" s="52"/>
    </row>
    <row r="13" spans="1:13" x14ac:dyDescent="0.2">
      <c r="B13" s="119">
        <v>10024</v>
      </c>
      <c r="C13" s="54">
        <v>42465</v>
      </c>
      <c r="D13" s="56">
        <v>42465</v>
      </c>
      <c r="E13" s="57">
        <v>42495</v>
      </c>
      <c r="F13" s="58">
        <v>150</v>
      </c>
      <c r="G13" s="59" t="s">
        <v>351</v>
      </c>
      <c r="H13" s="120">
        <f>IF($C$8&gt;Tabla13[[#This Row],[Fecha Vencim.]],$C$8-Tabla13[[#This Row],[Fecha Vencim.]],"No vencida")</f>
        <v>166</v>
      </c>
      <c r="L13" s="52"/>
    </row>
    <row r="14" spans="1:13" x14ac:dyDescent="0.2">
      <c r="B14" s="119">
        <v>10014</v>
      </c>
      <c r="C14" s="54">
        <v>42465</v>
      </c>
      <c r="D14" s="56">
        <v>42465</v>
      </c>
      <c r="E14" s="57">
        <v>42495</v>
      </c>
      <c r="F14" s="58">
        <v>550</v>
      </c>
      <c r="G14" s="59" t="s">
        <v>352</v>
      </c>
      <c r="H14" s="120">
        <f>IF($C$8&gt;Tabla13[[#This Row],[Fecha Vencim.]],$C$8-Tabla13[[#This Row],[Fecha Vencim.]],"No vencida")</f>
        <v>166</v>
      </c>
      <c r="L14" s="52"/>
    </row>
    <row r="15" spans="1:13" x14ac:dyDescent="0.2">
      <c r="B15" s="119">
        <v>10034</v>
      </c>
      <c r="C15" s="54">
        <v>42465</v>
      </c>
      <c r="D15" s="56">
        <v>42830</v>
      </c>
      <c r="E15" s="57">
        <v>42860</v>
      </c>
      <c r="F15" s="58">
        <v>750</v>
      </c>
      <c r="G15" s="59" t="s">
        <v>353</v>
      </c>
      <c r="H15" s="120" t="str">
        <f>IF($C$8&gt;Tabla13[[#This Row],[Fecha Vencim.]],$C$8-Tabla13[[#This Row],[Fecha Vencim.]],"No vencida")</f>
        <v>No vencida</v>
      </c>
    </row>
    <row r="16" spans="1:13" x14ac:dyDescent="0.2">
      <c r="B16" s="119">
        <v>10029</v>
      </c>
      <c r="C16" s="54">
        <v>42465</v>
      </c>
      <c r="D16" s="56">
        <v>42830</v>
      </c>
      <c r="E16" s="57">
        <v>42860</v>
      </c>
      <c r="F16" s="58">
        <v>240</v>
      </c>
      <c r="G16" s="59" t="s">
        <v>355</v>
      </c>
      <c r="H16" s="120" t="str">
        <f>IF($C$8&gt;Tabla13[[#This Row],[Fecha Vencim.]],$C$8-Tabla13[[#This Row],[Fecha Vencim.]],"No vencida")</f>
        <v>No vencida</v>
      </c>
    </row>
    <row r="17" spans="2:8" x14ac:dyDescent="0.2">
      <c r="B17" s="119">
        <v>10030</v>
      </c>
      <c r="C17" s="54">
        <v>42526</v>
      </c>
      <c r="D17" s="56">
        <v>42526</v>
      </c>
      <c r="E17" s="57">
        <v>42556</v>
      </c>
      <c r="F17" s="58">
        <v>61.5</v>
      </c>
      <c r="G17" s="59" t="s">
        <v>354</v>
      </c>
      <c r="H17" s="120">
        <f>IF($C$8&gt;Tabla13[[#This Row],[Fecha Vencim.]],$C$8-Tabla13[[#This Row],[Fecha Vencim.]],"No vencida")</f>
        <v>105</v>
      </c>
    </row>
    <row r="18" spans="2:8" x14ac:dyDescent="0.2">
      <c r="B18" s="119">
        <v>10018</v>
      </c>
      <c r="C18" s="54">
        <v>42526</v>
      </c>
      <c r="D18" s="56">
        <v>42526</v>
      </c>
      <c r="E18" s="57">
        <v>42556</v>
      </c>
      <c r="F18" s="58">
        <v>211.25</v>
      </c>
      <c r="G18" s="59" t="s">
        <v>354</v>
      </c>
      <c r="H18" s="120">
        <f>IF($C$8&gt;Tabla13[[#This Row],[Fecha Vencim.]],$C$8-Tabla13[[#This Row],[Fecha Vencim.]],"No vencida")</f>
        <v>105</v>
      </c>
    </row>
    <row r="19" spans="2:8" x14ac:dyDescent="0.2">
      <c r="B19" s="119">
        <v>10035</v>
      </c>
      <c r="C19" s="54">
        <v>42526</v>
      </c>
      <c r="D19" s="56">
        <v>42891</v>
      </c>
      <c r="E19" s="57">
        <v>42921</v>
      </c>
      <c r="F19" s="58">
        <v>220.13</v>
      </c>
      <c r="G19" s="59" t="s">
        <v>351</v>
      </c>
      <c r="H19" s="120" t="str">
        <f>IF($C$8&gt;Tabla13[[#This Row],[Fecha Vencim.]],$C$8-Tabla13[[#This Row],[Fecha Vencim.]],"No vencida")</f>
        <v>No vencida</v>
      </c>
    </row>
    <row r="20" spans="2:8" x14ac:dyDescent="0.2">
      <c r="B20" s="119">
        <v>10010</v>
      </c>
      <c r="C20" s="54">
        <v>42528</v>
      </c>
      <c r="D20" s="56">
        <v>42893</v>
      </c>
      <c r="E20" s="57">
        <v>42923</v>
      </c>
      <c r="F20" s="58">
        <v>151.44</v>
      </c>
      <c r="G20" s="59" t="s">
        <v>352</v>
      </c>
      <c r="H20" s="120" t="str">
        <f>IF($C$8&gt;Tabla13[[#This Row],[Fecha Vencim.]],$C$8-Tabla13[[#This Row],[Fecha Vencim.]],"No vencida")</f>
        <v>No vencida</v>
      </c>
    </row>
    <row r="21" spans="2:8" x14ac:dyDescent="0.2">
      <c r="B21" s="119">
        <v>10030</v>
      </c>
      <c r="C21" s="54">
        <v>42528</v>
      </c>
      <c r="D21" s="56">
        <v>42528</v>
      </c>
      <c r="E21" s="57">
        <v>42558</v>
      </c>
      <c r="F21" s="58">
        <v>198.77</v>
      </c>
      <c r="G21" s="59" t="s">
        <v>353</v>
      </c>
      <c r="H21" s="120">
        <f>IF($C$8&gt;Tabla13[[#This Row],[Fecha Vencim.]],$C$8-Tabla13[[#This Row],[Fecha Vencim.]],"No vencida")</f>
        <v>103</v>
      </c>
    </row>
    <row r="22" spans="2:8" x14ac:dyDescent="0.2">
      <c r="B22" s="119">
        <v>10012</v>
      </c>
      <c r="C22" s="54">
        <v>42528</v>
      </c>
      <c r="D22" s="56">
        <v>42528</v>
      </c>
      <c r="E22" s="57">
        <v>42558</v>
      </c>
      <c r="F22" s="58">
        <v>98.66</v>
      </c>
      <c r="G22" s="59" t="s">
        <v>353</v>
      </c>
      <c r="H22" s="120">
        <f>IF($C$8&gt;Tabla13[[#This Row],[Fecha Vencim.]],$C$8-Tabla13[[#This Row],[Fecha Vencim.]],"No vencida")</f>
        <v>103</v>
      </c>
    </row>
    <row r="23" spans="2:8" x14ac:dyDescent="0.2">
      <c r="B23" s="119">
        <v>10024</v>
      </c>
      <c r="C23" s="54">
        <v>42529</v>
      </c>
      <c r="D23" s="56">
        <v>42528</v>
      </c>
      <c r="E23" s="57">
        <v>42558</v>
      </c>
      <c r="F23" s="58">
        <v>135.63999999999999</v>
      </c>
      <c r="G23" s="59" t="s">
        <v>353</v>
      </c>
      <c r="H23" s="120">
        <f>IF($C$8&gt;Tabla13[[#This Row],[Fecha Vencim.]],$C$8-Tabla13[[#This Row],[Fecha Vencim.]],"No vencida")</f>
        <v>103</v>
      </c>
    </row>
    <row r="24" spans="2:8" x14ac:dyDescent="0.2">
      <c r="B24" s="119">
        <v>10014</v>
      </c>
      <c r="C24" s="54">
        <v>42529</v>
      </c>
      <c r="D24" s="56">
        <v>42528</v>
      </c>
      <c r="E24" s="57">
        <v>42558</v>
      </c>
      <c r="F24" s="58">
        <v>56.5</v>
      </c>
      <c r="G24" s="59" t="s">
        <v>354</v>
      </c>
      <c r="H24" s="120">
        <f>IF($C$8&gt;Tabla13[[#This Row],[Fecha Vencim.]],$C$8-Tabla13[[#This Row],[Fecha Vencim.]],"No vencida")</f>
        <v>103</v>
      </c>
    </row>
    <row r="25" spans="2:8" x14ac:dyDescent="0.2">
      <c r="B25" s="119">
        <v>10021</v>
      </c>
      <c r="C25" s="54">
        <v>42529</v>
      </c>
      <c r="D25" s="56">
        <v>42528</v>
      </c>
      <c r="E25" s="57">
        <v>42558</v>
      </c>
      <c r="F25" s="58">
        <v>414.35</v>
      </c>
      <c r="G25" s="59" t="s">
        <v>354</v>
      </c>
      <c r="H25" s="120">
        <f>IF($C$8&gt;Tabla13[[#This Row],[Fecha Vencim.]],$C$8-Tabla13[[#This Row],[Fecha Vencim.]],"No vencida")</f>
        <v>103</v>
      </c>
    </row>
    <row r="26" spans="2:8" x14ac:dyDescent="0.2">
      <c r="B26" s="119">
        <v>10022</v>
      </c>
      <c r="C26" s="54">
        <v>42529</v>
      </c>
      <c r="D26" s="56">
        <v>42651</v>
      </c>
      <c r="E26" s="57">
        <v>42682</v>
      </c>
      <c r="F26" s="58">
        <v>75.989999999999995</v>
      </c>
      <c r="G26" s="59" t="s">
        <v>356</v>
      </c>
      <c r="H26" s="120" t="str">
        <f>IF($C$8&gt;Tabla13[[#This Row],[Fecha Vencim.]],$C$8-Tabla13[[#This Row],[Fecha Vencim.]],"No vencida")</f>
        <v>No vencida</v>
      </c>
    </row>
    <row r="27" spans="2:8" x14ac:dyDescent="0.2">
      <c r="B27" s="119">
        <v>10026</v>
      </c>
      <c r="C27" s="54">
        <v>42529</v>
      </c>
      <c r="D27" s="56">
        <v>42529</v>
      </c>
      <c r="E27" s="57">
        <v>42559</v>
      </c>
      <c r="F27" s="58">
        <v>159.88</v>
      </c>
      <c r="G27" s="59" t="s">
        <v>356</v>
      </c>
      <c r="H27" s="120">
        <f>IF($C$8&gt;Tabla13[[#This Row],[Fecha Vencim.]],$C$8-Tabla13[[#This Row],[Fecha Vencim.]],"No vencida")</f>
        <v>102</v>
      </c>
    </row>
    <row r="28" spans="2:8" x14ac:dyDescent="0.2">
      <c r="B28" s="119">
        <v>10033</v>
      </c>
      <c r="C28" s="54">
        <v>42529</v>
      </c>
      <c r="D28" s="56">
        <v>42712</v>
      </c>
      <c r="E28" s="57">
        <v>42743</v>
      </c>
      <c r="F28" s="58">
        <v>190</v>
      </c>
      <c r="G28" s="59" t="s">
        <v>355</v>
      </c>
      <c r="H28" s="120" t="str">
        <f>IF($C$8&gt;Tabla13[[#This Row],[Fecha Vencim.]],$C$8-Tabla13[[#This Row],[Fecha Vencim.]],"No vencida")</f>
        <v>No vencida</v>
      </c>
    </row>
    <row r="29" spans="2:8" x14ac:dyDescent="0.2">
      <c r="B29" s="119">
        <v>10029</v>
      </c>
      <c r="C29" s="54">
        <v>42530</v>
      </c>
      <c r="D29" s="56">
        <v>42529</v>
      </c>
      <c r="E29" s="57">
        <v>42559</v>
      </c>
      <c r="F29" s="58">
        <v>267.99</v>
      </c>
      <c r="G29" s="59" t="s">
        <v>354</v>
      </c>
      <c r="H29" s="120">
        <f>IF($C$8&gt;Tabla13[[#This Row],[Fecha Vencim.]],$C$8-Tabla13[[#This Row],[Fecha Vencim.]],"No vencida")</f>
        <v>102</v>
      </c>
    </row>
    <row r="30" spans="2:8" x14ac:dyDescent="0.2">
      <c r="B30" s="119">
        <v>10015</v>
      </c>
      <c r="C30" s="54">
        <v>42530</v>
      </c>
      <c r="D30" s="56">
        <v>42712</v>
      </c>
      <c r="E30" s="57">
        <v>42743</v>
      </c>
      <c r="F30" s="58">
        <v>561.11</v>
      </c>
      <c r="G30" s="59" t="s">
        <v>353</v>
      </c>
      <c r="H30" s="120" t="str">
        <f>IF($C$8&gt;Tabla13[[#This Row],[Fecha Vencim.]],$C$8-Tabla13[[#This Row],[Fecha Vencim.]],"No vencida")</f>
        <v>No vencida</v>
      </c>
    </row>
    <row r="31" spans="2:8" x14ac:dyDescent="0.2">
      <c r="B31" s="119">
        <v>10036</v>
      </c>
      <c r="C31" s="54">
        <v>42530</v>
      </c>
      <c r="D31" s="56">
        <v>42529</v>
      </c>
      <c r="E31" s="57">
        <v>42559</v>
      </c>
      <c r="F31" s="58">
        <v>180.25</v>
      </c>
      <c r="G31" s="59" t="s">
        <v>351</v>
      </c>
      <c r="H31" s="120">
        <f>IF($C$8&gt;Tabla13[[#This Row],[Fecha Vencim.]],$C$8-Tabla13[[#This Row],[Fecha Vencim.]],"No vencida")</f>
        <v>102</v>
      </c>
    </row>
    <row r="32" spans="2:8" x14ac:dyDescent="0.2">
      <c r="B32" s="119">
        <v>10032</v>
      </c>
      <c r="C32" s="54">
        <v>42530</v>
      </c>
      <c r="D32" s="56">
        <v>42529</v>
      </c>
      <c r="E32" s="57">
        <v>42559</v>
      </c>
      <c r="F32" s="58">
        <v>424.6</v>
      </c>
      <c r="G32" s="59" t="s">
        <v>352</v>
      </c>
      <c r="H32" s="120">
        <f>IF($C$8&gt;Tabla13[[#This Row],[Fecha Vencim.]],$C$8-Tabla13[[#This Row],[Fecha Vencim.]],"No vencida")</f>
        <v>102</v>
      </c>
    </row>
    <row r="33" spans="2:8" x14ac:dyDescent="0.2">
      <c r="B33" s="119">
        <v>10017</v>
      </c>
      <c r="C33" s="54">
        <v>42531</v>
      </c>
      <c r="D33" s="56">
        <v>42530</v>
      </c>
      <c r="E33" s="57">
        <v>42560</v>
      </c>
      <c r="F33" s="58">
        <v>119.85</v>
      </c>
      <c r="G33" s="59" t="s">
        <v>355</v>
      </c>
      <c r="H33" s="120">
        <f>IF($C$8&gt;Tabla13[[#This Row],[Fecha Vencim.]],$C$8-Tabla13[[#This Row],[Fecha Vencim.]],"No vencida")</f>
        <v>101</v>
      </c>
    </row>
    <row r="34" spans="2:8" x14ac:dyDescent="0.2">
      <c r="B34" s="119">
        <v>10026</v>
      </c>
      <c r="C34" s="54">
        <v>42531</v>
      </c>
      <c r="D34" s="56">
        <v>42713</v>
      </c>
      <c r="E34" s="57">
        <v>42744</v>
      </c>
      <c r="F34" s="58">
        <v>114.5</v>
      </c>
      <c r="G34" s="59" t="s">
        <v>352</v>
      </c>
      <c r="H34" s="120" t="str">
        <f>IF($C$8&gt;Tabla13[[#This Row],[Fecha Vencim.]],$C$8-Tabla13[[#This Row],[Fecha Vencim.]],"No vencida")</f>
        <v>No vencida</v>
      </c>
    </row>
    <row r="35" spans="2:8" x14ac:dyDescent="0.2">
      <c r="B35" s="119">
        <v>10033</v>
      </c>
      <c r="C35" s="54">
        <v>42531</v>
      </c>
      <c r="D35" s="56">
        <v>42530</v>
      </c>
      <c r="E35" s="57">
        <v>42560</v>
      </c>
      <c r="F35" s="58">
        <v>323.68</v>
      </c>
      <c r="G35" s="59" t="s">
        <v>353</v>
      </c>
      <c r="H35" s="120">
        <f>IF($C$8&gt;Tabla13[[#This Row],[Fecha Vencim.]],$C$8-Tabla13[[#This Row],[Fecha Vencim.]],"No vencida")</f>
        <v>101</v>
      </c>
    </row>
    <row r="36" spans="2:8" x14ac:dyDescent="0.2">
      <c r="B36" s="119">
        <v>10029</v>
      </c>
      <c r="C36" s="54">
        <v>42531</v>
      </c>
      <c r="D36" s="56">
        <v>42530</v>
      </c>
      <c r="E36" s="57">
        <v>42560</v>
      </c>
      <c r="F36" s="58">
        <v>244.97</v>
      </c>
      <c r="G36" s="59" t="s">
        <v>355</v>
      </c>
      <c r="H36" s="120">
        <f>IF($C$8&gt;Tabla13[[#This Row],[Fecha Vencim.]],$C$8-Tabla13[[#This Row],[Fecha Vencim.]],"No vencida")</f>
        <v>101</v>
      </c>
    </row>
    <row r="37" spans="2:8" x14ac:dyDescent="0.2">
      <c r="B37" s="119">
        <v>10023</v>
      </c>
      <c r="C37" s="54">
        <v>42532</v>
      </c>
      <c r="D37" s="56">
        <v>42530</v>
      </c>
      <c r="E37" s="57">
        <v>42560</v>
      </c>
      <c r="F37" s="58">
        <v>1751.25</v>
      </c>
      <c r="G37" s="59" t="s">
        <v>351</v>
      </c>
      <c r="H37" s="120">
        <f>IF($C$8&gt;Tabla13[[#This Row],[Fecha Vencim.]],$C$8-Tabla13[[#This Row],[Fecha Vencim.]],"No vencida")</f>
        <v>101</v>
      </c>
    </row>
    <row r="38" spans="2:8" x14ac:dyDescent="0.2">
      <c r="B38" s="119">
        <v>10016</v>
      </c>
      <c r="C38" s="54">
        <v>42532</v>
      </c>
      <c r="D38" s="56">
        <v>42713</v>
      </c>
      <c r="E38" s="57">
        <v>42560</v>
      </c>
      <c r="F38" s="58">
        <v>531.66999999999996</v>
      </c>
      <c r="G38" s="59" t="s">
        <v>352</v>
      </c>
      <c r="H38" s="120">
        <f>IF($C$8&gt;Tabla13[[#This Row],[Fecha Vencim.]],$C$8-Tabla13[[#This Row],[Fecha Vencim.]],"No vencida")</f>
        <v>101</v>
      </c>
    </row>
    <row r="39" spans="2:8" x14ac:dyDescent="0.2">
      <c r="B39" s="121">
        <v>10028</v>
      </c>
      <c r="C39" s="122">
        <v>42551</v>
      </c>
      <c r="D39" s="123">
        <v>42530</v>
      </c>
      <c r="E39" s="124">
        <v>42560</v>
      </c>
      <c r="F39" s="125">
        <v>1150.95</v>
      </c>
      <c r="G39" s="126" t="s">
        <v>355</v>
      </c>
      <c r="H39" s="120">
        <f>IF($C$8&gt;Tabla13[[#This Row],[Fecha Vencim.]],$C$8-Tabla13[[#This Row],[Fecha Vencim.]],"No vencida")</f>
        <v>101</v>
      </c>
    </row>
    <row r="40" spans="2:8" x14ac:dyDescent="0.2">
      <c r="D40" s="48"/>
      <c r="E40" s="49"/>
      <c r="F40" s="50"/>
      <c r="G40" s="53"/>
      <c r="H40" s="51"/>
    </row>
    <row r="41" spans="2:8" x14ac:dyDescent="0.2">
      <c r="D41" s="48"/>
      <c r="E41" s="49"/>
      <c r="F41" s="50"/>
      <c r="G41" s="53"/>
      <c r="H41" s="51"/>
    </row>
    <row r="42" spans="2:8" x14ac:dyDescent="0.2">
      <c r="D42" s="48"/>
      <c r="E42" s="49"/>
      <c r="F42" s="50"/>
      <c r="G42" s="53"/>
      <c r="H42" s="51"/>
    </row>
    <row r="43" spans="2:8" x14ac:dyDescent="0.2">
      <c r="D43" s="48"/>
      <c r="E43" s="49"/>
      <c r="F43" s="50"/>
      <c r="G43" s="53"/>
      <c r="H43" s="51"/>
    </row>
    <row r="44" spans="2:8" x14ac:dyDescent="0.2">
      <c r="D44" s="48"/>
      <c r="E44" s="49"/>
      <c r="F44" s="50"/>
      <c r="G44" s="53"/>
      <c r="H44" s="51"/>
    </row>
    <row r="45" spans="2:8" x14ac:dyDescent="0.2">
      <c r="D45" s="48"/>
      <c r="E45" s="49"/>
      <c r="F45" s="50"/>
      <c r="G45" s="53"/>
      <c r="H45" s="51"/>
    </row>
    <row r="46" spans="2:8" x14ac:dyDescent="0.2">
      <c r="D46" s="48"/>
      <c r="E46" s="49"/>
      <c r="F46" s="50"/>
      <c r="G46" s="53"/>
      <c r="H46" s="51"/>
    </row>
    <row r="47" spans="2:8" x14ac:dyDescent="0.2">
      <c r="D47" s="48"/>
      <c r="E47" s="49"/>
      <c r="F47" s="50"/>
      <c r="G47" s="53"/>
      <c r="H47" s="51"/>
    </row>
    <row r="48" spans="2:8" x14ac:dyDescent="0.2">
      <c r="D48" s="48"/>
      <c r="E48" s="49"/>
      <c r="F48" s="50"/>
      <c r="G48" s="53"/>
      <c r="H48" s="51"/>
    </row>
    <row r="49" spans="4:8" x14ac:dyDescent="0.2">
      <c r="D49" s="48"/>
      <c r="E49" s="49"/>
      <c r="F49" s="50"/>
      <c r="G49" s="53"/>
      <c r="H49" s="51"/>
    </row>
    <row r="50" spans="4:8" x14ac:dyDescent="0.2">
      <c r="D50" s="48"/>
      <c r="E50" s="49"/>
      <c r="F50" s="50"/>
      <c r="G50" s="53"/>
      <c r="H50" s="51"/>
    </row>
    <row r="51" spans="4:8" x14ac:dyDescent="0.2">
      <c r="D51" s="48"/>
      <c r="E51" s="49"/>
      <c r="F51" s="50"/>
      <c r="G51" s="53"/>
      <c r="H51" s="51"/>
    </row>
    <row r="52" spans="4:8" x14ac:dyDescent="0.2">
      <c r="D52" s="48"/>
      <c r="E52" s="49"/>
      <c r="F52" s="50"/>
      <c r="G52" s="53"/>
      <c r="H52" s="51"/>
    </row>
    <row r="53" spans="4:8" x14ac:dyDescent="0.2">
      <c r="D53" s="48"/>
      <c r="E53" s="49"/>
      <c r="F53" s="50"/>
      <c r="G53" s="53"/>
      <c r="H53" s="51"/>
    </row>
    <row r="54" spans="4:8" x14ac:dyDescent="0.2">
      <c r="D54" s="48"/>
      <c r="E54" s="49"/>
      <c r="F54" s="50"/>
      <c r="G54" s="53"/>
      <c r="H54" s="51"/>
    </row>
    <row r="55" spans="4:8" x14ac:dyDescent="0.2">
      <c r="D55" s="48"/>
      <c r="E55" s="49"/>
      <c r="F55" s="50"/>
      <c r="G55" s="53"/>
      <c r="H55" s="51"/>
    </row>
    <row r="56" spans="4:8" x14ac:dyDescent="0.2">
      <c r="D56" s="48"/>
      <c r="E56" s="49"/>
      <c r="F56" s="50"/>
      <c r="G56" s="53"/>
      <c r="H56" s="51"/>
    </row>
    <row r="57" spans="4:8" x14ac:dyDescent="0.2">
      <c r="D57" s="48"/>
      <c r="E57" s="49"/>
      <c r="F57" s="50"/>
      <c r="G57" s="53"/>
      <c r="H57" s="51"/>
    </row>
    <row r="58" spans="4:8" x14ac:dyDescent="0.2">
      <c r="D58" s="48"/>
      <c r="E58" s="49"/>
      <c r="F58" s="50"/>
      <c r="G58" s="53"/>
      <c r="H58" s="51"/>
    </row>
    <row r="59" spans="4:8" x14ac:dyDescent="0.2">
      <c r="D59" s="48"/>
      <c r="E59" s="49"/>
      <c r="F59" s="50"/>
      <c r="G59" s="53"/>
      <c r="H59" s="51"/>
    </row>
    <row r="60" spans="4:8" x14ac:dyDescent="0.2">
      <c r="D60" s="48"/>
      <c r="E60" s="49"/>
      <c r="F60" s="50"/>
      <c r="G60" s="53"/>
      <c r="H60" s="51"/>
    </row>
    <row r="61" spans="4:8" x14ac:dyDescent="0.2">
      <c r="D61" s="48"/>
      <c r="E61" s="49"/>
      <c r="F61" s="50"/>
      <c r="G61" s="53"/>
      <c r="H61" s="51"/>
    </row>
    <row r="62" spans="4:8" x14ac:dyDescent="0.2">
      <c r="D62" s="48"/>
      <c r="E62" s="49"/>
      <c r="F62" s="50"/>
      <c r="G62" s="53"/>
      <c r="H62" s="51"/>
    </row>
    <row r="63" spans="4:8" x14ac:dyDescent="0.2">
      <c r="D63" s="48"/>
      <c r="E63" s="49"/>
      <c r="F63" s="50"/>
      <c r="G63" s="53"/>
      <c r="H63" s="51"/>
    </row>
    <row r="64" spans="4:8" x14ac:dyDescent="0.2">
      <c r="D64" s="48"/>
      <c r="E64" s="49"/>
      <c r="F64" s="50"/>
    </row>
    <row r="65" spans="4:6" x14ac:dyDescent="0.2">
      <c r="D65" s="48"/>
      <c r="E65" s="49"/>
      <c r="F65" s="50"/>
    </row>
    <row r="66" spans="4:6" x14ac:dyDescent="0.2">
      <c r="D66" s="48"/>
      <c r="E66" s="49"/>
      <c r="F66" s="50"/>
    </row>
  </sheetData>
  <sheetProtection selectLockedCells="1"/>
  <conditionalFormatting sqref="M2">
    <cfRule type="iconSet" priority="2">
      <iconSet iconSet="3Symbols2" showValue="0">
        <cfvo type="percent" val="0"/>
        <cfvo type="percent" val="33"/>
        <cfvo type="percent" val="67"/>
      </iconSet>
    </cfRule>
  </conditionalFormatting>
  <conditionalFormatting sqref="M3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 r:id="rId1"/>
  <drawing r:id="rId2"/>
  <legacy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autoPageBreaks="0" fitToPage="1"/>
  </sheetPr>
  <dimension ref="A1:X26"/>
  <sheetViews>
    <sheetView showGridLines="0" zoomScaleNormal="145" workbookViewId="0">
      <selection activeCell="H4" sqref="H4"/>
    </sheetView>
  </sheetViews>
  <sheetFormatPr baseColWidth="10" defaultColWidth="0" defaultRowHeight="18" customHeight="1" x14ac:dyDescent="0.25"/>
  <cols>
    <col min="1" max="1" width="1.7109375" style="60" customWidth="1"/>
    <col min="2" max="2" width="32.7109375" style="60" bestFit="1" customWidth="1"/>
    <col min="3" max="3" width="11" style="60" customWidth="1"/>
    <col min="4" max="4" width="10.42578125" style="60" bestFit="1" customWidth="1"/>
    <col min="5" max="5" width="18.42578125" style="60" bestFit="1" customWidth="1"/>
    <col min="6" max="6" width="24.7109375" style="60" bestFit="1" customWidth="1"/>
    <col min="7" max="7" width="28.85546875" style="60" bestFit="1" customWidth="1"/>
    <col min="8" max="8" width="17.42578125" style="60" customWidth="1"/>
    <col min="9" max="9" width="22.42578125" style="60" customWidth="1"/>
    <col min="10" max="13" width="9.28515625" style="61" hidden="1" customWidth="1"/>
    <col min="14" max="14" width="10.7109375" style="62" hidden="1" customWidth="1"/>
    <col min="15" max="15" width="9.28515625" style="62" hidden="1" customWidth="1"/>
    <col min="16" max="19" width="9.28515625" style="61" hidden="1" customWidth="1"/>
    <col min="20" max="20" width="13.28515625" style="62" hidden="1" customWidth="1"/>
    <col min="21" max="21" width="6.42578125" style="60" hidden="1" customWidth="1"/>
    <col min="22" max="24" width="1.28515625" style="60" hidden="1" customWidth="1"/>
    <col min="25" max="16384" width="0" style="60" hidden="1"/>
  </cols>
  <sheetData>
    <row r="1" spans="1:21" ht="34.5" customHeight="1" x14ac:dyDescent="0.5">
      <c r="A1" s="55" t="s">
        <v>211</v>
      </c>
    </row>
    <row r="2" spans="1:21" ht="18" customHeight="1" x14ac:dyDescent="0.3">
      <c r="A2" s="6" t="s">
        <v>436</v>
      </c>
    </row>
    <row r="4" spans="1:21" ht="18" customHeight="1" x14ac:dyDescent="0.25">
      <c r="F4" s="155">
        <v>1</v>
      </c>
    </row>
    <row r="5" spans="1:21" ht="12.75" x14ac:dyDescent="0.25"/>
    <row r="6" spans="1:21" ht="34.5" x14ac:dyDescent="0.35">
      <c r="B6" s="149" t="s">
        <v>362</v>
      </c>
      <c r="C6" s="149"/>
      <c r="D6" s="149"/>
      <c r="E6" s="149"/>
      <c r="F6" s="149"/>
      <c r="G6" s="149"/>
      <c r="H6" s="149"/>
      <c r="I6" s="149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1:21" ht="34.5" x14ac:dyDescent="0.25">
      <c r="B7" s="64" t="s">
        <v>363</v>
      </c>
      <c r="C7" s="65"/>
      <c r="D7" s="65"/>
      <c r="E7" s="66"/>
      <c r="F7" s="65"/>
      <c r="G7" s="65"/>
      <c r="H7" s="65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</row>
    <row r="8" spans="1:21" ht="12.75" x14ac:dyDescent="0.25"/>
    <row r="9" spans="1:21" ht="12.75" x14ac:dyDescent="0.25">
      <c r="B9" s="67"/>
      <c r="C9" s="68" t="s">
        <v>364</v>
      </c>
      <c r="D9" s="68"/>
      <c r="E9" s="68"/>
      <c r="F9" s="69" t="s">
        <v>365</v>
      </c>
      <c r="G9" s="69"/>
      <c r="H9" s="69"/>
      <c r="I9" s="69"/>
      <c r="J9" s="68"/>
      <c r="K9" s="68"/>
      <c r="L9" s="68"/>
      <c r="M9" s="68"/>
      <c r="N9" s="68"/>
      <c r="O9" s="68"/>
      <c r="P9" s="68"/>
      <c r="Q9" s="68"/>
      <c r="R9" s="68"/>
      <c r="S9" s="68"/>
      <c r="T9" s="70"/>
      <c r="U9" s="71"/>
    </row>
    <row r="10" spans="1:21" ht="6" customHeight="1" x14ac:dyDescent="0.25">
      <c r="B10" s="67"/>
      <c r="C10" s="72"/>
      <c r="D10" s="73"/>
      <c r="E10" s="74"/>
      <c r="F10" s="75"/>
      <c r="G10" s="69"/>
      <c r="H10" s="69"/>
      <c r="I10" s="69"/>
      <c r="J10" s="72"/>
      <c r="K10" s="74"/>
      <c r="L10" s="72"/>
      <c r="M10" s="74"/>
      <c r="N10" s="72"/>
      <c r="O10" s="74"/>
      <c r="P10" s="72"/>
      <c r="Q10" s="73"/>
      <c r="R10" s="73"/>
      <c r="S10" s="74"/>
      <c r="T10" s="76"/>
      <c r="U10" s="76"/>
    </row>
    <row r="11" spans="1:21" s="79" customFormat="1" ht="30" customHeight="1" x14ac:dyDescent="0.25">
      <c r="B11" s="77" t="s">
        <v>366</v>
      </c>
      <c r="C11" s="78" t="s">
        <v>367</v>
      </c>
      <c r="D11" s="78" t="s">
        <v>368</v>
      </c>
      <c r="E11" s="77" t="s">
        <v>369</v>
      </c>
      <c r="F11" s="77" t="s">
        <v>370</v>
      </c>
      <c r="G11" s="77" t="s">
        <v>371</v>
      </c>
      <c r="H11" s="77" t="s">
        <v>372</v>
      </c>
      <c r="I11" s="77" t="s">
        <v>373</v>
      </c>
      <c r="J11" s="77" t="s">
        <v>258</v>
      </c>
      <c r="K11" s="77" t="s">
        <v>259</v>
      </c>
      <c r="L11" s="77" t="s">
        <v>260</v>
      </c>
      <c r="M11" s="77" t="s">
        <v>261</v>
      </c>
      <c r="N11" s="77" t="s">
        <v>374</v>
      </c>
      <c r="O11" s="77" t="s">
        <v>375</v>
      </c>
      <c r="P11" s="77" t="s">
        <v>376</v>
      </c>
      <c r="Q11" s="77" t="s">
        <v>377</v>
      </c>
      <c r="R11" s="77" t="s">
        <v>378</v>
      </c>
      <c r="S11" s="77" t="s">
        <v>379</v>
      </c>
      <c r="T11" s="77" t="s">
        <v>380</v>
      </c>
      <c r="U11" s="77" t="s">
        <v>381</v>
      </c>
    </row>
    <row r="12" spans="1:21" s="88" customFormat="1" ht="24" customHeight="1" x14ac:dyDescent="0.25">
      <c r="B12" s="80" t="s">
        <v>382</v>
      </c>
      <c r="C12" s="81">
        <v>1</v>
      </c>
      <c r="D12" s="81" t="s">
        <v>383</v>
      </c>
      <c r="E12" s="80" t="s">
        <v>384</v>
      </c>
      <c r="F12" s="82">
        <v>310000000</v>
      </c>
      <c r="G12" s="82">
        <v>358752007</v>
      </c>
      <c r="H12" s="82"/>
      <c r="I12" s="80"/>
      <c r="J12" s="83"/>
      <c r="K12" s="84"/>
      <c r="L12" s="83"/>
      <c r="M12" s="84"/>
      <c r="N12" s="85"/>
      <c r="O12" s="85"/>
      <c r="P12" s="86"/>
      <c r="Q12" s="86"/>
      <c r="R12" s="84"/>
      <c r="S12" s="83"/>
      <c r="T12" s="85"/>
      <c r="U12" s="87"/>
    </row>
    <row r="13" spans="1:21" s="88" customFormat="1" ht="24" customHeight="1" x14ac:dyDescent="0.25">
      <c r="B13" s="80" t="s">
        <v>385</v>
      </c>
      <c r="C13" s="81">
        <v>2</v>
      </c>
      <c r="D13" s="81" t="s">
        <v>383</v>
      </c>
      <c r="E13" s="80" t="s">
        <v>384</v>
      </c>
      <c r="F13" s="82">
        <v>280000000</v>
      </c>
      <c r="G13" s="82">
        <v>267972981</v>
      </c>
      <c r="H13" s="82"/>
      <c r="I13" s="60"/>
      <c r="J13" s="89"/>
      <c r="K13" s="90"/>
      <c r="L13" s="89"/>
      <c r="M13" s="90"/>
      <c r="N13" s="91"/>
      <c r="O13" s="91"/>
      <c r="P13" s="92"/>
      <c r="Q13" s="92"/>
      <c r="R13" s="90"/>
      <c r="S13" s="89"/>
      <c r="T13" s="91"/>
      <c r="U13" s="93"/>
    </row>
    <row r="14" spans="1:21" ht="24" customHeight="1" x14ac:dyDescent="0.25">
      <c r="B14" s="80" t="s">
        <v>386</v>
      </c>
      <c r="C14" s="81">
        <v>3</v>
      </c>
      <c r="D14" s="81" t="s">
        <v>383</v>
      </c>
      <c r="E14" s="80" t="s">
        <v>384</v>
      </c>
      <c r="F14" s="82">
        <v>280000000</v>
      </c>
      <c r="G14" s="82">
        <v>324244137</v>
      </c>
      <c r="H14" s="82"/>
      <c r="J14" s="89"/>
      <c r="K14" s="90"/>
      <c r="L14" s="89"/>
      <c r="M14" s="90"/>
      <c r="N14" s="91"/>
      <c r="O14" s="91"/>
      <c r="P14" s="92"/>
      <c r="Q14" s="92"/>
      <c r="R14" s="90"/>
      <c r="S14" s="89"/>
      <c r="T14" s="91"/>
      <c r="U14" s="93"/>
    </row>
    <row r="15" spans="1:21" ht="24" customHeight="1" x14ac:dyDescent="0.25">
      <c r="B15" s="80" t="s">
        <v>387</v>
      </c>
      <c r="C15" s="81">
        <v>4</v>
      </c>
      <c r="D15" s="81" t="s">
        <v>388</v>
      </c>
      <c r="E15" s="80" t="s">
        <v>389</v>
      </c>
      <c r="F15" s="82">
        <v>56100000</v>
      </c>
      <c r="G15" s="82">
        <v>85060949</v>
      </c>
      <c r="H15" s="82"/>
      <c r="J15" s="89"/>
      <c r="K15" s="90"/>
      <c r="L15" s="89"/>
      <c r="M15" s="90"/>
      <c r="N15" s="91"/>
      <c r="O15" s="91"/>
      <c r="P15" s="92"/>
      <c r="Q15" s="92"/>
      <c r="R15" s="90"/>
      <c r="S15" s="89"/>
      <c r="T15" s="91"/>
      <c r="U15" s="93"/>
    </row>
    <row r="16" spans="1:21" ht="24" customHeight="1" x14ac:dyDescent="0.25">
      <c r="B16" s="80" t="s">
        <v>390</v>
      </c>
      <c r="C16" s="81">
        <v>5</v>
      </c>
      <c r="D16" s="81" t="s">
        <v>388</v>
      </c>
      <c r="E16" s="80" t="s">
        <v>391</v>
      </c>
      <c r="F16" s="82">
        <v>24000000</v>
      </c>
      <c r="G16" s="82">
        <v>-67885594</v>
      </c>
      <c r="H16" s="82"/>
      <c r="J16" s="89"/>
      <c r="K16" s="90"/>
      <c r="L16" s="89"/>
      <c r="M16" s="90"/>
      <c r="N16" s="91"/>
      <c r="O16" s="91"/>
      <c r="P16" s="92"/>
      <c r="Q16" s="92"/>
      <c r="R16" s="90"/>
      <c r="S16" s="89"/>
      <c r="T16" s="91"/>
      <c r="U16" s="93"/>
    </row>
    <row r="17" spans="2:21" s="88" customFormat="1" ht="24" customHeight="1" x14ac:dyDescent="0.25">
      <c r="B17" s="80" t="s">
        <v>392</v>
      </c>
      <c r="C17" s="81">
        <v>6</v>
      </c>
      <c r="D17" s="81" t="s">
        <v>383</v>
      </c>
      <c r="E17" s="80" t="s">
        <v>384</v>
      </c>
      <c r="F17" s="82">
        <v>23000000</v>
      </c>
      <c r="G17" s="82">
        <v>31816071</v>
      </c>
      <c r="H17" s="82"/>
      <c r="I17" s="60"/>
      <c r="J17" s="89"/>
      <c r="K17" s="90"/>
      <c r="L17" s="89"/>
      <c r="M17" s="90"/>
      <c r="N17" s="91"/>
      <c r="O17" s="91"/>
      <c r="P17" s="92"/>
      <c r="Q17" s="92"/>
      <c r="R17" s="90"/>
      <c r="S17" s="89"/>
      <c r="T17" s="91"/>
      <c r="U17" s="93"/>
    </row>
    <row r="18" spans="2:21" ht="24" customHeight="1" x14ac:dyDescent="0.25">
      <c r="B18" s="80" t="s">
        <v>393</v>
      </c>
      <c r="C18" s="81">
        <v>7</v>
      </c>
      <c r="D18" s="81" t="s">
        <v>388</v>
      </c>
      <c r="E18" s="80" t="s">
        <v>384</v>
      </c>
      <c r="F18" s="82">
        <v>22000000</v>
      </c>
      <c r="G18" s="82">
        <v>15320259</v>
      </c>
      <c r="H18" s="82"/>
      <c r="J18" s="89"/>
      <c r="K18" s="90"/>
      <c r="L18" s="89"/>
      <c r="M18" s="90"/>
      <c r="N18" s="91"/>
      <c r="O18" s="91"/>
      <c r="P18" s="92"/>
      <c r="Q18" s="92"/>
      <c r="R18" s="90"/>
      <c r="S18" s="89"/>
      <c r="T18" s="91"/>
      <c r="U18" s="93"/>
    </row>
    <row r="19" spans="2:21" ht="24" customHeight="1" x14ac:dyDescent="0.25">
      <c r="B19" s="80" t="s">
        <v>394</v>
      </c>
      <c r="C19" s="81">
        <v>8</v>
      </c>
      <c r="D19" s="81" t="s">
        <v>388</v>
      </c>
      <c r="E19" s="80" t="s">
        <v>395</v>
      </c>
      <c r="F19" s="82">
        <v>22000000</v>
      </c>
      <c r="G19" s="82">
        <v>43952449</v>
      </c>
      <c r="H19" s="82"/>
      <c r="J19" s="89"/>
      <c r="K19" s="90"/>
      <c r="L19" s="89"/>
      <c r="M19" s="90"/>
      <c r="N19" s="91"/>
      <c r="O19" s="91"/>
      <c r="P19" s="92"/>
      <c r="Q19" s="92"/>
      <c r="R19" s="90"/>
      <c r="S19" s="89"/>
      <c r="T19" s="91"/>
      <c r="U19" s="93"/>
    </row>
    <row r="20" spans="2:21" ht="24" customHeight="1" x14ac:dyDescent="0.25">
      <c r="B20" s="80" t="s">
        <v>396</v>
      </c>
      <c r="C20" s="81">
        <v>9</v>
      </c>
      <c r="D20" s="81" t="s">
        <v>388</v>
      </c>
      <c r="E20" s="80" t="s">
        <v>397</v>
      </c>
      <c r="F20" s="82">
        <v>21000000</v>
      </c>
      <c r="G20" s="82">
        <v>61894042</v>
      </c>
      <c r="H20" s="82"/>
      <c r="J20" s="89"/>
      <c r="K20" s="90"/>
      <c r="L20" s="89"/>
      <c r="M20" s="90"/>
      <c r="N20" s="91"/>
      <c r="O20" s="91"/>
      <c r="P20" s="92"/>
      <c r="Q20" s="92"/>
      <c r="R20" s="90"/>
      <c r="S20" s="89"/>
      <c r="T20" s="91"/>
      <c r="U20" s="93"/>
    </row>
    <row r="21" spans="2:21" s="88" customFormat="1" ht="24" customHeight="1" x14ac:dyDescent="0.25">
      <c r="B21" s="80" t="s">
        <v>398</v>
      </c>
      <c r="C21" s="81">
        <v>10</v>
      </c>
      <c r="D21" s="81" t="s">
        <v>399</v>
      </c>
      <c r="E21" s="80" t="s">
        <v>400</v>
      </c>
      <c r="F21" s="82">
        <v>21000000</v>
      </c>
      <c r="G21" s="82">
        <v>51254207</v>
      </c>
      <c r="H21" s="82"/>
      <c r="I21" s="60"/>
      <c r="J21" s="83"/>
      <c r="K21" s="84"/>
      <c r="L21" s="83"/>
      <c r="M21" s="84"/>
      <c r="N21" s="85"/>
      <c r="O21" s="85"/>
      <c r="P21" s="86"/>
      <c r="Q21" s="86"/>
      <c r="R21" s="84"/>
      <c r="S21" s="83"/>
      <c r="T21" s="85"/>
      <c r="U21" s="87"/>
    </row>
    <row r="22" spans="2:21" s="88" customFormat="1" ht="24" customHeight="1" x14ac:dyDescent="0.25">
      <c r="B22" s="80" t="s">
        <v>401</v>
      </c>
      <c r="C22" s="81">
        <v>11</v>
      </c>
      <c r="D22" s="81" t="s">
        <v>388</v>
      </c>
      <c r="E22" s="80" t="s">
        <v>384</v>
      </c>
      <c r="F22" s="82">
        <v>21000000</v>
      </c>
      <c r="G22" s="82">
        <v>-51402883</v>
      </c>
      <c r="H22" s="82"/>
      <c r="I22" s="60"/>
      <c r="J22" s="89"/>
      <c r="K22" s="90"/>
      <c r="L22" s="89"/>
      <c r="M22" s="90"/>
      <c r="N22" s="91"/>
      <c r="O22" s="91"/>
      <c r="P22" s="92"/>
      <c r="Q22" s="92"/>
      <c r="R22" s="90"/>
      <c r="S22" s="89"/>
      <c r="T22" s="91"/>
      <c r="U22" s="93"/>
    </row>
    <row r="23" spans="2:21" ht="24" customHeight="1" x14ac:dyDescent="0.25">
      <c r="B23" s="80" t="s">
        <v>402</v>
      </c>
      <c r="C23" s="81">
        <v>12</v>
      </c>
      <c r="D23" s="81" t="s">
        <v>388</v>
      </c>
      <c r="E23" s="80" t="s">
        <v>403</v>
      </c>
      <c r="F23" s="82">
        <v>20000000</v>
      </c>
      <c r="G23" s="82">
        <v>6998855</v>
      </c>
      <c r="H23" s="82"/>
      <c r="J23" s="89"/>
      <c r="K23" s="90"/>
      <c r="L23" s="89"/>
      <c r="M23" s="90"/>
      <c r="N23" s="91"/>
      <c r="O23" s="91"/>
      <c r="P23" s="92"/>
      <c r="Q23" s="92"/>
      <c r="R23" s="90"/>
      <c r="S23" s="89"/>
      <c r="T23" s="91"/>
      <c r="U23" s="93"/>
    </row>
    <row r="24" spans="2:21" ht="24" customHeight="1" x14ac:dyDescent="0.25">
      <c r="B24" s="80" t="s">
        <v>404</v>
      </c>
      <c r="C24" s="81">
        <v>13</v>
      </c>
      <c r="D24" s="81" t="s">
        <v>388</v>
      </c>
      <c r="E24" s="80" t="s">
        <v>405</v>
      </c>
      <c r="F24" s="82">
        <v>18000000</v>
      </c>
      <c r="G24" s="82">
        <v>-67569210</v>
      </c>
      <c r="H24" s="82"/>
      <c r="J24" s="89"/>
      <c r="K24" s="90"/>
      <c r="L24" s="89"/>
      <c r="M24" s="90"/>
      <c r="N24" s="91"/>
      <c r="O24" s="91"/>
      <c r="P24" s="92"/>
      <c r="Q24" s="92"/>
      <c r="R24" s="90"/>
      <c r="S24" s="89"/>
      <c r="T24" s="91"/>
      <c r="U24" s="93"/>
    </row>
    <row r="25" spans="2:21" ht="24" customHeight="1" x14ac:dyDescent="0.25">
      <c r="B25" s="80" t="s">
        <v>406</v>
      </c>
      <c r="C25" s="81">
        <v>14</v>
      </c>
      <c r="D25" s="81" t="s">
        <v>407</v>
      </c>
      <c r="E25" s="80" t="s">
        <v>384</v>
      </c>
      <c r="F25" s="82">
        <v>18000000</v>
      </c>
      <c r="G25" s="82">
        <v>15087630</v>
      </c>
      <c r="H25" s="82"/>
      <c r="J25" s="89"/>
      <c r="K25" s="90"/>
      <c r="L25" s="89"/>
      <c r="M25" s="90"/>
      <c r="N25" s="91"/>
      <c r="O25" s="91"/>
      <c r="P25" s="92"/>
      <c r="Q25" s="92"/>
      <c r="R25" s="90"/>
      <c r="S25" s="89"/>
      <c r="T25" s="91"/>
      <c r="U25" s="93"/>
    </row>
    <row r="26" spans="2:21" s="88" customFormat="1" ht="24" customHeight="1" x14ac:dyDescent="0.25">
      <c r="B26" s="80" t="s">
        <v>408</v>
      </c>
      <c r="C26" s="81">
        <v>15</v>
      </c>
      <c r="D26" s="81" t="s">
        <v>388</v>
      </c>
      <c r="E26" s="80" t="s">
        <v>409</v>
      </c>
      <c r="F26" s="82">
        <v>17000000</v>
      </c>
      <c r="G26" s="82">
        <v>40238117</v>
      </c>
      <c r="H26" s="82"/>
      <c r="I26" s="60"/>
      <c r="J26" s="89"/>
      <c r="K26" s="90"/>
      <c r="L26" s="89"/>
      <c r="M26" s="90"/>
      <c r="N26" s="91"/>
      <c r="O26" s="91"/>
      <c r="P26" s="92"/>
      <c r="Q26" s="92"/>
      <c r="R26" s="90"/>
      <c r="S26" s="89"/>
      <c r="T26" s="91"/>
      <c r="U26" s="93"/>
    </row>
  </sheetData>
  <mergeCells count="1">
    <mergeCell ref="B6:I6"/>
  </mergeCells>
  <conditionalFormatting sqref="T9:U10 U27:U65482">
    <cfRule type="cellIs" dxfId="69" priority="8" stopIfTrue="1" operator="equal">
      <formula>"VERDE"</formula>
    </cfRule>
    <cfRule type="cellIs" dxfId="68" priority="9" stopIfTrue="1" operator="equal">
      <formula>"AMARILLO"</formula>
    </cfRule>
    <cfRule type="cellIs" dxfId="67" priority="10" stopIfTrue="1" operator="equal">
      <formula>"ROJO"</formula>
    </cfRule>
  </conditionalFormatting>
  <conditionalFormatting sqref="U12:U26">
    <cfRule type="expression" dxfId="66" priority="3">
      <formula>$U12="NEGRO"</formula>
    </cfRule>
    <cfRule type="expression" dxfId="65" priority="4">
      <formula>$U12="VERDE"</formula>
    </cfRule>
    <cfRule type="expression" dxfId="64" priority="5">
      <formula>$U12="ROJO"</formula>
    </cfRule>
    <cfRule type="expression" dxfId="63" priority="6">
      <formula>$U12="NARANJA"</formula>
    </cfRule>
    <cfRule type="expression" dxfId="62" priority="7">
      <formula>$U12=""</formula>
    </cfRule>
  </conditionalFormatting>
  <conditionalFormatting sqref="J12:M26 R12:S26">
    <cfRule type="expression" dxfId="61" priority="2">
      <formula>J12&lt;0</formula>
    </cfRule>
  </conditionalFormatting>
  <conditionalFormatting sqref="F4">
    <cfRule type="iconSet" priority="1">
      <iconSet iconSet="3Symbols2" showValue="0">
        <cfvo type="percent" val="0"/>
        <cfvo type="percent" val="33"/>
        <cfvo type="percent" val="67"/>
      </iconSet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legacyDrawing r:id="rId3"/>
  <tableParts count="1">
    <tablePart r:id="rId4"/>
  </tableParts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type="column" displayEmptyCellsAs="gap" negative="1" xr2:uid="{00000000-0003-0000-0900-000000000000}">
          <x14:colorSeries theme="6"/>
          <x14:colorNegative theme="7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'Top Empresas Mundial'!F12:G12</xm:f>
              <xm:sqref>H12</xm:sqref>
            </x14:sparkline>
            <x14:sparkline>
              <xm:f>'Top Empresas Mundial'!F13:G13</xm:f>
              <xm:sqref>H13</xm:sqref>
            </x14:sparkline>
            <x14:sparkline>
              <xm:f>'Top Empresas Mundial'!F14:G14</xm:f>
              <xm:sqref>H14</xm:sqref>
            </x14:sparkline>
            <x14:sparkline>
              <xm:f>'Top Empresas Mundial'!F15:G15</xm:f>
              <xm:sqref>H15</xm:sqref>
            </x14:sparkline>
            <x14:sparkline>
              <xm:f>'Top Empresas Mundial'!F16:G16</xm:f>
              <xm:sqref>H16</xm:sqref>
            </x14:sparkline>
            <x14:sparkline>
              <xm:f>'Top Empresas Mundial'!F17:G17</xm:f>
              <xm:sqref>H17</xm:sqref>
            </x14:sparkline>
            <x14:sparkline>
              <xm:f>'Top Empresas Mundial'!F18:G18</xm:f>
              <xm:sqref>H18</xm:sqref>
            </x14:sparkline>
            <x14:sparkline>
              <xm:f>'Top Empresas Mundial'!F19:G19</xm:f>
              <xm:sqref>H19</xm:sqref>
            </x14:sparkline>
            <x14:sparkline>
              <xm:f>'Top Empresas Mundial'!F20:G20</xm:f>
              <xm:sqref>H20</xm:sqref>
            </x14:sparkline>
            <x14:sparkline>
              <xm:f>'Top Empresas Mundial'!F21:G21</xm:f>
              <xm:sqref>H21</xm:sqref>
            </x14:sparkline>
            <x14:sparkline>
              <xm:f>'Top Empresas Mundial'!F22:G22</xm:f>
              <xm:sqref>H22</xm:sqref>
            </x14:sparkline>
            <x14:sparkline>
              <xm:f>'Top Empresas Mundial'!F23:G23</xm:f>
              <xm:sqref>H23</xm:sqref>
            </x14:sparkline>
            <x14:sparkline>
              <xm:f>'Top Empresas Mundial'!F24:G24</xm:f>
              <xm:sqref>H24</xm:sqref>
            </x14:sparkline>
            <x14:sparkline>
              <xm:f>'Top Empresas Mundial'!F25:G25</xm:f>
              <xm:sqref>H25</xm:sqref>
            </x14:sparkline>
            <x14:sparkline>
              <xm:f>'Top Empresas Mundial'!F26:G26</xm:f>
              <xm:sqref>H26</xm:sqref>
            </x14:sparkline>
          </x14:sparklines>
        </x14:sparklineGroup>
      </x14:sparklineGroup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AF9C21FD862240AC72830B0B9C1866" ma:contentTypeVersion="0" ma:contentTypeDescription="Crear nuevo documento." ma:contentTypeScope="" ma:versionID="37a735e52c602ce5ead46d3891877a5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a4ecb627b7fa06818d6d9772fea9fa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E0C98C-7F47-454C-9879-EBFBB28D00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6B92725-F065-462A-B8EE-221B09C7F73E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D072639-7274-4DA6-B1C6-ED1EB38F94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G1707'=,703R^R6'&lt;1=v:.917(&lt;-;0&gt;,&gt;16.</Template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18" baseType="lpstr">
      <vt:lpstr>Lista de pedidos</vt:lpstr>
      <vt:lpstr>Clientes</vt:lpstr>
      <vt:lpstr>Proveedores</vt:lpstr>
      <vt:lpstr>Inventario</vt:lpstr>
      <vt:lpstr>Clasificación</vt:lpstr>
      <vt:lpstr>Auditoría</vt:lpstr>
      <vt:lpstr>RécordClientes</vt:lpstr>
      <vt:lpstr>RécordFacturas</vt:lpstr>
      <vt:lpstr>Top Empresas Mundial</vt:lpstr>
      <vt:lpstr>Top Empresas México</vt:lpstr>
      <vt:lpstr>Dashboard</vt:lpstr>
      <vt:lpstr>Tabla TEM</vt:lpstr>
      <vt:lpstr>Gráfica Inventario</vt:lpstr>
      <vt:lpstr>'Top Empresas México'!Área_de_impresión</vt:lpstr>
      <vt:lpstr>'Top Empresas Mundial'!Área_de_impresión</vt:lpstr>
      <vt:lpstr>Fechafactura</vt:lpstr>
      <vt:lpstr>Auditoría!Operación</vt:lpstr>
      <vt:lpstr>Auditoría!Venta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cp:lastPrinted>2021-06-25T19:41:48Z</cp:lastPrinted>
  <dcterms:created xsi:type="dcterms:W3CDTF">2021-06-24T20:15:17Z</dcterms:created>
  <dcterms:modified xsi:type="dcterms:W3CDTF">2021-06-28T19:11:09Z</dcterms:modified>
</cp:coreProperties>
</file>