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1.xml" ContentType="application/vnd.openxmlformats-officedocument.spreadsheetml.chart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slicerCaches/slicerCache7.xml" ContentType="application/vnd.ms-excel.slicerCache+xml"/>
  <Override PartName="/xl/slicerCaches/slicerCache8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tables/table4.xml" ContentType="application/vnd.openxmlformats-officedocument.spreadsheetml.table+xml"/>
  <Override PartName="/xl/comments4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comments5.xml" ContentType="application/vnd.openxmlformats-officedocument.spreadsheetml.comments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6.xml" ContentType="application/vnd.openxmlformats-officedocument.spreadsheetml.table+xml"/>
  <Override PartName="/xl/comments6.xml" ContentType="application/vnd.openxmlformats-officedocument.spreadsheetml.comments+xml"/>
  <Override PartName="/xl/drawings/drawing4.xml" ContentType="application/vnd.openxmlformats-officedocument.drawing+xml"/>
  <Override PartName="/xl/tables/table7.xml" ContentType="application/vnd.openxmlformats-officedocument.spreadsheetml.table+xml"/>
  <Override PartName="/xl/comments7.xml" ContentType="application/vnd.openxmlformats-officedocument.spreadsheetml.comments+xml"/>
  <Override PartName="/xl/drawings/drawing5.xml" ContentType="application/vnd.openxmlformats-officedocument.drawing+xml"/>
  <Override PartName="/xl/tables/table8.xml" ContentType="application/vnd.openxmlformats-officedocument.spreadsheetml.table+xml"/>
  <Override PartName="/xl/comments8.xml" ContentType="application/vnd.openxmlformats-officedocument.spreadsheetml.comments+xml"/>
  <Override PartName="/xl/drawings/drawing6.xml" ContentType="application/vnd.openxmlformats-officedocument.drawing+xml"/>
  <Override PartName="/xl/tables/table9.xml" ContentType="application/vnd.openxmlformats-officedocument.spreadsheetml.table+xml"/>
  <Override PartName="/xl/comments9.xml" ContentType="application/vnd.openxmlformats-officedocument.spreadsheetml.comments+xml"/>
  <Override PartName="/xl/drawings/drawing7.xml" ContentType="application/vnd.openxmlformats-officedocument.drawing+xml"/>
  <Override PartName="/xl/tables/table10.xml" ContentType="application/vnd.openxmlformats-officedocument.spreadsheetml.table+xml"/>
  <Override PartName="/xl/comments10.xml" ContentType="application/vnd.openxmlformats-officedocument.spreadsheetml.comments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8.xml" ContentType="application/vnd.openxmlformats-officedocument.drawing+xml"/>
  <Override PartName="/xl/slicers/slicer1.xml" ContentType="application/vnd.ms-excel.slicer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D:\Escritorio\DOCUMETOS\Curso Excel Sanfer II\Evaluaciones\"/>
    </mc:Choice>
  </mc:AlternateContent>
  <xr:revisionPtr revIDLastSave="0" documentId="8_{C3708931-1AD5-45B7-9296-1B74732CA839}" xr6:coauthVersionLast="47" xr6:coauthVersionMax="47" xr10:uidLastSave="{00000000-0000-0000-0000-000000000000}"/>
  <bookViews>
    <workbookView xWindow="-120" yWindow="-120" windowWidth="20730" windowHeight="11160" firstSheet="9" activeTab="11" xr2:uid="{00000000-000D-0000-FFFF-FFFF00000000}"/>
  </bookViews>
  <sheets>
    <sheet name="Lista de pedidos" sheetId="1" r:id="rId1"/>
    <sheet name="Clientes" sheetId="2" r:id="rId2"/>
    <sheet name="Proveedores" sheetId="4" r:id="rId3"/>
    <sheet name="Inventario" sheetId="5" r:id="rId4"/>
    <sheet name="Grafica Inventario" sheetId="12" r:id="rId5"/>
    <sheet name="Clasificación" sheetId="6" r:id="rId6"/>
    <sheet name="Auditoría" sheetId="7" r:id="rId7"/>
    <sheet name="RécordClientes" sheetId="8" r:id="rId8"/>
    <sheet name="RécordFacturas" sheetId="9" r:id="rId9"/>
    <sheet name="Top Empresas Mundial" sheetId="10" r:id="rId10"/>
    <sheet name="Top Empresas México" sheetId="11" r:id="rId11"/>
    <sheet name="DHASBOARD" sheetId="13" r:id="rId12"/>
  </sheets>
  <externalReferences>
    <externalReference r:id="rId13"/>
  </externalReferences>
  <definedNames>
    <definedName name="_xlnm._FilterDatabase" localSheetId="7" hidden="1">RécordClientes!$E$6:$J$33</definedName>
    <definedName name="_xlnm._FilterDatabase" localSheetId="8" hidden="1">RécordFacturas!$B$12:$B$66</definedName>
    <definedName name="_xlnm.Extract">#REF!</definedName>
    <definedName name="_xlnm.Print_Area" localSheetId="10">'Top Empresas México'!$B$4:$T$24</definedName>
    <definedName name="_xlnm.Print_Area" localSheetId="9">'Top Empresas Mundial'!$B$6:$U$26</definedName>
    <definedName name="_xlnm.Criteria">#REF!</definedName>
    <definedName name="Dias">#REF!</definedName>
    <definedName name="Monto">#REF!</definedName>
    <definedName name="Operación" localSheetId="6">Auditoría!$F$5:$F$25</definedName>
    <definedName name="Operación" localSheetId="5">[1]Auditoría!$F$3:$F$23</definedName>
    <definedName name="Operación" localSheetId="3">[1]Auditoría!$F$3:$F$23</definedName>
    <definedName name="Operación">#REF!</definedName>
    <definedName name="SegmentaciónDeDatos_Industria">#N/A</definedName>
    <definedName name="SegmentaciónDeDatos_Nombre">#N/A</definedName>
    <definedName name="SegmentaciónDeDatos_Valor_de_mercado_2014__mdd">#N/A</definedName>
    <definedName name="SegmentaciónDeDatos_Valor_de_mercado_2014__mdd1">#N/A</definedName>
    <definedName name="SegmentaciónDeDatos_Valor_de_mercado_2015__mdd_2">#N/A</definedName>
    <definedName name="SegmentaciónDeDatos_Valor_de_mercado_2015__mdd_21">#N/A</definedName>
    <definedName name="SegmentaciónDeDatos_Valor_de_mercado_2016__mdd">#N/A</definedName>
    <definedName name="SegmentaciónDeDatos_Valor_de_mercado_2016__mdd1">#N/A</definedName>
    <definedName name="Status">#REF!</definedName>
    <definedName name="Venta" localSheetId="6">Auditoría!$I$5:$I$25</definedName>
    <definedName name="Venta" localSheetId="5">[1]Auditoría!$I$3:$I$23</definedName>
    <definedName name="Venta" localSheetId="3">[1]Auditoría!$I$3:$I$23</definedName>
    <definedName name="Venta">#REF!</definedName>
  </definedNames>
  <calcPr calcId="181029"/>
  <pivotCaches>
    <pivotCache cacheId="0" r:id="rId14"/>
    <pivotCache cacheId="1" r:id="rId15"/>
  </pivotCaches>
  <extLst>
    <ext xmlns:x14="http://schemas.microsoft.com/office/spreadsheetml/2009/9/main" uri="{BBE1A952-AA13-448e-AADC-164F8A28A991}">
      <x14:slicerCaches>
        <x14:slicerCache r:id="rId16"/>
        <x14:slicerCache r:id="rId17"/>
        <x14:slicerCache r:id="rId18"/>
        <x14:slicerCache r:id="rId19"/>
        <x14:slicerCache r:id="rId20"/>
        <x14:slicerCache r:id="rId21"/>
        <x14:slicerCache r:id="rId22"/>
        <x14:slicerCache r:id="rId23"/>
      </x14:slicerCaches>
    </ext>
    <ext xmlns:x14="http://schemas.microsoft.com/office/spreadsheetml/2009/9/main" uri="{79F54976-1DA5-4618-B147-4CDE4B953A38}">
      <x14:workbookPr/>
    </ext>
  </extLst>
</workbook>
</file>

<file path=xl/calcChain.xml><?xml version="1.0" encoding="utf-8"?>
<calcChain xmlns="http://schemas.openxmlformats.org/spreadsheetml/2006/main">
  <c r="H39" i="9" l="1"/>
  <c r="H38" i="9"/>
  <c r="H37" i="9"/>
  <c r="H36" i="9"/>
  <c r="H35" i="9"/>
  <c r="H34" i="9"/>
  <c r="H33" i="9"/>
  <c r="H32" i="9"/>
  <c r="H31" i="9"/>
  <c r="H30" i="9"/>
  <c r="H29" i="9"/>
  <c r="H28" i="9"/>
  <c r="H27" i="9"/>
  <c r="H26" i="9"/>
  <c r="H25" i="9"/>
  <c r="H24" i="9"/>
  <c r="H23" i="9"/>
  <c r="H22" i="9"/>
  <c r="H21" i="9"/>
  <c r="H20" i="9"/>
  <c r="H19" i="9"/>
  <c r="H18" i="9"/>
  <c r="H17" i="9"/>
  <c r="H16" i="9"/>
  <c r="H15" i="9"/>
  <c r="H14" i="9"/>
  <c r="H13" i="9"/>
  <c r="L33" i="8"/>
  <c r="K33" i="8"/>
  <c r="J33" i="8"/>
  <c r="L32" i="8"/>
  <c r="K32" i="8"/>
  <c r="J32" i="8"/>
  <c r="L31" i="8"/>
  <c r="K31" i="8"/>
  <c r="J31" i="8"/>
  <c r="L30" i="8"/>
  <c r="K30" i="8"/>
  <c r="J30" i="8"/>
  <c r="L29" i="8"/>
  <c r="K29" i="8"/>
  <c r="J29" i="8"/>
  <c r="L28" i="8"/>
  <c r="K28" i="8"/>
  <c r="J28" i="8"/>
  <c r="L27" i="8"/>
  <c r="K27" i="8"/>
  <c r="J27" i="8"/>
  <c r="L26" i="8"/>
  <c r="K26" i="8"/>
  <c r="J26" i="8"/>
  <c r="L25" i="8"/>
  <c r="K25" i="8"/>
  <c r="J25" i="8"/>
  <c r="L24" i="8"/>
  <c r="K24" i="8"/>
  <c r="J24" i="8"/>
  <c r="L23" i="8"/>
  <c r="K23" i="8"/>
  <c r="J23" i="8"/>
  <c r="L22" i="8"/>
  <c r="K22" i="8"/>
  <c r="J22" i="8"/>
  <c r="L21" i="8"/>
  <c r="K21" i="8"/>
  <c r="J21" i="8"/>
  <c r="L20" i="8"/>
  <c r="K20" i="8"/>
  <c r="J20" i="8"/>
  <c r="L19" i="8"/>
  <c r="K19" i="8"/>
  <c r="J19" i="8"/>
  <c r="L18" i="8"/>
  <c r="K18" i="8"/>
  <c r="J18" i="8"/>
  <c r="L17" i="8"/>
  <c r="K17" i="8"/>
  <c r="J17" i="8"/>
  <c r="L16" i="8"/>
  <c r="K16" i="8"/>
  <c r="J16" i="8"/>
  <c r="L15" i="8"/>
  <c r="K15" i="8"/>
  <c r="J15" i="8"/>
  <c r="L14" i="8"/>
  <c r="K14" i="8"/>
  <c r="J14" i="8"/>
  <c r="L13" i="8"/>
  <c r="K13" i="8"/>
  <c r="J13" i="8"/>
  <c r="L12" i="8"/>
  <c r="K12" i="8"/>
  <c r="J12" i="8"/>
  <c r="L11" i="8"/>
  <c r="K11" i="8"/>
  <c r="J11" i="8"/>
  <c r="L10" i="8"/>
  <c r="K10" i="8"/>
  <c r="J10" i="8"/>
  <c r="L9" i="8"/>
  <c r="K9" i="8"/>
  <c r="J9" i="8"/>
  <c r="L8" i="8"/>
  <c r="K8" i="8"/>
  <c r="J8" i="8"/>
  <c r="L7" i="8"/>
  <c r="K7" i="8"/>
  <c r="J7" i="8"/>
  <c r="H29" i="7"/>
  <c r="E29" i="7"/>
  <c r="H28" i="7"/>
  <c r="E28" i="7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K39" i="5"/>
  <c r="I39" i="5"/>
  <c r="D42" i="2"/>
  <c r="J36" i="2"/>
  <c r="M1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JABL</author>
  </authors>
  <commentList>
    <comment ref="G2" authorId="0" shapeId="0" xr:uid="{B62BF041-8D73-4B5A-9367-EE97E04363C9}">
      <text>
        <r>
          <rPr>
            <b/>
            <sz val="9"/>
            <color indexed="81"/>
            <rFont val="Tahoma"/>
            <charset val="1"/>
          </rPr>
          <t>JABL:</t>
        </r>
        <r>
          <rPr>
            <sz val="9"/>
            <color indexed="81"/>
            <rFont val="Tahoma"/>
            <charset val="1"/>
          </rPr>
          <t xml:space="preserve">
Excelente</t>
        </r>
      </text>
    </comment>
    <comment ref="K3" authorId="0" shapeId="0" xr:uid="{9BE63DCF-903C-47B7-975F-5DB38A7320AD}">
      <text>
        <r>
          <rPr>
            <b/>
            <sz val="9"/>
            <color indexed="81"/>
            <rFont val="Tahoma"/>
            <charset val="1"/>
          </rPr>
          <t>JABL:</t>
        </r>
        <r>
          <rPr>
            <sz val="9"/>
            <color indexed="81"/>
            <rFont val="Tahoma"/>
            <charset val="1"/>
          </rPr>
          <t xml:space="preserve">
Excelente</t>
        </r>
      </text>
    </comment>
    <comment ref="H4" authorId="0" shapeId="0" xr:uid="{3ECCED05-C8A6-48FF-ACFE-8286142D0FDF}">
      <text>
        <r>
          <rPr>
            <b/>
            <sz val="9"/>
            <color indexed="81"/>
            <rFont val="Tahoma"/>
            <charset val="1"/>
          </rPr>
          <t>JABL:</t>
        </r>
        <r>
          <rPr>
            <sz val="9"/>
            <color indexed="81"/>
            <rFont val="Tahoma"/>
            <charset val="1"/>
          </rPr>
          <t xml:space="preserve">
Excelente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JABL</author>
  </authors>
  <commentList>
    <comment ref="D3" authorId="0" shapeId="0" xr:uid="{F9DCB2F9-5E19-4F37-B63E-7E662388724B}">
      <text>
        <r>
          <rPr>
            <b/>
            <sz val="9"/>
            <color indexed="81"/>
            <rFont val="Tahoma"/>
            <charset val="1"/>
          </rPr>
          <t>JABL:</t>
        </r>
        <r>
          <rPr>
            <sz val="9"/>
            <color indexed="81"/>
            <rFont val="Tahoma"/>
            <charset val="1"/>
          </rPr>
          <t xml:space="preserve">
Excelente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JABL</author>
  </authors>
  <commentList>
    <comment ref="I2" authorId="0" shapeId="0" xr:uid="{A10D85A5-D041-4DD7-A4DA-755741B6BAB2}">
      <text>
        <r>
          <rPr>
            <b/>
            <sz val="9"/>
            <color indexed="81"/>
            <rFont val="Tahoma"/>
            <charset val="1"/>
          </rPr>
          <t>JABL:</t>
        </r>
        <r>
          <rPr>
            <sz val="9"/>
            <color indexed="81"/>
            <rFont val="Tahoma"/>
            <charset val="1"/>
          </rPr>
          <t xml:space="preserve">
Excelente</t>
        </r>
      </text>
    </comment>
    <comment ref="I3" authorId="0" shapeId="0" xr:uid="{22CD06E1-6D4F-4B3F-BE64-37A73E46A308}">
      <text>
        <r>
          <rPr>
            <b/>
            <sz val="9"/>
            <color indexed="81"/>
            <rFont val="Tahoma"/>
            <charset val="1"/>
          </rPr>
          <t>JABL:</t>
        </r>
        <r>
          <rPr>
            <sz val="9"/>
            <color indexed="81"/>
            <rFont val="Tahoma"/>
            <charset val="1"/>
          </rPr>
          <t xml:space="preserve">
Excelente</t>
        </r>
      </text>
    </comment>
    <comment ref="I4" authorId="0" shapeId="0" xr:uid="{2E9753BF-0D10-40AD-A455-2033F5CFA071}">
      <text>
        <r>
          <rPr>
            <b/>
            <sz val="9"/>
            <color indexed="81"/>
            <rFont val="Tahoma"/>
            <charset val="1"/>
          </rPr>
          <t>JABL:</t>
        </r>
        <r>
          <rPr>
            <sz val="9"/>
            <color indexed="81"/>
            <rFont val="Tahoma"/>
            <charset val="1"/>
          </rPr>
          <t xml:space="preserve">
Excelente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JABL</author>
  </authors>
  <commentList>
    <comment ref="L2" authorId="0" shapeId="0" xr:uid="{C768C4B6-4FFE-46EB-BE70-9AB996D93D04}">
      <text>
        <r>
          <rPr>
            <b/>
            <sz val="9"/>
            <color indexed="81"/>
            <rFont val="Tahoma"/>
            <charset val="1"/>
          </rPr>
          <t>JABL:</t>
        </r>
        <r>
          <rPr>
            <sz val="9"/>
            <color indexed="81"/>
            <rFont val="Tahoma"/>
            <charset val="1"/>
          </rPr>
          <t xml:space="preserve">
Excelente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JABL</author>
  </authors>
  <commentList>
    <comment ref="M2" authorId="0" shapeId="0" xr:uid="{71E454F1-55A9-4FC0-9D42-54BFDB82AC86}">
      <text>
        <r>
          <rPr>
            <b/>
            <sz val="9"/>
            <color indexed="81"/>
            <rFont val="Tahoma"/>
            <charset val="1"/>
          </rPr>
          <t>JABL:</t>
        </r>
        <r>
          <rPr>
            <sz val="9"/>
            <color indexed="81"/>
            <rFont val="Tahoma"/>
            <charset val="1"/>
          </rPr>
          <t xml:space="preserve">
Excelente</t>
        </r>
      </text>
    </comment>
    <comment ref="M3" authorId="0" shapeId="0" xr:uid="{DF913160-9C41-4B86-ACD2-EC6B399D0DD0}">
      <text>
        <r>
          <rPr>
            <b/>
            <sz val="9"/>
            <color indexed="81"/>
            <rFont val="Tahoma"/>
            <charset val="1"/>
          </rPr>
          <t>JABL:</t>
        </r>
        <r>
          <rPr>
            <sz val="9"/>
            <color indexed="81"/>
            <rFont val="Tahoma"/>
            <charset val="1"/>
          </rPr>
          <t xml:space="preserve">
Excelente</t>
        </r>
      </text>
    </comment>
    <comment ref="M4" authorId="0" shapeId="0" xr:uid="{765A95A8-861A-4831-8AAA-F87565EB845B}">
      <text>
        <r>
          <rPr>
            <b/>
            <sz val="9"/>
            <color indexed="81"/>
            <rFont val="Tahoma"/>
            <charset val="1"/>
          </rPr>
          <t>JABL:</t>
        </r>
        <r>
          <rPr>
            <sz val="9"/>
            <color indexed="81"/>
            <rFont val="Tahoma"/>
            <charset val="1"/>
          </rPr>
          <t xml:space="preserve">
Excelente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JABL</author>
  </authors>
  <commentList>
    <comment ref="L2" authorId="0" shapeId="0" xr:uid="{261572C8-4715-448D-8EF2-BDBB56E2F9BE}">
      <text>
        <r>
          <rPr>
            <b/>
            <sz val="9"/>
            <color indexed="81"/>
            <rFont val="Tahoma"/>
            <charset val="1"/>
          </rPr>
          <t>JABL:</t>
        </r>
        <r>
          <rPr>
            <sz val="9"/>
            <color indexed="81"/>
            <rFont val="Tahoma"/>
            <charset val="1"/>
          </rPr>
          <t xml:space="preserve">
Excelente</t>
        </r>
      </text>
    </comment>
    <comment ref="J3" authorId="0" shapeId="0" xr:uid="{418C2872-BB16-4AAF-BC77-9FF88320A93B}">
      <text>
        <r>
          <rPr>
            <b/>
            <sz val="9"/>
            <color indexed="81"/>
            <rFont val="Tahoma"/>
            <charset val="1"/>
          </rPr>
          <t>JABL:</t>
        </r>
        <r>
          <rPr>
            <sz val="9"/>
            <color indexed="81"/>
            <rFont val="Tahoma"/>
            <charset val="1"/>
          </rPr>
          <t xml:space="preserve">
Excelente</t>
        </r>
      </text>
    </comment>
    <comment ref="J4" authorId="0" shapeId="0" xr:uid="{0CBEE5AD-6B4E-418C-9B78-F75537D21E58}">
      <text>
        <r>
          <rPr>
            <b/>
            <sz val="9"/>
            <color indexed="81"/>
            <rFont val="Tahoma"/>
            <charset val="1"/>
          </rPr>
          <t>JABL:</t>
        </r>
        <r>
          <rPr>
            <sz val="9"/>
            <color indexed="81"/>
            <rFont val="Tahoma"/>
            <charset val="1"/>
          </rPr>
          <t xml:space="preserve">
Hola el detalle es que queriamos el % no las cantidades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JABL</author>
  </authors>
  <commentList>
    <comment ref="J2" authorId="0" shapeId="0" xr:uid="{CDBDA73F-D5EA-4634-A468-2744A3948B4D}">
      <text>
        <r>
          <rPr>
            <b/>
            <sz val="9"/>
            <color indexed="81"/>
            <rFont val="Tahoma"/>
            <charset val="1"/>
          </rPr>
          <t>JABL:</t>
        </r>
        <r>
          <rPr>
            <sz val="9"/>
            <color indexed="81"/>
            <rFont val="Tahoma"/>
            <charset val="1"/>
          </rPr>
          <t xml:space="preserve">
Excelente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JABL</author>
  </authors>
  <commentList>
    <comment ref="J2" authorId="0" shapeId="0" xr:uid="{1AF2B626-98C3-4796-8756-840AAF933D9F}">
      <text>
        <r>
          <rPr>
            <b/>
            <sz val="9"/>
            <color indexed="81"/>
            <rFont val="Tahoma"/>
            <charset val="1"/>
          </rPr>
          <t>JABL:</t>
        </r>
        <r>
          <rPr>
            <sz val="9"/>
            <color indexed="81"/>
            <rFont val="Tahoma"/>
            <charset val="1"/>
          </rPr>
          <t xml:space="preserve">
Excelente</t>
        </r>
      </text>
    </comment>
    <comment ref="J3" authorId="0" shapeId="0" xr:uid="{289A9252-9C72-47AC-9F05-B8AA82BDAFFA}">
      <text>
        <r>
          <rPr>
            <b/>
            <sz val="9"/>
            <color indexed="81"/>
            <rFont val="Tahoma"/>
            <charset val="1"/>
          </rPr>
          <t>JABL:</t>
        </r>
        <r>
          <rPr>
            <sz val="9"/>
            <color indexed="81"/>
            <rFont val="Tahoma"/>
            <charset val="1"/>
          </rPr>
          <t xml:space="preserve">
Excelente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JABL</author>
  </authors>
  <commentList>
    <comment ref="L2" authorId="0" shapeId="0" xr:uid="{B3C032EB-289E-428E-B3D2-E988038B69A9}">
      <text>
        <r>
          <rPr>
            <b/>
            <sz val="9"/>
            <color indexed="81"/>
            <rFont val="Tahoma"/>
            <charset val="1"/>
          </rPr>
          <t>JABL:</t>
        </r>
        <r>
          <rPr>
            <sz val="9"/>
            <color indexed="81"/>
            <rFont val="Tahoma"/>
            <charset val="1"/>
          </rPr>
          <t xml:space="preserve">
Excelente</t>
        </r>
      </text>
    </comment>
    <comment ref="N3" authorId="0" shapeId="0" xr:uid="{F2957953-FB77-4D39-9422-7681D57D0FE6}">
      <text>
        <r>
          <rPr>
            <b/>
            <sz val="9"/>
            <color indexed="81"/>
            <rFont val="Tahoma"/>
            <charset val="1"/>
          </rPr>
          <t>JABL:</t>
        </r>
        <r>
          <rPr>
            <sz val="9"/>
            <color indexed="81"/>
            <rFont val="Tahoma"/>
            <charset val="1"/>
          </rPr>
          <t xml:space="preserve">
Excelente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JABL</author>
  </authors>
  <commentList>
    <comment ref="H2" authorId="0" shapeId="0" xr:uid="{000FDFBE-271A-472D-A8AA-365D3B1CE12B}">
      <text>
        <r>
          <rPr>
            <b/>
            <sz val="9"/>
            <color indexed="81"/>
            <rFont val="Tahoma"/>
            <charset val="1"/>
          </rPr>
          <t>JABL:</t>
        </r>
        <r>
          <rPr>
            <sz val="9"/>
            <color indexed="81"/>
            <rFont val="Tahoma"/>
            <charset val="1"/>
          </rPr>
          <t xml:space="preserve">
Excelente</t>
        </r>
      </text>
    </comment>
  </commentList>
</comments>
</file>

<file path=xl/sharedStrings.xml><?xml version="1.0" encoding="utf-8"?>
<sst xmlns="http://schemas.openxmlformats.org/spreadsheetml/2006/main" count="1070" uniqueCount="450">
  <si>
    <t>ID</t>
  </si>
  <si>
    <t>FechaDeOrden</t>
  </si>
  <si>
    <t>Empleado</t>
  </si>
  <si>
    <t>Status</t>
  </si>
  <si>
    <t>Compañía</t>
  </si>
  <si>
    <t>Fecha de envío</t>
  </si>
  <si>
    <t>Cantidad</t>
  </si>
  <si>
    <t>Precio</t>
  </si>
  <si>
    <t>Costo de envío</t>
  </si>
  <si>
    <t>Total</t>
  </si>
  <si>
    <t>Jesús Escolar</t>
  </si>
  <si>
    <t>Nuevo</t>
  </si>
  <si>
    <t>Compañía C</t>
  </si>
  <si>
    <t>Compañía D</t>
  </si>
  <si>
    <t>Cerrado</t>
  </si>
  <si>
    <t>Compañía F</t>
  </si>
  <si>
    <t>María González</t>
  </si>
  <si>
    <t>Compañía CC</t>
  </si>
  <si>
    <t>Francisco Chaves</t>
  </si>
  <si>
    <t>Compañía Z</t>
  </si>
  <si>
    <t>Compañía Y</t>
  </si>
  <si>
    <t>María Jesús Cuesta</t>
  </si>
  <si>
    <t>Compañía H</t>
  </si>
  <si>
    <t>Juan Carlos Rivas</t>
  </si>
  <si>
    <t>Humberto Acevedo</t>
  </si>
  <si>
    <t>Compañía I</t>
  </si>
  <si>
    <t>Compañía BB</t>
  </si>
  <si>
    <t>Precio más alto</t>
  </si>
  <si>
    <t>Compañía A</t>
  </si>
  <si>
    <t>Compañía K</t>
  </si>
  <si>
    <t>Compañía J</t>
  </si>
  <si>
    <t>Compañía G</t>
  </si>
  <si>
    <t>Pilar Pinilla Gallego</t>
  </si>
  <si>
    <t>Luis Bonifaz</t>
  </si>
  <si>
    <t>Compañía L</t>
  </si>
  <si>
    <t>Compañía AA</t>
  </si>
  <si>
    <t>Enviado</t>
  </si>
  <si>
    <t>Primer nombre</t>
  </si>
  <si>
    <t>Apellido</t>
  </si>
  <si>
    <t>Teléfono</t>
  </si>
  <si>
    <t>Puesto</t>
  </si>
  <si>
    <t>Compras realizadas</t>
  </si>
  <si>
    <t>Dirección</t>
  </si>
  <si>
    <t>Estado/Provincia</t>
  </si>
  <si>
    <t>Ciudad</t>
  </si>
  <si>
    <t>Luis</t>
  </si>
  <si>
    <t>Alverca</t>
  </si>
  <si>
    <t>987 654 321</t>
  </si>
  <si>
    <t>Jefe de compras</t>
  </si>
  <si>
    <t>Calle Décima, 123</t>
  </si>
  <si>
    <t>IL</t>
  </si>
  <si>
    <t>Chicago</t>
  </si>
  <si>
    <t>Almudena</t>
  </si>
  <si>
    <t>Benito</t>
  </si>
  <si>
    <t>Propietario</t>
  </si>
  <si>
    <t>Calle Primera, 123</t>
  </si>
  <si>
    <t>Madrid</t>
  </si>
  <si>
    <t>Seattle</t>
  </si>
  <si>
    <t>Compañía B</t>
  </si>
  <si>
    <t>Antonio</t>
  </si>
  <si>
    <t>Bermejo</t>
  </si>
  <si>
    <t>Calle Segunda, 123</t>
  </si>
  <si>
    <t>MA</t>
  </si>
  <si>
    <t>Boston</t>
  </si>
  <si>
    <t>Fernando</t>
  </si>
  <si>
    <t>Caro</t>
  </si>
  <si>
    <t>Calle Decimoprimera, 123</t>
  </si>
  <si>
    <t>FL</t>
  </si>
  <si>
    <t>Miami</t>
  </si>
  <si>
    <t>Compañía T</t>
  </si>
  <si>
    <t>Francisco Javier</t>
  </si>
  <si>
    <t>Castrejón</t>
  </si>
  <si>
    <t>Calle Vigésima, 123</t>
  </si>
  <si>
    <t>NY</t>
  </si>
  <si>
    <t>Nueva York</t>
  </si>
  <si>
    <t>Compañía O</t>
  </si>
  <si>
    <t>Pedro</t>
  </si>
  <si>
    <t>Chaves Ferreira</t>
  </si>
  <si>
    <t>Calle Decimoquinta, 123</t>
  </si>
  <si>
    <t>HI</t>
  </si>
  <si>
    <t>Honolulu</t>
  </si>
  <si>
    <t>Gustavo</t>
  </si>
  <si>
    <t>De Camargo</t>
  </si>
  <si>
    <t>Calle Decimosegunda, 123</t>
  </si>
  <si>
    <t>NV</t>
  </si>
  <si>
    <t>Las Vegas</t>
  </si>
  <si>
    <t>Compañía N</t>
  </si>
  <si>
    <t>Modesto</t>
  </si>
  <si>
    <t>Estrada</t>
  </si>
  <si>
    <t>Representante de compras</t>
  </si>
  <si>
    <t>Calle Decimocuarta, 123</t>
  </si>
  <si>
    <t>CO</t>
  </si>
  <si>
    <t>Denver</t>
  </si>
  <si>
    <t>Compañía M</t>
  </si>
  <si>
    <t>Alfredo</t>
  </si>
  <si>
    <t>Fuentes Espinosa</t>
  </si>
  <si>
    <t>Calle Decimotercera, 123</t>
  </si>
  <si>
    <t>TN</t>
  </si>
  <si>
    <t>Memphis</t>
  </si>
  <si>
    <t>Compañía Q</t>
  </si>
  <si>
    <t>César</t>
  </si>
  <si>
    <t>García</t>
  </si>
  <si>
    <t>Calle Decimoséptima, 123</t>
  </si>
  <si>
    <t>Compañía R</t>
  </si>
  <si>
    <t>Miguel Ángel</t>
  </si>
  <si>
    <t>Calle Decimoctava, 123</t>
  </si>
  <si>
    <t>Vanessa</t>
  </si>
  <si>
    <t>Calle Cuarta, 123</t>
  </si>
  <si>
    <t>Compañía E</t>
  </si>
  <si>
    <t>Gratacós Solsona</t>
  </si>
  <si>
    <t>Calle Quinta, 123</t>
  </si>
  <si>
    <t>MN</t>
  </si>
  <si>
    <t>Minneapolis</t>
  </si>
  <si>
    <t>Compañía S</t>
  </si>
  <si>
    <t>Begoña</t>
  </si>
  <si>
    <t>Hurtado</t>
  </si>
  <si>
    <t>Ayudante de contabilidad</t>
  </si>
  <si>
    <t>Calle Decimonovena, 123</t>
  </si>
  <si>
    <t>CA</t>
  </si>
  <si>
    <t>Los Ángeles</t>
  </si>
  <si>
    <t>Compañía U</t>
  </si>
  <si>
    <t>David</t>
  </si>
  <si>
    <t>Junca</t>
  </si>
  <si>
    <t>Jefe de contabilidad</t>
  </si>
  <si>
    <t>Calle Vigesimoprimera, 123</t>
  </si>
  <si>
    <t>Carlos</t>
  </si>
  <si>
    <t>Lacerda</t>
  </si>
  <si>
    <t>Calle Vigesimoséptima, 123</t>
  </si>
  <si>
    <t>Compañía P</t>
  </si>
  <si>
    <t>Avelino</t>
  </si>
  <si>
    <t>López García</t>
  </si>
  <si>
    <t>Calle Decimosexta, 123</t>
  </si>
  <si>
    <t>San Francisco</t>
  </si>
  <si>
    <t>Arturo</t>
  </si>
  <si>
    <t>López</t>
  </si>
  <si>
    <t>Calle Tercera, 123</t>
  </si>
  <si>
    <t>Compañía W</t>
  </si>
  <si>
    <t>José</t>
  </si>
  <si>
    <t>Lugo</t>
  </si>
  <si>
    <t>Calle Vigesimotercera, 123</t>
  </si>
  <si>
    <t>OR</t>
  </si>
  <si>
    <t>Portland</t>
  </si>
  <si>
    <t>Compañía X</t>
  </si>
  <si>
    <t>Manuel</t>
  </si>
  <si>
    <t>Machado</t>
  </si>
  <si>
    <t>UT</t>
  </si>
  <si>
    <t>Salt Lake City</t>
  </si>
  <si>
    <t>Maldonado Guerra</t>
  </si>
  <si>
    <t>Calle Novena, 123</t>
  </si>
  <si>
    <t>Sandra I.</t>
  </si>
  <si>
    <t>Martínez</t>
  </si>
  <si>
    <t>Calle Vigesimoquinta, 123</t>
  </si>
  <si>
    <t>Francisco</t>
  </si>
  <si>
    <t>Pérez-Olaeta</t>
  </si>
  <si>
    <t>Calle Sexta, 123</t>
  </si>
  <si>
    <t>WI</t>
  </si>
  <si>
    <t>Milwaukee</t>
  </si>
  <si>
    <t>Armando</t>
  </si>
  <si>
    <t>Pinto</t>
  </si>
  <si>
    <t>Calle Vigesimosexta, 123</t>
  </si>
  <si>
    <t>Cristina</t>
  </si>
  <si>
    <t>Potra</t>
  </si>
  <si>
    <t>Compañía V</t>
  </si>
  <si>
    <t>Luciana</t>
  </si>
  <si>
    <t>Ramos</t>
  </si>
  <si>
    <t>Ayudante de compras</t>
  </si>
  <si>
    <t>Calle Vigesimosegunda, 123</t>
  </si>
  <si>
    <t>Yolanda</t>
  </si>
  <si>
    <t>Sánchez Sánchez</t>
  </si>
  <si>
    <t>Calle Séptima, 123</t>
  </si>
  <si>
    <t>Boise</t>
  </si>
  <si>
    <t>Saraiva</t>
  </si>
  <si>
    <t>Calle Vigesimonovena, 123</t>
  </si>
  <si>
    <t>Rene</t>
  </si>
  <si>
    <t>Valdés</t>
  </si>
  <si>
    <t>Calle Octava, 123</t>
  </si>
  <si>
    <t>Información de Cientes</t>
  </si>
  <si>
    <t>Promedio de Compras realizadas</t>
  </si>
  <si>
    <t>Pedidos</t>
  </si>
  <si>
    <t>Proveedor D</t>
  </si>
  <si>
    <t>Diego</t>
  </si>
  <si>
    <t>Arteaga Torreira</t>
  </si>
  <si>
    <t>Jefe de marketing</t>
  </si>
  <si>
    <t>Proveedor J</t>
  </si>
  <si>
    <t>Jaime Humberto</t>
  </si>
  <si>
    <t>Bastidas Patiño</t>
  </si>
  <si>
    <t>Jefe de ventas</t>
  </si>
  <si>
    <t>Proveedor B</t>
  </si>
  <si>
    <t>Cecilia</t>
  </si>
  <si>
    <t>Cornejo</t>
  </si>
  <si>
    <t>Proveedor A</t>
  </si>
  <si>
    <t>Miguel A.</t>
  </si>
  <si>
    <t>Proveedor F</t>
  </si>
  <si>
    <t>Enrique</t>
  </si>
  <si>
    <t>Gil</t>
  </si>
  <si>
    <t>Ayudante de marketing</t>
  </si>
  <si>
    <t>Proveedor C</t>
  </si>
  <si>
    <t>Nuria</t>
  </si>
  <si>
    <t>González</t>
  </si>
  <si>
    <t>Representante de ventas</t>
  </si>
  <si>
    <t>Proveedor E</t>
  </si>
  <si>
    <t>Amaya</t>
  </si>
  <si>
    <t>Hernández-Echevarría</t>
  </si>
  <si>
    <t>Proveedor G</t>
  </si>
  <si>
    <t>Tomás</t>
  </si>
  <si>
    <t>Navarro</t>
  </si>
  <si>
    <t>Proveedor H</t>
  </si>
  <si>
    <t>Fabricio</t>
  </si>
  <si>
    <t>Noriega</t>
  </si>
  <si>
    <t>Proveedor I</t>
  </si>
  <si>
    <t>José Ignacio</t>
  </si>
  <si>
    <t>Peiro Alba</t>
  </si>
  <si>
    <t>Examen Final Curso MS Excel Intermedio</t>
  </si>
  <si>
    <t>Actividad 1: Convierte en una tabla la colección de datos</t>
  </si>
  <si>
    <t>Actividad 2: Aplica un formato condicional donde los Status Nuevos se pinten de color Verde y los Cerrados en color Naranja</t>
  </si>
  <si>
    <t>Actividad 3: En la celda M17 responde mediante una función cual es el precio más alto</t>
  </si>
  <si>
    <t>Actividad 2: Modifica la columna compras realizadas para que no mustre decimales</t>
  </si>
  <si>
    <t>Actividad 1: En la celda D39 mediante una función responda cual es el promedio de compras</t>
  </si>
  <si>
    <t>Actividad 3: Inserta una fila total donde despliegue el total de registros que se tienen de la tabla</t>
  </si>
  <si>
    <t>Actividad 1: Aplica un formato condicional que pinte en color rojo las celdas con pedidos superiores al promedio</t>
  </si>
  <si>
    <t>Referencia</t>
  </si>
  <si>
    <t>Fecha Alta</t>
  </si>
  <si>
    <t>Tipo</t>
  </si>
  <si>
    <t>Operación</t>
  </si>
  <si>
    <t>Estado</t>
  </si>
  <si>
    <t>Superficie</t>
  </si>
  <si>
    <t>Monto</t>
  </si>
  <si>
    <t>Fecha Venta</t>
  </si>
  <si>
    <t>Vendedor</t>
  </si>
  <si>
    <t>Estacionamiento</t>
  </si>
  <si>
    <t>Alquiler</t>
  </si>
  <si>
    <t>Puebla</t>
  </si>
  <si>
    <t>Carmen</t>
  </si>
  <si>
    <t>Local</t>
  </si>
  <si>
    <t>Venta</t>
  </si>
  <si>
    <t>Hidalgo</t>
  </si>
  <si>
    <t>Oficina</t>
  </si>
  <si>
    <t>Joaquín</t>
  </si>
  <si>
    <t>Jesús</t>
  </si>
  <si>
    <t>Suelo</t>
  </si>
  <si>
    <t>Veracruz</t>
  </si>
  <si>
    <t>María</t>
  </si>
  <si>
    <t>Industrial</t>
  </si>
  <si>
    <t>Piso</t>
  </si>
  <si>
    <t>Tlaxcala</t>
  </si>
  <si>
    <t>Casa</t>
  </si>
  <si>
    <t>Luisa</t>
  </si>
  <si>
    <t>Giro Comercial</t>
  </si>
  <si>
    <t>Código</t>
  </si>
  <si>
    <t>Venta menor</t>
  </si>
  <si>
    <t>Total Venta</t>
  </si>
  <si>
    <t>Venta mayor</t>
  </si>
  <si>
    <t>Total Alquiler</t>
  </si>
  <si>
    <t>Monto de venta</t>
  </si>
  <si>
    <t>Actividad 1: Mueve el grafico que se encuentra debajo de los datos a una hoja de calculo nueva con nombre GraficaInventario</t>
  </si>
  <si>
    <t>Actividad 2: Covierte en tabla el registro de datos de esta hoja y mediante la fila de totales responde las celdas n10 y n11</t>
  </si>
  <si>
    <t>Actividad 3: Al final de la tabla deja una fila que muestre el total de los montos registrados</t>
  </si>
  <si>
    <t>Actividad 1: En las filas de la columna código, usa una función cuyo resultado sean las 3 primeras letras de la columna giro comercial</t>
  </si>
  <si>
    <t>Actividad 2: Da un formato de contabilidad a las celdas de la columna Monto</t>
  </si>
  <si>
    <t>Actividad 3: Basado en la tabla crea un grafico ue muestre el porcentaje de alquileres vs ventas registradas</t>
  </si>
  <si>
    <t>Columna1</t>
  </si>
  <si>
    <t>Columna2</t>
  </si>
  <si>
    <t>Columna3</t>
  </si>
  <si>
    <t>Columna4</t>
  </si>
  <si>
    <t>Actividad 1: Quita los filtros existentes en la tabla de la hoja Auditoria</t>
  </si>
  <si>
    <t>Fecha de Vencimiento</t>
  </si>
  <si>
    <t>Cuenta No.</t>
  </si>
  <si>
    <t>Factura No.</t>
  </si>
  <si>
    <t>Fecha Factura</t>
  </si>
  <si>
    <t>NOMBRE</t>
  </si>
  <si>
    <t>DIRECCIÓN</t>
  </si>
  <si>
    <t>CIUDAD, ESTADO, CP</t>
  </si>
  <si>
    <t>60 días</t>
  </si>
  <si>
    <t>90 días</t>
  </si>
  <si>
    <t>120 días</t>
  </si>
  <si>
    <t>LEONARD CRAFT</t>
  </si>
  <si>
    <t>179-09 144 RD 28</t>
  </si>
  <si>
    <t>JAMAICA, NY 11434</t>
  </si>
  <si>
    <t>DRISKELL ANDREWS</t>
  </si>
  <si>
    <t>1834 73rd St</t>
  </si>
  <si>
    <t>BROOKLYN, NY 11203</t>
  </si>
  <si>
    <t>SAMUEL CALLOWAY</t>
  </si>
  <si>
    <t>22 GARDENIA LANE</t>
  </si>
  <si>
    <t>STATEN ISLAND, NY 10314</t>
  </si>
  <si>
    <t>OSCAR PELLICHER</t>
  </si>
  <si>
    <t>1886 7th Ave Apt 22</t>
  </si>
  <si>
    <t>NEV YORK, NY 10026</t>
  </si>
  <si>
    <t>PEDRO CHECO</t>
  </si>
  <si>
    <t>427 W 17TH ST 4C</t>
  </si>
  <si>
    <t>NEV YORK, NY 10011</t>
  </si>
  <si>
    <t>JAMIE RODRIGUEZ</t>
  </si>
  <si>
    <t>110 W 14TH</t>
  </si>
  <si>
    <t>SONYA TAYLOR</t>
  </si>
  <si>
    <t>621 WATER ST APT 108</t>
  </si>
  <si>
    <t>NEV YORK, NY 10002</t>
  </si>
  <si>
    <t>ALIF LOCKERY</t>
  </si>
  <si>
    <t>270 COUNTRY CLUB LANE</t>
  </si>
  <si>
    <t>SCOTCH PLAINS, NJ 07076</t>
  </si>
  <si>
    <t>BARRY HAYDEN</t>
  </si>
  <si>
    <t>756 St Johns Pl 1Fl</t>
  </si>
  <si>
    <t>BROOKLYN, NY 11216</t>
  </si>
  <si>
    <t>JONATHAN IKENGA</t>
  </si>
  <si>
    <t>45-51 AVE D</t>
  </si>
  <si>
    <t>JOSEPH CRUZ</t>
  </si>
  <si>
    <t>54 BOERUM ST APT 13J</t>
  </si>
  <si>
    <t>BROOKLYN, NY 11206</t>
  </si>
  <si>
    <t>MARY SNOWDEN</t>
  </si>
  <si>
    <t>40-14 12th St Apt 5B</t>
  </si>
  <si>
    <t>L.I.C., NY 11101</t>
  </si>
  <si>
    <t>RYAN O CONNELL</t>
  </si>
  <si>
    <t>220 W 14TH APT 7B</t>
  </si>
  <si>
    <t>NEV YORK, NY 10008</t>
  </si>
  <si>
    <t>GERMAN ALVEREZ</t>
  </si>
  <si>
    <t>2031 Bedford Ave Apt 3l</t>
  </si>
  <si>
    <t>BROOKLYN, NY 11226</t>
  </si>
  <si>
    <t>TOMEL WATERS</t>
  </si>
  <si>
    <t>139 E 33th St Apt 5J</t>
  </si>
  <si>
    <t xml:space="preserve">NEV YORK, NY 10016 </t>
  </si>
  <si>
    <t>REBEKAH BRATCHER</t>
  </si>
  <si>
    <t>733 DEKALB AVE APT A1</t>
  </si>
  <si>
    <t>BROOKLYN, NY 11215</t>
  </si>
  <si>
    <t>JAMES WILTSHIRE</t>
  </si>
  <si>
    <t>755 ST JOHNS PL 1FL</t>
  </si>
  <si>
    <t>KNEUBUHL ADRIAN,P</t>
  </si>
  <si>
    <t>48-11 VERNON BLVD</t>
  </si>
  <si>
    <t>HAROLD HATTER</t>
  </si>
  <si>
    <t>1980 UNIONPORT RD C51</t>
  </si>
  <si>
    <t>BRONX, NY 10462</t>
  </si>
  <si>
    <t>NEIL RANSAHAI</t>
  </si>
  <si>
    <t>175-20 WXFRD TCE 9A</t>
  </si>
  <si>
    <t>JAMAICA, NY 11432</t>
  </si>
  <si>
    <t>LINDSEY PURCELL</t>
  </si>
  <si>
    <t>1150 5TH AVE APT 1C</t>
  </si>
  <si>
    <t>NEV YORK, NY 10128</t>
  </si>
  <si>
    <t xml:space="preserve">ANTHONY TRIMARCHI </t>
  </si>
  <si>
    <t>9 WANDER CIRCLE</t>
  </si>
  <si>
    <t>GLENMONT, NY 12077</t>
  </si>
  <si>
    <t>DAVID SHAHDA</t>
  </si>
  <si>
    <t>66 CLAY ST</t>
  </si>
  <si>
    <t>BROOKLYN, NY 11222</t>
  </si>
  <si>
    <t>MATTHEW LEONE</t>
  </si>
  <si>
    <t xml:space="preserve">247 W10TH ST APT 2A </t>
  </si>
  <si>
    <t>NEV YORK, NY 10014</t>
  </si>
  <si>
    <t>JOHNSON ROGER</t>
  </si>
  <si>
    <t>2031 BEDFORD AVE 3L</t>
  </si>
  <si>
    <t>JEFFREY FIELDS</t>
  </si>
  <si>
    <t>200 BRADHURST AVE 30</t>
  </si>
  <si>
    <t>NEV YORK, NY 10039</t>
  </si>
  <si>
    <t>RAMIREZ HERBERT</t>
  </si>
  <si>
    <t>49 RUTGERS ST APT 10G</t>
  </si>
  <si>
    <t>Fecha Actual</t>
  </si>
  <si>
    <t>Fecha Vencim.</t>
  </si>
  <si>
    <t>Días Vencidos</t>
  </si>
  <si>
    <t>Mario Luna</t>
  </si>
  <si>
    <t>Mónica Sánchez</t>
  </si>
  <si>
    <t>Ricardo Gárcia</t>
  </si>
  <si>
    <t>Sara Ruíz</t>
  </si>
  <si>
    <t>Eduardo Martínez</t>
  </si>
  <si>
    <t>Iván Salgado</t>
  </si>
  <si>
    <t>Actividad 1: Completa las celdas mediate una formula para mostrar la fecha de vencimiento</t>
  </si>
  <si>
    <t>Actividad 2: Crea un formato de celda en la columna monto donde 5 valores mas grandes se pongan en rojo</t>
  </si>
  <si>
    <t>Actividad 1: Convierte la lista de registros en una tabla con formato tabla medio 5 color purpura</t>
  </si>
  <si>
    <t>y que muestre el texto No Vencida si es menor o igual</t>
  </si>
  <si>
    <t>Actividad 2: Mediante una función si calcula los dias vencidos cuando la fecha actual sea mayor a la fecha vencimiento</t>
  </si>
  <si>
    <t>Las empresas más grandes del Mundo en 2016.</t>
  </si>
  <si>
    <t>INFORME</t>
  </si>
  <si>
    <t>Sector</t>
  </si>
  <si>
    <t>Valor $</t>
  </si>
  <si>
    <t>Nombre</t>
  </si>
  <si>
    <t>Lugar en lista global</t>
  </si>
  <si>
    <t>País</t>
  </si>
  <si>
    <t>Industria</t>
  </si>
  <si>
    <t>Valor de mercado 2015 (mdd)</t>
  </si>
  <si>
    <t>Valor de mercado 2016(mdd)</t>
  </si>
  <si>
    <t>Ganancia/Perdida</t>
  </si>
  <si>
    <t>Logo</t>
  </si>
  <si>
    <t>Columna5</t>
  </si>
  <si>
    <t>Columna6</t>
  </si>
  <si>
    <t>Columna7</t>
  </si>
  <si>
    <t>Columna8</t>
  </si>
  <si>
    <t>Columna9</t>
  </si>
  <si>
    <t>Columna10</t>
  </si>
  <si>
    <t>Columna11</t>
  </si>
  <si>
    <t>Columna12</t>
  </si>
  <si>
    <t>Industrial and Commercial Bank of China</t>
  </si>
  <si>
    <t>China</t>
  </si>
  <si>
    <t>Banca</t>
  </si>
  <si>
    <t>China Construction Bank</t>
  </si>
  <si>
    <t>The Agricultural Bank of China</t>
  </si>
  <si>
    <t>Berkshire Hathaway</t>
  </si>
  <si>
    <t>EE.UU</t>
  </si>
  <si>
    <t>Servicios de Inversión</t>
  </si>
  <si>
    <t>JPMorgan Chase</t>
  </si>
  <si>
    <t>Finanzas Diversificadas</t>
  </si>
  <si>
    <t>Bank of China</t>
  </si>
  <si>
    <t>Wells Fargo</t>
  </si>
  <si>
    <t>Apple</t>
  </si>
  <si>
    <t>Cómputo</t>
  </si>
  <si>
    <t>ExxonMobil</t>
  </si>
  <si>
    <t>Petróleo y gas</t>
  </si>
  <si>
    <t>Toyota Motor</t>
  </si>
  <si>
    <t>Japón</t>
  </si>
  <si>
    <t>Automotriz</t>
  </si>
  <si>
    <t>Bank of America</t>
  </si>
  <si>
    <t>AT&amp;T</t>
  </si>
  <si>
    <t>Telecomunicaciones</t>
  </si>
  <si>
    <t>Citigroup</t>
  </si>
  <si>
    <t>Bienes raices</t>
  </si>
  <si>
    <t>HSBC Holdings</t>
  </si>
  <si>
    <t>Reino Unido</t>
  </si>
  <si>
    <t>Wal-Mart</t>
  </si>
  <si>
    <t>Retail</t>
  </si>
  <si>
    <t>Las empresas más grandes de Mexico en 2016.</t>
  </si>
  <si>
    <t>Lugar de la lista de México</t>
  </si>
  <si>
    <t>Valor de mercado 2014 (mdd)</t>
  </si>
  <si>
    <t>Valor de mercado 2015 (mdd)2</t>
  </si>
  <si>
    <t>Valor de mercado 2016 (mdd)</t>
  </si>
  <si>
    <t>América Móvil</t>
  </si>
  <si>
    <t>Femsa</t>
  </si>
  <si>
    <t>Bebidas</t>
  </si>
  <si>
    <t>Grupo Financiero Banorte</t>
  </si>
  <si>
    <t>Grupo Financiero México</t>
  </si>
  <si>
    <t>Minería</t>
  </si>
  <si>
    <t>Grupo Televisa</t>
  </si>
  <si>
    <t>Medios de comunicación</t>
  </si>
  <si>
    <t>Cemex</t>
  </si>
  <si>
    <t>Materiales para construcción</t>
  </si>
  <si>
    <t>Grupo Inbursa</t>
  </si>
  <si>
    <t>Grupo Bimbo</t>
  </si>
  <si>
    <t>Alimentos procesados</t>
  </si>
  <si>
    <t>Grupo Alfa</t>
  </si>
  <si>
    <t>Conglomerados</t>
  </si>
  <si>
    <t>El puerto de Liverpool</t>
  </si>
  <si>
    <t>Tiendas departamentales</t>
  </si>
  <si>
    <t>Arca Continental</t>
  </si>
  <si>
    <t>Grupo Carso</t>
  </si>
  <si>
    <t>Grupo Geo</t>
  </si>
  <si>
    <t>Grupo Homex</t>
  </si>
  <si>
    <t>Construcción</t>
  </si>
  <si>
    <t>Fibra Uno</t>
  </si>
  <si>
    <t>Inversiones</t>
  </si>
  <si>
    <t>Actividad 1: En la columna Ganacia/Perdinda crea un minigrafico de barras para comparar los ingresos del mercado 2015 vs mercado 2016</t>
  </si>
  <si>
    <t>Actividad 1: Basado en los datos de la tabla crea una propuesta libre de un Dashboard donde clasifiques las industrias,</t>
  </si>
  <si>
    <t xml:space="preserve"> los valores de mercado por año</t>
  </si>
  <si>
    <t>Etiquetas de fila</t>
  </si>
  <si>
    <t>Total general</t>
  </si>
  <si>
    <t>Suma de Monto</t>
  </si>
  <si>
    <t>Suma de Valor de mercado 2014 (mdd)</t>
  </si>
  <si>
    <t>Suma de Valor de mercado 2015 (mdd)2</t>
  </si>
  <si>
    <t>Suma de Valor de mercado 2016 (mdd)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</si>
</sst>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-&quot;$&quot;* #,##0.00_-;\-&quot;$&quot;* #,##0.00_-;_-&quot;$&quot;* &quot;-&quot;??_-;_-@_-"/>
    <numFmt numFmtId="164" formatCode="_(&quot;$&quot;* #,##0.00_);_(&quot;$&quot;* \(#,##0.00\);_(&quot;$&quot;* &quot;-&quot;??_);_(@_)"/>
    <numFmt numFmtId="165" formatCode="[$$-80A]#,##0.00"/>
    <numFmt numFmtId="166" formatCode="0_);[Red]\(0\)"/>
    <numFmt numFmtId="167" formatCode="[$$-540A]#,##0.00"/>
    <numFmt numFmtId="168" formatCode="0_ ;\-0\ "/>
    <numFmt numFmtId="172" formatCode="_-&quot;$&quot;* #,##0.00_-;\-&quot;$&quot;* #,##0.00_-;_-&quot;$&quot;* &quot;-&quot;??_-;_-@_-"/>
  </numFmts>
  <fonts count="38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8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1"/>
      <color theme="0"/>
      <name val="Century Gothic"/>
      <family val="2"/>
    </font>
    <font>
      <b/>
      <sz val="22"/>
      <color indexed="9"/>
      <name val="Century Gothic"/>
      <family val="2"/>
    </font>
    <font>
      <sz val="11"/>
      <color theme="1"/>
      <name val="Century Gothic"/>
      <family val="2"/>
    </font>
    <font>
      <b/>
      <sz val="11"/>
      <color indexed="9"/>
      <name val="Century Gothic"/>
      <family val="2"/>
    </font>
    <font>
      <sz val="8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9"/>
      <color indexed="8"/>
      <name val="Arial"/>
      <family val="2"/>
    </font>
    <font>
      <sz val="9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color indexed="56"/>
      <name val="Calibri"/>
      <family val="2"/>
    </font>
    <font>
      <sz val="10"/>
      <color theme="1" tint="0.24994659260841701"/>
      <name val="Calibri"/>
      <family val="2"/>
      <scheme val="minor"/>
    </font>
    <font>
      <sz val="20"/>
      <color theme="3"/>
      <name val="Cambria"/>
      <family val="1"/>
    </font>
    <font>
      <sz val="28"/>
      <color indexed="63"/>
      <name val="Cambria"/>
      <family val="1"/>
    </font>
    <font>
      <sz val="20"/>
      <color indexed="63"/>
      <name val="Cambria"/>
      <family val="1"/>
    </font>
    <font>
      <sz val="28"/>
      <color theme="4"/>
      <name val="Cambria"/>
      <family val="1"/>
    </font>
    <font>
      <u/>
      <sz val="10"/>
      <color indexed="40"/>
      <name val="Calibri"/>
      <family val="2"/>
    </font>
    <font>
      <sz val="24"/>
      <name val="Cambria"/>
      <family val="1"/>
    </font>
    <font>
      <b/>
      <sz val="9"/>
      <color indexed="63"/>
      <name val="Calibri"/>
      <family val="2"/>
    </font>
    <font>
      <sz val="9"/>
      <color indexed="63"/>
      <name val="Calibri"/>
      <family val="2"/>
    </font>
    <font>
      <b/>
      <sz val="10"/>
      <color indexed="63"/>
      <name val="Calibri"/>
      <family val="2"/>
    </font>
    <font>
      <b/>
      <sz val="1"/>
      <color indexed="63"/>
      <name val="Calibri"/>
      <family val="2"/>
    </font>
    <font>
      <sz val="1"/>
      <color indexed="63"/>
      <name val="Calibri"/>
      <family val="2"/>
    </font>
    <font>
      <sz val="10"/>
      <color indexed="63"/>
      <name val="Calibri"/>
    </font>
    <font>
      <strike/>
      <outline/>
      <shadow/>
      <sz val="1"/>
      <color indexed="63"/>
      <name val="Calibri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9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8"/>
      </patternFill>
    </fill>
    <fill>
      <patternFill patternType="solid">
        <fgColor rgb="FFA5A5A5"/>
      </patternFill>
    </fill>
    <fill>
      <patternFill patternType="solid">
        <fgColor theme="4"/>
        <bgColor theme="4"/>
      </patternFill>
    </fill>
    <fill>
      <patternFill patternType="solid">
        <fgColor indexed="9"/>
        <bgColor indexed="64"/>
      </patternFill>
    </fill>
    <fill>
      <patternFill patternType="solid">
        <fgColor indexed="25"/>
        <bgColor indexed="25"/>
      </patternFill>
    </fill>
    <fill>
      <patternFill patternType="solid">
        <fgColor indexed="22"/>
        <bgColor indexed="22"/>
      </patternFill>
    </fill>
    <fill>
      <patternFill patternType="solid">
        <fgColor indexed="57"/>
        <bgColor indexed="57"/>
      </patternFill>
    </fill>
    <fill>
      <patternFill patternType="solid">
        <fgColor indexed="9"/>
        <bgColor indexed="9"/>
      </patternFill>
    </fill>
    <fill>
      <patternFill patternType="solid">
        <fgColor indexed="1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4"/>
        <bgColor indexed="44"/>
      </patternFill>
    </fill>
    <fill>
      <patternFill patternType="solid">
        <fgColor indexed="31"/>
        <bgColor indexed="31"/>
      </patternFill>
    </fill>
    <fill>
      <patternFill patternType="solid">
        <fgColor indexed="26"/>
        <bgColor indexed="64"/>
      </patternFill>
    </fill>
    <fill>
      <patternFill patternType="solid">
        <fgColor theme="1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/>
      <diagonal/>
    </border>
    <border>
      <left/>
      <right/>
      <top style="medium">
        <color indexed="8"/>
      </top>
      <bottom/>
      <diagonal/>
    </border>
    <border>
      <left style="thin">
        <color indexed="49"/>
      </left>
      <right/>
      <top style="thin">
        <color indexed="49"/>
      </top>
      <bottom/>
      <diagonal/>
    </border>
    <border>
      <left/>
      <right style="thin">
        <color indexed="49"/>
      </right>
      <top style="thin">
        <color indexed="49"/>
      </top>
      <bottom/>
      <diagonal/>
    </border>
    <border>
      <left style="thin">
        <color indexed="49"/>
      </left>
      <right/>
      <top style="thin">
        <color indexed="49"/>
      </top>
      <bottom style="thin">
        <color indexed="49"/>
      </bottom>
      <diagonal/>
    </border>
    <border>
      <left/>
      <right style="thin">
        <color indexed="49"/>
      </right>
      <top style="thin">
        <color indexed="49"/>
      </top>
      <bottom style="thin">
        <color indexed="49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9"/>
      </left>
      <right/>
      <top style="thin">
        <color indexed="64"/>
      </top>
      <bottom/>
      <diagonal/>
    </border>
    <border>
      <left/>
      <right/>
      <top style="thin">
        <color indexed="9"/>
      </top>
      <bottom/>
      <diagonal/>
    </border>
    <border>
      <left style="thin">
        <color indexed="9"/>
      </left>
      <right/>
      <top style="thin">
        <color indexed="9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indexed="63"/>
      </bottom>
      <diagonal/>
    </border>
    <border>
      <left/>
      <right style="thin">
        <color indexed="9"/>
      </right>
      <top style="thin">
        <color indexed="9"/>
      </top>
      <bottom/>
      <diagonal/>
    </border>
    <border>
      <left style="thin">
        <color indexed="63"/>
      </left>
      <right/>
      <top style="thin">
        <color indexed="63"/>
      </top>
      <bottom/>
      <diagonal/>
    </border>
    <border>
      <left/>
      <right/>
      <top style="thin">
        <color indexed="63"/>
      </top>
      <bottom/>
      <diagonal/>
    </border>
    <border>
      <left/>
      <right style="thin">
        <color indexed="63"/>
      </right>
      <top style="thin">
        <color indexed="63"/>
      </top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0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164" fontId="1" fillId="0" borderId="0" applyFont="0" applyFill="0" applyBorder="0" applyAlignment="0" applyProtection="0"/>
    <xf numFmtId="0" fontId="3" fillId="0" borderId="0"/>
    <xf numFmtId="0" fontId="5" fillId="0" borderId="0" applyNumberFormat="0" applyFill="0" applyBorder="0" applyAlignment="0" applyProtection="0"/>
    <xf numFmtId="0" fontId="9" fillId="6" borderId="3" applyNumberFormat="0" applyAlignment="0" applyProtection="0"/>
    <xf numFmtId="0" fontId="11" fillId="0" borderId="0"/>
    <xf numFmtId="0" fontId="14" fillId="0" borderId="0"/>
    <xf numFmtId="164" fontId="14" fillId="0" borderId="0" applyFont="0" applyFill="0" applyBorder="0" applyAlignment="0" applyProtection="0"/>
    <xf numFmtId="0" fontId="22" fillId="0" borderId="0">
      <alignment vertical="center"/>
    </xf>
    <xf numFmtId="0" fontId="23" fillId="0" borderId="0" applyNumberFormat="0" applyFill="0" applyProtection="0"/>
    <xf numFmtId="0" fontId="26" fillId="0" borderId="0" applyNumberFormat="0" applyFill="0" applyBorder="0" applyProtection="0">
      <alignment vertical="top"/>
    </xf>
    <xf numFmtId="0" fontId="27" fillId="0" borderId="0" applyNumberFormat="0" applyFill="0" applyBorder="0" applyAlignment="0" applyProtection="0">
      <alignment vertical="center"/>
    </xf>
    <xf numFmtId="44" fontId="1" fillId="0" borderId="0" applyFont="0" applyFill="0" applyBorder="0" applyAlignment="0" applyProtection="0"/>
    <xf numFmtId="44" fontId="14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14" fillId="0" borderId="0" applyFont="0" applyFill="0" applyBorder="0" applyAlignment="0" applyProtection="0"/>
  </cellStyleXfs>
  <cellXfs count="165">
    <xf numFmtId="0" fontId="0" fillId="0" borderId="0" xfId="0"/>
    <xf numFmtId="0" fontId="3" fillId="0" borderId="0" xfId="6"/>
    <xf numFmtId="14" fontId="0" fillId="0" borderId="4" xfId="0" applyNumberFormat="1" applyFont="1" applyBorder="1"/>
    <xf numFmtId="0" fontId="0" fillId="0" borderId="4" xfId="0" applyFont="1" applyBorder="1"/>
    <xf numFmtId="164" fontId="0" fillId="0" borderId="4" xfId="5" applyNumberFormat="1" applyFont="1" applyBorder="1"/>
    <xf numFmtId="0" fontId="8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11" fillId="0" borderId="0" xfId="9"/>
    <xf numFmtId="0" fontId="11" fillId="10" borderId="7" xfId="9" applyFill="1" applyBorder="1"/>
    <xf numFmtId="14" fontId="11" fillId="10" borderId="7" xfId="9" applyNumberFormat="1" applyFill="1" applyBorder="1"/>
    <xf numFmtId="165" fontId="11" fillId="10" borderId="7" xfId="9" applyNumberFormat="1" applyFill="1" applyBorder="1"/>
    <xf numFmtId="14" fontId="11" fillId="0" borderId="0" xfId="9" applyNumberFormat="1"/>
    <xf numFmtId="165" fontId="11" fillId="0" borderId="0" xfId="9" applyNumberFormat="1"/>
    <xf numFmtId="0" fontId="12" fillId="11" borderId="8" xfId="9" applyFont="1" applyFill="1" applyBorder="1"/>
    <xf numFmtId="0" fontId="12" fillId="11" borderId="9" xfId="9" applyFont="1" applyFill="1" applyBorder="1"/>
    <xf numFmtId="0" fontId="11" fillId="10" borderId="0" xfId="9" applyFill="1"/>
    <xf numFmtId="14" fontId="11" fillId="10" borderId="0" xfId="9" applyNumberFormat="1" applyFill="1"/>
    <xf numFmtId="165" fontId="11" fillId="10" borderId="0" xfId="9" applyNumberFormat="1" applyFill="1"/>
    <xf numFmtId="0" fontId="11" fillId="12" borderId="8" xfId="9" applyFill="1" applyBorder="1"/>
    <xf numFmtId="0" fontId="11" fillId="12" borderId="9" xfId="9" applyFill="1" applyBorder="1"/>
    <xf numFmtId="0" fontId="11" fillId="0" borderId="10" xfId="9" applyBorder="1"/>
    <xf numFmtId="0" fontId="11" fillId="0" borderId="11" xfId="9" applyBorder="1"/>
    <xf numFmtId="0" fontId="14" fillId="0" borderId="0" xfId="10"/>
    <xf numFmtId="0" fontId="14" fillId="0" borderId="0" xfId="10" applyAlignment="1">
      <alignment horizontal="center"/>
    </xf>
    <xf numFmtId="14" fontId="14" fillId="0" borderId="0" xfId="10" applyNumberFormat="1" applyAlignment="1">
      <alignment horizontal="center"/>
    </xf>
    <xf numFmtId="164" fontId="0" fillId="0" borderId="0" xfId="11" applyFont="1"/>
    <xf numFmtId="0" fontId="14" fillId="0" borderId="0" xfId="10" applyAlignment="1">
      <alignment horizontal="left"/>
    </xf>
    <xf numFmtId="0" fontId="15" fillId="0" borderId="0" xfId="10" applyFont="1" applyAlignment="1">
      <alignment horizontal="center" wrapText="1"/>
    </xf>
    <xf numFmtId="0" fontId="18" fillId="0" borderId="0" xfId="10" applyFont="1" applyAlignment="1">
      <alignment horizontal="center"/>
    </xf>
    <xf numFmtId="0" fontId="19" fillId="15" borderId="15" xfId="10" applyFont="1" applyFill="1" applyBorder="1" applyAlignment="1">
      <alignment horizontal="center"/>
    </xf>
    <xf numFmtId="0" fontId="19" fillId="15" borderId="16" xfId="10" applyFont="1" applyFill="1" applyBorder="1" applyAlignment="1">
      <alignment horizontal="center"/>
    </xf>
    <xf numFmtId="14" fontId="19" fillId="15" borderId="16" xfId="10" applyNumberFormat="1" applyFont="1" applyFill="1" applyBorder="1" applyAlignment="1">
      <alignment horizontal="center"/>
    </xf>
    <xf numFmtId="0" fontId="19" fillId="15" borderId="16" xfId="10" applyFont="1" applyFill="1" applyBorder="1" applyAlignment="1">
      <alignment horizontal="left"/>
    </xf>
    <xf numFmtId="164" fontId="19" fillId="15" borderId="16" xfId="11" applyFont="1" applyFill="1" applyBorder="1"/>
    <xf numFmtId="0" fontId="19" fillId="16" borderId="17" xfId="10" applyFont="1" applyFill="1" applyBorder="1" applyAlignment="1">
      <alignment horizontal="center"/>
    </xf>
    <xf numFmtId="0" fontId="19" fillId="16" borderId="18" xfId="10" applyFont="1" applyFill="1" applyBorder="1" applyAlignment="1">
      <alignment horizontal="center"/>
    </xf>
    <xf numFmtId="14" fontId="19" fillId="16" borderId="18" xfId="10" applyNumberFormat="1" applyFont="1" applyFill="1" applyBorder="1" applyAlignment="1">
      <alignment horizontal="center"/>
    </xf>
    <xf numFmtId="0" fontId="19" fillId="16" borderId="18" xfId="10" applyFont="1" applyFill="1" applyBorder="1" applyAlignment="1">
      <alignment horizontal="left"/>
    </xf>
    <xf numFmtId="164" fontId="19" fillId="16" borderId="18" xfId="11" applyFont="1" applyFill="1" applyBorder="1"/>
    <xf numFmtId="0" fontId="19" fillId="15" borderId="17" xfId="10" applyFont="1" applyFill="1" applyBorder="1" applyAlignment="1">
      <alignment horizontal="center"/>
    </xf>
    <xf numFmtId="0" fontId="19" fillId="15" borderId="18" xfId="10" applyFont="1" applyFill="1" applyBorder="1" applyAlignment="1">
      <alignment horizontal="center"/>
    </xf>
    <xf numFmtId="14" fontId="19" fillId="15" borderId="18" xfId="10" applyNumberFormat="1" applyFont="1" applyFill="1" applyBorder="1" applyAlignment="1">
      <alignment horizontal="center"/>
    </xf>
    <xf numFmtId="0" fontId="19" fillId="15" borderId="18" xfId="10" applyFont="1" applyFill="1" applyBorder="1" applyAlignment="1">
      <alignment horizontal="left"/>
    </xf>
    <xf numFmtId="164" fontId="19" fillId="15" borderId="18" xfId="11" applyFont="1" applyFill="1" applyBorder="1"/>
    <xf numFmtId="14" fontId="15" fillId="0" borderId="0" xfId="10" applyNumberFormat="1" applyFont="1" applyAlignment="1">
      <alignment horizontal="center"/>
    </xf>
    <xf numFmtId="14" fontId="14" fillId="0" borderId="0" xfId="10" applyNumberFormat="1" applyAlignment="1">
      <alignment horizontal="right"/>
    </xf>
    <xf numFmtId="0" fontId="14" fillId="0" borderId="0" xfId="10" applyAlignment="1">
      <alignment horizontal="right"/>
    </xf>
    <xf numFmtId="0" fontId="19" fillId="0" borderId="0" xfId="10" applyFont="1" applyAlignment="1">
      <alignment horizontal="center" vertical="center"/>
    </xf>
    <xf numFmtId="14" fontId="19" fillId="0" borderId="0" xfId="10" applyNumberFormat="1" applyFont="1" applyAlignment="1">
      <alignment horizontal="right"/>
    </xf>
    <xf numFmtId="14" fontId="20" fillId="0" borderId="0" xfId="10" applyNumberFormat="1" applyFont="1" applyAlignment="1">
      <alignment horizontal="right" wrapText="1"/>
    </xf>
    <xf numFmtId="164" fontId="19" fillId="0" borderId="0" xfId="11" applyFont="1" applyFill="1" applyBorder="1" applyProtection="1"/>
    <xf numFmtId="0" fontId="20" fillId="0" borderId="0" xfId="10" applyFont="1" applyAlignment="1">
      <alignment horizontal="center" wrapText="1"/>
    </xf>
    <xf numFmtId="14" fontId="14" fillId="0" borderId="0" xfId="10" applyNumberFormat="1"/>
    <xf numFmtId="164" fontId="19" fillId="0" borderId="0" xfId="11" applyFont="1" applyFill="1" applyBorder="1" applyAlignment="1" applyProtection="1">
      <alignment horizontal="center"/>
    </xf>
    <xf numFmtId="0" fontId="14" fillId="0" borderId="19" xfId="10" applyBorder="1" applyAlignment="1">
      <alignment horizontal="center"/>
    </xf>
    <xf numFmtId="0" fontId="8" fillId="0" borderId="0" xfId="0" applyFont="1" applyAlignment="1"/>
    <xf numFmtId="14" fontId="19" fillId="0" borderId="19" xfId="10" applyNumberFormat="1" applyFont="1" applyBorder="1" applyAlignment="1">
      <alignment horizontal="right"/>
    </xf>
    <xf numFmtId="14" fontId="20" fillId="0" borderId="19" xfId="10" applyNumberFormat="1" applyFont="1" applyBorder="1" applyAlignment="1">
      <alignment horizontal="right" wrapText="1"/>
    </xf>
    <xf numFmtId="164" fontId="19" fillId="0" borderId="19" xfId="11" applyFont="1" applyFill="1" applyBorder="1" applyProtection="1"/>
    <xf numFmtId="164" fontId="19" fillId="0" borderId="19" xfId="11" applyFont="1" applyFill="1" applyBorder="1" applyAlignment="1" applyProtection="1">
      <alignment horizontal="left"/>
    </xf>
    <xf numFmtId="0" fontId="22" fillId="0" borderId="0" xfId="12">
      <alignment vertical="center"/>
    </xf>
    <xf numFmtId="166" fontId="22" fillId="0" borderId="0" xfId="12" applyNumberFormat="1">
      <alignment vertical="center"/>
    </xf>
    <xf numFmtId="2" fontId="22" fillId="0" borderId="0" xfId="12" applyNumberFormat="1">
      <alignment vertical="center"/>
    </xf>
    <xf numFmtId="0" fontId="25" fillId="0" borderId="0" xfId="12" applyFont="1" applyAlignment="1"/>
    <xf numFmtId="0" fontId="26" fillId="0" borderId="0" xfId="14" applyFill="1" applyBorder="1" applyAlignment="1">
      <alignment vertical="center"/>
    </xf>
    <xf numFmtId="0" fontId="27" fillId="0" borderId="0" xfId="15" applyFill="1" applyBorder="1" applyAlignment="1">
      <alignment horizontal="left" vertical="center"/>
    </xf>
    <xf numFmtId="0" fontId="28" fillId="0" borderId="0" xfId="12" applyFont="1" applyAlignment="1">
      <alignment horizontal="left" vertical="center"/>
    </xf>
    <xf numFmtId="0" fontId="29" fillId="0" borderId="0" xfId="12" applyFont="1">
      <alignment vertical="center"/>
    </xf>
    <xf numFmtId="0" fontId="29" fillId="8" borderId="21" xfId="12" applyFont="1" applyFill="1" applyBorder="1" applyAlignment="1">
      <alignment horizontal="centerContinuous" vertical="center"/>
    </xf>
    <xf numFmtId="0" fontId="29" fillId="8" borderId="0" xfId="12" applyFont="1" applyFill="1" applyAlignment="1">
      <alignment horizontal="center" vertical="center"/>
    </xf>
    <xf numFmtId="0" fontId="30" fillId="0" borderId="22" xfId="12" applyFont="1" applyBorder="1">
      <alignment vertical="center"/>
    </xf>
    <xf numFmtId="0" fontId="30" fillId="0" borderId="17" xfId="12" applyFont="1" applyBorder="1">
      <alignment vertical="center"/>
    </xf>
    <xf numFmtId="0" fontId="29" fillId="8" borderId="23" xfId="12" applyFont="1" applyFill="1" applyBorder="1" applyAlignment="1">
      <alignment horizontal="center" vertical="center"/>
    </xf>
    <xf numFmtId="0" fontId="29" fillId="8" borderId="24" xfId="12" applyFont="1" applyFill="1" applyBorder="1" applyAlignment="1">
      <alignment horizontal="center" vertical="center"/>
    </xf>
    <xf numFmtId="0" fontId="29" fillId="8" borderId="25" xfId="12" applyFont="1" applyFill="1" applyBorder="1" applyAlignment="1">
      <alignment horizontal="center" vertical="center"/>
    </xf>
    <xf numFmtId="0" fontId="29" fillId="8" borderId="26" xfId="12" applyFont="1" applyFill="1" applyBorder="1" applyAlignment="1">
      <alignment horizontal="center" vertical="center"/>
    </xf>
    <xf numFmtId="0" fontId="30" fillId="0" borderId="0" xfId="12" applyFont="1">
      <alignment vertical="center"/>
    </xf>
    <xf numFmtId="0" fontId="22" fillId="0" borderId="0" xfId="12" applyAlignment="1">
      <alignment horizontal="center" vertical="center"/>
    </xf>
    <xf numFmtId="0" fontId="22" fillId="0" borderId="0" xfId="12" applyAlignment="1">
      <alignment horizontal="center" vertical="center" wrapText="1"/>
    </xf>
    <xf numFmtId="0" fontId="22" fillId="0" borderId="0" xfId="12" applyAlignment="1">
      <alignment vertical="center" wrapText="1"/>
    </xf>
    <xf numFmtId="0" fontId="31" fillId="0" borderId="0" xfId="12" applyFont="1" applyAlignment="1">
      <alignment horizontal="center" vertical="center"/>
    </xf>
    <xf numFmtId="1" fontId="31" fillId="0" borderId="0" xfId="12" applyNumberFormat="1" applyFont="1" applyAlignment="1">
      <alignment horizontal="center" vertical="center"/>
    </xf>
    <xf numFmtId="167" fontId="31" fillId="0" borderId="0" xfId="12" applyNumberFormat="1" applyFont="1" applyAlignment="1">
      <alignment horizontal="center" vertical="center"/>
    </xf>
    <xf numFmtId="168" fontId="31" fillId="0" borderId="0" xfId="12" applyNumberFormat="1" applyFont="1" applyAlignment="1">
      <alignment horizontal="center" vertical="center"/>
    </xf>
    <xf numFmtId="9" fontId="31" fillId="0" borderId="0" xfId="12" applyNumberFormat="1" applyFont="1" applyAlignment="1">
      <alignment horizontal="center" vertical="center"/>
    </xf>
    <xf numFmtId="2" fontId="31" fillId="0" borderId="0" xfId="12" applyNumberFormat="1" applyFont="1" applyAlignment="1">
      <alignment horizontal="center" vertical="center"/>
    </xf>
    <xf numFmtId="166" fontId="31" fillId="0" borderId="0" xfId="12" applyNumberFormat="1" applyFont="1" applyAlignment="1">
      <alignment horizontal="center" vertical="center"/>
    </xf>
    <xf numFmtId="0" fontId="32" fillId="0" borderId="0" xfId="12" applyFont="1">
      <alignment vertical="center"/>
    </xf>
    <xf numFmtId="0" fontId="15" fillId="0" borderId="0" xfId="12" applyFont="1">
      <alignment vertical="center"/>
    </xf>
    <xf numFmtId="168" fontId="22" fillId="0" borderId="0" xfId="12" applyNumberFormat="1" applyAlignment="1">
      <alignment horizontal="center" vertical="center"/>
    </xf>
    <xf numFmtId="9" fontId="22" fillId="0" borderId="0" xfId="12" applyNumberFormat="1" applyAlignment="1">
      <alignment horizontal="center" vertical="center"/>
    </xf>
    <xf numFmtId="2" fontId="22" fillId="0" borderId="0" xfId="12" applyNumberFormat="1" applyAlignment="1">
      <alignment horizontal="center" vertical="center"/>
    </xf>
    <xf numFmtId="166" fontId="22" fillId="0" borderId="0" xfId="12" applyNumberFormat="1" applyAlignment="1">
      <alignment horizontal="center" vertical="center"/>
    </xf>
    <xf numFmtId="0" fontId="33" fillId="0" borderId="0" xfId="12" applyFont="1">
      <alignment vertical="center"/>
    </xf>
    <xf numFmtId="0" fontId="24" fillId="0" borderId="0" xfId="13" applyFont="1" applyFill="1" applyAlignment="1">
      <alignment vertical="center"/>
    </xf>
    <xf numFmtId="0" fontId="29" fillId="8" borderId="0" xfId="12" applyFont="1" applyFill="1" applyAlignment="1">
      <alignment horizontal="centerContinuous" vertical="center"/>
    </xf>
    <xf numFmtId="0" fontId="29" fillId="0" borderId="0" xfId="12" applyFont="1" applyAlignment="1">
      <alignment horizontal="left" vertical="center"/>
    </xf>
    <xf numFmtId="0" fontId="22" fillId="0" borderId="0" xfId="12" applyAlignment="1">
      <alignment horizontal="left" vertical="center" indent="1"/>
    </xf>
    <xf numFmtId="0" fontId="6" fillId="7" borderId="0" xfId="0" applyFont="1" applyFill="1" applyBorder="1"/>
    <xf numFmtId="1" fontId="0" fillId="0" borderId="0" xfId="0" applyNumberFormat="1"/>
    <xf numFmtId="0" fontId="12" fillId="9" borderId="0" xfId="9" applyFont="1" applyFill="1" applyBorder="1"/>
    <xf numFmtId="0" fontId="11" fillId="0" borderId="0" xfId="9" applyBorder="1"/>
    <xf numFmtId="14" fontId="11" fillId="0" borderId="0" xfId="9" applyNumberFormat="1" applyBorder="1"/>
    <xf numFmtId="165" fontId="11" fillId="0" borderId="0" xfId="9" applyNumberFormat="1" applyBorder="1"/>
    <xf numFmtId="0" fontId="11" fillId="0" borderId="0" xfId="0" applyNumberFormat="1" applyFont="1" applyFill="1" applyBorder="1" applyAlignment="1" applyProtection="1"/>
    <xf numFmtId="165" fontId="11" fillId="0" borderId="0" xfId="0" applyNumberFormat="1" applyFont="1" applyFill="1" applyBorder="1" applyAlignment="1" applyProtection="1"/>
    <xf numFmtId="44" fontId="11" fillId="0" borderId="0" xfId="9" applyNumberFormat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14" fontId="17" fillId="14" borderId="36" xfId="11" applyNumberFormat="1" applyFont="1" applyFill="1" applyBorder="1" applyAlignment="1">
      <alignment horizontal="center" vertical="center" wrapText="1"/>
    </xf>
    <xf numFmtId="0" fontId="17" fillId="14" borderId="36" xfId="10" applyFont="1" applyFill="1" applyBorder="1" applyAlignment="1">
      <alignment horizontal="center" vertical="center"/>
    </xf>
    <xf numFmtId="164" fontId="17" fillId="14" borderId="36" xfId="11" applyFont="1" applyFill="1" applyBorder="1" applyAlignment="1">
      <alignment horizontal="center" vertical="center"/>
    </xf>
    <xf numFmtId="0" fontId="17" fillId="14" borderId="37" xfId="10" applyFont="1" applyFill="1" applyBorder="1" applyAlignment="1">
      <alignment horizontal="center" vertical="center"/>
    </xf>
    <xf numFmtId="0" fontId="17" fillId="14" borderId="38" xfId="10" applyFont="1" applyFill="1" applyBorder="1" applyAlignment="1">
      <alignment horizontal="center" vertical="center"/>
    </xf>
    <xf numFmtId="14" fontId="19" fillId="15" borderId="20" xfId="10" applyNumberFormat="1" applyFont="1" applyFill="1" applyBorder="1" applyAlignment="1">
      <alignment horizontal="left"/>
    </xf>
    <xf numFmtId="14" fontId="19" fillId="16" borderId="5" xfId="10" applyNumberFormat="1" applyFont="1" applyFill="1" applyBorder="1" applyAlignment="1">
      <alignment horizontal="left"/>
    </xf>
    <xf numFmtId="14" fontId="19" fillId="15" borderId="5" xfId="10" applyNumberFormat="1" applyFont="1" applyFill="1" applyBorder="1" applyAlignment="1">
      <alignment horizontal="left"/>
    </xf>
    <xf numFmtId="0" fontId="14" fillId="0" borderId="39" xfId="10" applyBorder="1" applyAlignment="1">
      <alignment horizontal="center"/>
    </xf>
    <xf numFmtId="0" fontId="20" fillId="0" borderId="12" xfId="10" applyFont="1" applyBorder="1" applyAlignment="1">
      <alignment horizontal="center" wrapText="1"/>
    </xf>
    <xf numFmtId="0" fontId="21" fillId="17" borderId="40" xfId="7" applyFont="1" applyFill="1" applyBorder="1" applyAlignment="1" applyProtection="1">
      <alignment horizontal="center" vertical="center" wrapText="1"/>
    </xf>
    <xf numFmtId="0" fontId="21" fillId="17" borderId="37" xfId="7" applyFont="1" applyFill="1" applyBorder="1" applyAlignment="1" applyProtection="1">
      <alignment horizontal="center" vertical="center" wrapText="1"/>
    </xf>
    <xf numFmtId="14" fontId="21" fillId="17" borderId="37" xfId="7" applyNumberFormat="1" applyFont="1" applyFill="1" applyBorder="1" applyAlignment="1" applyProtection="1">
      <alignment horizontal="center" vertical="center" wrapText="1"/>
    </xf>
    <xf numFmtId="0" fontId="21" fillId="17" borderId="37" xfId="7" applyNumberFormat="1" applyFont="1" applyFill="1" applyBorder="1" applyAlignment="1" applyProtection="1">
      <alignment horizontal="center" vertical="center" wrapText="1"/>
    </xf>
    <xf numFmtId="164" fontId="21" fillId="17" borderId="37" xfId="7" applyNumberFormat="1" applyFont="1" applyFill="1" applyBorder="1" applyAlignment="1" applyProtection="1">
      <alignment horizontal="center" vertical="center"/>
    </xf>
    <xf numFmtId="164" fontId="21" fillId="17" borderId="37" xfId="7" applyNumberFormat="1" applyFont="1" applyFill="1" applyBorder="1" applyAlignment="1" applyProtection="1">
      <alignment horizontal="center" vertical="center" wrapText="1"/>
    </xf>
    <xf numFmtId="0" fontId="21" fillId="17" borderId="38" xfId="7" applyNumberFormat="1" applyFont="1" applyFill="1" applyBorder="1" applyAlignment="1" applyProtection="1">
      <alignment horizontal="center" vertical="center" wrapText="1"/>
    </xf>
    <xf numFmtId="0" fontId="14" fillId="0" borderId="41" xfId="10" applyBorder="1" applyAlignment="1">
      <alignment horizontal="center"/>
    </xf>
    <xf numFmtId="0" fontId="14" fillId="0" borderId="42" xfId="10" applyBorder="1" applyAlignment="1">
      <alignment horizontal="center"/>
    </xf>
    <xf numFmtId="14" fontId="19" fillId="0" borderId="42" xfId="10" applyNumberFormat="1" applyFont="1" applyBorder="1" applyAlignment="1">
      <alignment horizontal="right"/>
    </xf>
    <xf numFmtId="14" fontId="20" fillId="0" borderId="42" xfId="10" applyNumberFormat="1" applyFont="1" applyBorder="1" applyAlignment="1">
      <alignment horizontal="right" wrapText="1"/>
    </xf>
    <xf numFmtId="164" fontId="19" fillId="0" borderId="42" xfId="11" applyFont="1" applyFill="1" applyBorder="1" applyProtection="1"/>
    <xf numFmtId="164" fontId="19" fillId="0" borderId="42" xfId="11" applyFont="1" applyFill="1" applyBorder="1" applyAlignment="1" applyProtection="1">
      <alignment horizontal="left"/>
    </xf>
    <xf numFmtId="0" fontId="20" fillId="0" borderId="14" xfId="10" applyFont="1" applyBorder="1" applyAlignment="1">
      <alignment horizontal="center" wrapText="1"/>
    </xf>
    <xf numFmtId="164" fontId="0" fillId="0" borderId="0" xfId="0" applyNumberFormat="1"/>
    <xf numFmtId="1" fontId="34" fillId="0" borderId="0" xfId="12" applyNumberFormat="1" applyFont="1" applyFill="1" applyAlignment="1">
      <alignment horizontal="center" vertical="center"/>
    </xf>
    <xf numFmtId="167" fontId="34" fillId="0" borderId="0" xfId="12" applyNumberFormat="1" applyFont="1" applyFill="1" applyAlignment="1">
      <alignment horizontal="center" vertical="center"/>
    </xf>
    <xf numFmtId="0" fontId="35" fillId="0" borderId="0" xfId="12" applyFont="1">
      <alignment vertical="center"/>
    </xf>
    <xf numFmtId="0" fontId="0" fillId="0" borderId="0" xfId="0" applyNumberFormat="1"/>
    <xf numFmtId="0" fontId="0" fillId="18" borderId="0" xfId="0" applyFill="1"/>
    <xf numFmtId="0" fontId="0" fillId="18" borderId="0" xfId="0" applyFill="1" applyAlignment="1">
      <alignment horizontal="left"/>
    </xf>
    <xf numFmtId="0" fontId="0" fillId="18" borderId="0" xfId="0" applyNumberFormat="1" applyFill="1"/>
    <xf numFmtId="0" fontId="4" fillId="4" borderId="0" xfId="3" applyAlignment="1">
      <alignment horizontal="center"/>
    </xf>
    <xf numFmtId="44" fontId="3" fillId="2" borderId="0" xfId="1" applyNumberFormat="1" applyAlignment="1">
      <alignment horizontal="center"/>
    </xf>
    <xf numFmtId="0" fontId="8" fillId="0" borderId="0" xfId="0" applyFont="1" applyAlignment="1">
      <alignment horizontal="left"/>
    </xf>
    <xf numFmtId="0" fontId="4" fillId="3" borderId="0" xfId="2" applyAlignment="1">
      <alignment horizontal="center"/>
    </xf>
    <xf numFmtId="0" fontId="4" fillId="5" borderId="0" xfId="4" applyAlignment="1">
      <alignment horizontal="center" wrapText="1"/>
    </xf>
    <xf numFmtId="1" fontId="3" fillId="0" borderId="1" xfId="6" applyNumberFormat="1" applyBorder="1" applyAlignment="1">
      <alignment horizontal="center"/>
    </xf>
    <xf numFmtId="1" fontId="3" fillId="0" borderId="2" xfId="6" applyNumberFormat="1" applyBorder="1" applyAlignment="1">
      <alignment horizontal="center"/>
    </xf>
    <xf numFmtId="0" fontId="10" fillId="8" borderId="3" xfId="8" applyFont="1" applyFill="1" applyAlignment="1">
      <alignment horizontal="center" vertical="center"/>
    </xf>
    <xf numFmtId="0" fontId="10" fillId="8" borderId="6" xfId="8" applyFont="1" applyFill="1" applyBorder="1" applyAlignment="1">
      <alignment horizontal="center" vertical="center"/>
    </xf>
    <xf numFmtId="0" fontId="16" fillId="13" borderId="12" xfId="10" applyFont="1" applyFill="1" applyBorder="1" applyAlignment="1">
      <alignment horizontal="center" vertical="center" wrapText="1"/>
    </xf>
    <xf numFmtId="0" fontId="16" fillId="13" borderId="13" xfId="10" applyFont="1" applyFill="1" applyBorder="1" applyAlignment="1">
      <alignment horizontal="center" vertical="center" wrapText="1"/>
    </xf>
    <xf numFmtId="0" fontId="24" fillId="0" borderId="0" xfId="13" applyFont="1" applyFill="1" applyAlignment="1">
      <alignment horizontal="center" vertical="center"/>
    </xf>
    <xf numFmtId="0" fontId="0" fillId="0" borderId="0" xfId="0"/>
    <xf numFmtId="0" fontId="0" fillId="0" borderId="0" xfId="0"/>
  </cellXfs>
  <cellStyles count="20">
    <cellStyle name="40% - Énfasis2" xfId="1" builtinId="35"/>
    <cellStyle name="Celda de comprobación 2" xfId="8" xr:uid="{00000000-0005-0000-0000-000001000000}"/>
    <cellStyle name="Encabezado 1 2" xfId="13" xr:uid="{00000000-0005-0000-0000-000002000000}"/>
    <cellStyle name="Encabezado 4" xfId="7" builtinId="19"/>
    <cellStyle name="Énfasis1" xfId="2" builtinId="29"/>
    <cellStyle name="Énfasis2" xfId="3" builtinId="33"/>
    <cellStyle name="Énfasis5" xfId="4" builtinId="45"/>
    <cellStyle name="Hipervínculo" xfId="15" builtinId="8"/>
    <cellStyle name="Moneda" xfId="5" builtinId="4"/>
    <cellStyle name="Moneda 2" xfId="11" xr:uid="{00000000-0005-0000-0000-000009000000}"/>
    <cellStyle name="Moneda 2 2" xfId="17" xr:uid="{DE414A02-2702-4ECC-9885-8B5B22D1D91E}"/>
    <cellStyle name="Moneda 2 2 2" xfId="19" xr:uid="{40F96539-2B0B-44CC-AF92-D7CFBB176BE0}"/>
    <cellStyle name="Moneda 3" xfId="16" xr:uid="{927257BC-9A31-4E6C-A475-CE7AF0797183}"/>
    <cellStyle name="Moneda 3 2" xfId="18" xr:uid="{8896E63E-C81D-4FAA-9B40-A2D24B508D45}"/>
    <cellStyle name="Normal" xfId="0" builtinId="0"/>
    <cellStyle name="Normal 2" xfId="6" xr:uid="{00000000-0005-0000-0000-00000B000000}"/>
    <cellStyle name="Normal 3" xfId="9" xr:uid="{00000000-0005-0000-0000-00000C000000}"/>
    <cellStyle name="Normal 4" xfId="10" xr:uid="{00000000-0005-0000-0000-00000D000000}"/>
    <cellStyle name="Normal 5" xfId="12" xr:uid="{00000000-0005-0000-0000-00000E000000}"/>
    <cellStyle name="Título 2 2" xfId="14" xr:uid="{00000000-0005-0000-0000-00000F000000}"/>
  </cellStyles>
  <dxfs count="119">
    <dxf>
      <fill>
        <patternFill>
          <bgColor rgb="FF00FF00"/>
        </patternFill>
      </fill>
    </dxf>
    <dxf>
      <fill>
        <patternFill>
          <bgColor theme="9"/>
        </patternFill>
      </fill>
    </dxf>
    <dxf>
      <fill>
        <patternFill>
          <bgColor rgb="FF00FF00"/>
        </patternFill>
      </fill>
    </dxf>
    <dxf>
      <fill>
        <patternFill>
          <bgColor theme="9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ont>
        <strike/>
        <outline/>
        <shadow/>
        <u val="none"/>
        <vertAlign val="baseline"/>
        <sz val="1"/>
        <color indexed="63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68" formatCode="0_ ;\-0\ "/>
      <alignment horizontal="center" vertical="center" textRotation="0" wrapText="0" indent="0" justifyLastLine="0" shrinkToFit="0" readingOrder="0"/>
    </dxf>
    <dxf>
      <numFmt numFmtId="13" formatCode="0%"/>
      <alignment horizontal="center" vertical="center" textRotation="0" wrapText="0" indent="0" justifyLastLine="0" shrinkToFit="0" readingOrder="0"/>
    </dxf>
    <dxf>
      <numFmt numFmtId="166" formatCode="0_);[Red]\(0\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66" formatCode="0_);[Red]\(0\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3" formatCode="0%"/>
      <alignment horizontal="center" vertical="center" textRotation="0" wrapText="0" indent="0" justifyLastLine="0" shrinkToFit="0" readingOrder="0"/>
    </dxf>
    <dxf>
      <numFmt numFmtId="168" formatCode="0_ ;\-0\ "/>
      <alignment horizontal="center" vertical="center" textRotation="0" wrapText="0" indent="0" justifyLastLine="0" shrinkToFit="0" readingOrder="0"/>
    </dxf>
    <dxf>
      <numFmt numFmtId="13" formatCode="0%"/>
      <alignment horizontal="center" vertical="center" textRotation="0" wrapText="0" indent="0" justifyLastLine="0" shrinkToFit="0" readingOrder="0"/>
    </dxf>
    <dxf>
      <numFmt numFmtId="168" formatCode="0_ ;\-0\ 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63"/>
        <name val="Calibri"/>
        <scheme val="none"/>
      </font>
      <numFmt numFmtId="167" formatCode="[$$-540A]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color indexed="63"/>
      </font>
      <numFmt numFmtId="167" formatCode="[$$-540A]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63"/>
        <name val="Calibri"/>
        <scheme val="none"/>
      </font>
      <numFmt numFmtId="167" formatCode="[$$-540A]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color indexed="63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color indexed="63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color indexed="63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465926084170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color theme="6"/>
      </font>
    </dxf>
    <dxf>
      <font>
        <b/>
        <i val="0"/>
        <strike val="0"/>
        <color indexed="9"/>
      </font>
      <fill>
        <patternFill>
          <bgColor indexed="10"/>
        </patternFill>
      </fill>
    </dxf>
    <dxf>
      <font>
        <b/>
        <i val="0"/>
        <strike val="0"/>
        <color indexed="16"/>
      </font>
      <fill>
        <patternFill>
          <bgColor indexed="13"/>
        </patternFill>
      </fill>
    </dxf>
    <dxf>
      <font>
        <b/>
        <i val="0"/>
        <strike val="0"/>
        <color indexed="43"/>
      </font>
      <fill>
        <patternFill>
          <bgColor indexed="58"/>
        </patternFill>
      </fill>
    </dxf>
    <dxf>
      <font>
        <strike/>
        <outline/>
        <shadow/>
        <u val="none"/>
        <vertAlign val="baseline"/>
        <sz val="1"/>
        <color indexed="63"/>
        <name val="Calibri"/>
        <scheme val="none"/>
      </font>
    </dxf>
    <dxf>
      <alignment horizontal="center" vertical="center" textRotation="0" wrapText="0" indent="0" justifyLastLine="0" shrinkToFit="0" readingOrder="0"/>
    </dxf>
    <dxf>
      <numFmt numFmtId="168" formatCode="0_ ;\-0\ "/>
      <alignment horizontal="center" vertical="center" textRotation="0" wrapText="0" indent="0" justifyLastLine="0" shrinkToFit="0" readingOrder="0"/>
    </dxf>
    <dxf>
      <numFmt numFmtId="13" formatCode="0%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3" formatCode="0%"/>
      <alignment horizontal="center" vertical="center" textRotation="0" wrapText="0" indent="0" justifyLastLine="0" shrinkToFit="0" readingOrder="0"/>
    </dxf>
    <dxf>
      <numFmt numFmtId="168" formatCode="0_ ;\-0\ "/>
      <alignment horizontal="center" vertical="center" textRotation="0" wrapText="0" indent="0" justifyLastLine="0" shrinkToFit="0" readingOrder="0"/>
    </dxf>
    <dxf>
      <numFmt numFmtId="13" formatCode="0%"/>
      <alignment horizontal="center" vertical="center" textRotation="0" wrapText="0" indent="0" justifyLastLine="0" shrinkToFit="0" readingOrder="0"/>
    </dxf>
    <dxf>
      <numFmt numFmtId="168" formatCode="0_ ;\-0\ 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63"/>
        <name val="Calibri"/>
        <scheme val="none"/>
      </font>
      <numFmt numFmtId="167" formatCode="[$$-540A]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63"/>
        <name val="Calibri"/>
        <scheme val="none"/>
      </font>
      <numFmt numFmtId="167" formatCode="[$$-540A]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63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color theme="6"/>
      </font>
    </dxf>
    <dxf>
      <font>
        <b/>
        <i val="0"/>
        <strike val="0"/>
        <color indexed="9"/>
      </font>
      <fill>
        <patternFill>
          <bgColor indexed="10"/>
        </patternFill>
      </fill>
    </dxf>
    <dxf>
      <font>
        <b/>
        <i val="0"/>
        <strike val="0"/>
        <color indexed="16"/>
      </font>
      <fill>
        <patternFill>
          <bgColor indexed="13"/>
        </patternFill>
      </fill>
    </dxf>
    <dxf>
      <font>
        <b/>
        <i val="0"/>
        <strike val="0"/>
        <color indexed="43"/>
      </font>
      <fill>
        <patternFill>
          <bgColor indexed="58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19" formatCode="dd/mm/yyyy"/>
      <alignment horizontal="right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19" formatCode="dd/mm/yyyy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19" formatCode="dd/mm/yyyy"/>
      <fill>
        <patternFill patternType="solid">
          <fgColor indexed="44"/>
          <bgColor indexed="44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19" formatCode="dd/mm/yyyy"/>
      <fill>
        <patternFill patternType="solid">
          <fgColor indexed="44"/>
          <bgColor indexed="44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19" formatCode="dd/mm/yyyy"/>
      <fill>
        <patternFill patternType="solid">
          <fgColor indexed="44"/>
          <bgColor indexed="44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solid">
          <fgColor indexed="44"/>
          <bgColor indexed="44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9"/>
        </left>
        <right style="thin">
          <color theme="0"/>
        </right>
        <top style="thin">
          <color indexed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solid">
          <fgColor indexed="44"/>
          <bgColor indexed="44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9"/>
        </left>
        <right/>
        <top style="thin">
          <color indexed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solid">
          <fgColor indexed="44"/>
          <bgColor indexed="44"/>
        </patternFill>
      </fill>
      <border diagonalUp="0" diagonalDown="0">
        <left style="thin">
          <color indexed="9"/>
        </left>
        <right/>
        <top style="thin">
          <color indexed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solid">
          <fgColor indexed="44"/>
          <bgColor indexed="44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9"/>
        </left>
        <right/>
        <top style="thin">
          <color indexed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19" formatCode="dd/mm/yyyy"/>
      <fill>
        <patternFill patternType="solid">
          <fgColor indexed="44"/>
          <bgColor indexed="44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9"/>
        </left>
        <right/>
        <top style="thin">
          <color indexed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solid">
          <fgColor indexed="44"/>
          <bgColor indexed="44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9"/>
        </left>
        <right/>
        <top style="thin">
          <color indexed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solid">
          <fgColor indexed="44"/>
          <bgColor indexed="44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indexed="9"/>
        </top>
        <bottom/>
        <vertical/>
        <horizontal/>
      </border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solid">
          <fgColor indexed="44"/>
          <bgColor indexed="44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fill>
        <patternFill patternType="solid">
          <fgColor indexed="64"/>
          <bgColor indexed="1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FF0000"/>
        </patternFill>
      </fill>
    </dxf>
    <dxf>
      <numFmt numFmtId="165" formatCode="[$$-80A]#,##0.00"/>
    </dxf>
    <dxf>
      <numFmt numFmtId="165" formatCode="[$$-80A]#,##0.00"/>
    </dxf>
    <dxf>
      <numFmt numFmtId="169" formatCode="m/d/yyyy"/>
    </dxf>
    <dxf>
      <numFmt numFmtId="34" formatCode="_-&quot;$&quot;* #,##0.00_-;\-&quot;$&quot;* #,##0.00_-;_-&quot;$&quot;* &quot;-&quot;??_-;_-@_-"/>
    </dxf>
    <dxf>
      <numFmt numFmtId="0" formatCode="General"/>
    </dxf>
    <dxf>
      <numFmt numFmtId="164" formatCode="_(&quot;$&quot;* #,##0.00_);_(&quot;$&quot;* \(#,##0.00\);_(&quot;$&quot;* &quot;-&quot;??_);_(@_)"/>
    </dxf>
    <dxf>
      <numFmt numFmtId="13" formatCode="0%"/>
    </dxf>
    <dxf>
      <numFmt numFmtId="13" formatCode="0%"/>
    </dxf>
    <dxf>
      <numFmt numFmtId="34" formatCode="_-&quot;$&quot;* #,##0.00_-;\-&quot;$&quot;* #,##0.00_-;_-&quot;$&quot;* &quot;-&quot;??_-;_-@_-"/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165" formatCode="[$$-80A]#,##0.00"/>
    </dxf>
    <dxf>
      <numFmt numFmtId="19" formatCode="dd/mm/yyyy"/>
    </dxf>
    <dxf>
      <border outline="0">
        <top style="double">
          <color indexed="63"/>
        </top>
        <bottom style="medium">
          <color indexed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9"/>
        <name val="Century Gothic"/>
        <scheme val="none"/>
      </font>
      <fill>
        <patternFill patternType="solid">
          <fgColor indexed="25"/>
          <bgColor indexed="25"/>
        </patternFill>
      </fill>
    </dxf>
    <dxf>
      <fill>
        <patternFill>
          <bgColor rgb="FFFF0000"/>
        </patternFill>
      </fill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&quot;$&quot;* #,##0.00_);_(&quot;$&quot;* \(#,##0.00\);_(&quot;$&quot;* &quot;-&quot;??_);_(@_)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&quot;$&quot;* #,##0.00_);_(&quot;$&quot;* \(#,##0.00\);_(&quot;$&quot;* &quot;-&quot;??_);_(@_)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dd/mm/yyyy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dd/mm/yyyy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9" defaultPivotStyle="PivotStyleLight16"/>
  <colors>
    <mruColors>
      <color rgb="FF18F1F6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externalLink" Target="externalLinks/externalLink1.xml"/><Relationship Id="rId18" Type="http://schemas.microsoft.com/office/2007/relationships/slicerCache" Target="slicerCaches/slicerCache3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microsoft.com/office/2007/relationships/slicerCache" Target="slicerCaches/slicerCache6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microsoft.com/office/2007/relationships/slicerCache" Target="slicerCaches/slicerCache2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microsoft.com/office/2007/relationships/slicerCache" Target="slicerCaches/slicerCache1.xml"/><Relationship Id="rId20" Type="http://schemas.microsoft.com/office/2007/relationships/slicerCache" Target="slicerCaches/slicerCache5.xml"/><Relationship Id="rId29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theme" Target="theme/theme1.xml"/><Relationship Id="rId5" Type="http://schemas.openxmlformats.org/officeDocument/2006/relationships/chartsheet" Target="chartsheets/sheet1.xml"/><Relationship Id="rId15" Type="http://schemas.openxmlformats.org/officeDocument/2006/relationships/pivotCacheDefinition" Target="pivotCache/pivotCacheDefinition2.xml"/><Relationship Id="rId23" Type="http://schemas.microsoft.com/office/2007/relationships/slicerCache" Target="slicerCaches/slicerCache8.xml"/><Relationship Id="rId28" Type="http://schemas.openxmlformats.org/officeDocument/2006/relationships/customXml" Target="../customXml/item1.xml"/><Relationship Id="rId10" Type="http://schemas.openxmlformats.org/officeDocument/2006/relationships/worksheet" Target="worksheets/sheet9.xml"/><Relationship Id="rId19" Type="http://schemas.microsoft.com/office/2007/relationships/slicerCache" Target="slicerCaches/slicerCache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8.xml"/><Relationship Id="rId14" Type="http://schemas.openxmlformats.org/officeDocument/2006/relationships/pivotCacheDefinition" Target="pivotCache/pivotCacheDefinition1.xml"/><Relationship Id="rId22" Type="http://schemas.microsoft.com/office/2007/relationships/slicerCache" Target="slicerCaches/slicerCache7.xml"/><Relationship Id="rId27" Type="http://schemas.openxmlformats.org/officeDocument/2006/relationships/calcChain" Target="calcChain.xml"/><Relationship Id="rId30" Type="http://schemas.openxmlformats.org/officeDocument/2006/relationships/customXml" Target="../customXml/item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Auditoría!$G$5</c:f>
              <c:strCache>
                <c:ptCount val="1"/>
                <c:pt idx="0">
                  <c:v>Tlaxcala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98000"/>
                    <a:lumMod val="114000"/>
                  </a:schemeClr>
                </a:gs>
                <a:gs pos="100000">
                  <a:schemeClr val="accent1">
                    <a:shade val="90000"/>
                    <a:lumMod val="84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63500" dist="38100" dir="5400000" rotWithShape="0">
                <a:srgbClr val="000000">
                  <a:alpha val="60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l"/>
            </a:scene3d>
            <a:sp3d prstMaterial="plastic">
              <a:bevelT w="0" h="0"/>
            </a:sp3d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C0C0C0"/>
                    </a:solidFill>
                    <a:latin typeface="Century Gothic"/>
                    <a:ea typeface="Century Gothic"/>
                    <a:cs typeface="Century Gothic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Auditoría!$I$5</c:f>
              <c:numCache>
                <c:formatCode>[$$-80A]#,##0.00</c:formatCode>
                <c:ptCount val="1"/>
                <c:pt idx="0">
                  <c:v>249418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A6-4428-A210-7C04B7852365}"/>
            </c:ext>
          </c:extLst>
        </c:ser>
        <c:ser>
          <c:idx val="1"/>
          <c:order val="1"/>
          <c:tx>
            <c:strRef>
              <c:f>Auditoría!$G$6</c:f>
              <c:strCache>
                <c:ptCount val="1"/>
                <c:pt idx="0">
                  <c:v>Puebla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Auditoría!$I$6</c:f>
              <c:numCache>
                <c:formatCode>[$$-80A]#,##0.00</c:formatCode>
                <c:ptCount val="1"/>
                <c:pt idx="0">
                  <c:v>239220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A6-4428-A210-7C04B7852365}"/>
            </c:ext>
          </c:extLst>
        </c:ser>
        <c:ser>
          <c:idx val="2"/>
          <c:order val="2"/>
          <c:tx>
            <c:strRef>
              <c:f>Auditoría!$G$7</c:f>
              <c:strCache>
                <c:ptCount val="1"/>
                <c:pt idx="0">
                  <c:v>Veracruz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Auditoría!$I$7</c:f>
              <c:numCache>
                <c:formatCode>[$$-80A]#,##0.00</c:formatCode>
                <c:ptCount val="1"/>
                <c:pt idx="0">
                  <c:v>187862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A6-4428-A210-7C04B7852365}"/>
            </c:ext>
          </c:extLst>
        </c:ser>
        <c:ser>
          <c:idx val="3"/>
          <c:order val="3"/>
          <c:tx>
            <c:strRef>
              <c:f>Auditoría!$G$8</c:f>
              <c:strCache>
                <c:ptCount val="1"/>
                <c:pt idx="0">
                  <c:v>Tlaxcala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Auditoría!$I$8</c:f>
              <c:numCache>
                <c:formatCode>[$$-80A]#,##0.00</c:formatCode>
                <c:ptCount val="1"/>
                <c:pt idx="0">
                  <c:v>219716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CA6-4428-A210-7C04B7852365}"/>
            </c:ext>
          </c:extLst>
        </c:ser>
        <c:ser>
          <c:idx val="4"/>
          <c:order val="4"/>
          <c:tx>
            <c:strRef>
              <c:f>Auditoría!$G$9</c:f>
              <c:strCache>
                <c:ptCount val="1"/>
                <c:pt idx="0">
                  <c:v>Puebla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Auditoría!$I$9</c:f>
              <c:numCache>
                <c:formatCode>[$$-80A]#,##0.00</c:formatCode>
                <c:ptCount val="1"/>
                <c:pt idx="0">
                  <c:v>229455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CA6-4428-A210-7C04B7852365}"/>
            </c:ext>
          </c:extLst>
        </c:ser>
        <c:ser>
          <c:idx val="5"/>
          <c:order val="5"/>
          <c:tx>
            <c:strRef>
              <c:f>Auditoría!$G$10</c:f>
              <c:strCache>
                <c:ptCount val="1"/>
                <c:pt idx="0">
                  <c:v>Hidalgo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Auditoría!$I$10</c:f>
              <c:numCache>
                <c:formatCode>[$$-80A]#,##0.00</c:formatCode>
                <c:ptCount val="1"/>
                <c:pt idx="0">
                  <c:v>250852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CA6-4428-A210-7C04B7852365}"/>
            </c:ext>
          </c:extLst>
        </c:ser>
        <c:ser>
          <c:idx val="6"/>
          <c:order val="6"/>
          <c:tx>
            <c:strRef>
              <c:f>Auditoría!$G$11</c:f>
              <c:strCache>
                <c:ptCount val="1"/>
                <c:pt idx="0">
                  <c:v>Hidalgo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Auditoría!$I$11</c:f>
              <c:numCache>
                <c:formatCode>[$$-80A]#,##0.00</c:formatCode>
                <c:ptCount val="1"/>
                <c:pt idx="0">
                  <c:v>298272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CA6-4428-A210-7C04B7852365}"/>
            </c:ext>
          </c:extLst>
        </c:ser>
        <c:ser>
          <c:idx val="7"/>
          <c:order val="7"/>
          <c:tx>
            <c:strRef>
              <c:f>Auditoría!$G$12</c:f>
              <c:strCache>
                <c:ptCount val="1"/>
                <c:pt idx="0">
                  <c:v>Tlaxcala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Auditoría!$I$12</c:f>
              <c:numCache>
                <c:formatCode>[$$-80A]#,##0.00</c:formatCode>
                <c:ptCount val="1"/>
                <c:pt idx="0">
                  <c:v>258444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CA6-4428-A210-7C04B7852365}"/>
            </c:ext>
          </c:extLst>
        </c:ser>
        <c:ser>
          <c:idx val="8"/>
          <c:order val="8"/>
          <c:tx>
            <c:strRef>
              <c:f>Auditoría!$G$13</c:f>
              <c:strCache>
                <c:ptCount val="1"/>
                <c:pt idx="0">
                  <c:v>Tlaxcala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Auditoría!$I$13</c:f>
              <c:numCache>
                <c:formatCode>[$$-80A]#,##0.00</c:formatCode>
                <c:ptCount val="1"/>
                <c:pt idx="0">
                  <c:v>255906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CA6-4428-A210-7C04B7852365}"/>
            </c:ext>
          </c:extLst>
        </c:ser>
        <c:ser>
          <c:idx val="9"/>
          <c:order val="9"/>
          <c:tx>
            <c:strRef>
              <c:f>Auditoría!$G$14</c:f>
              <c:strCache>
                <c:ptCount val="1"/>
                <c:pt idx="0">
                  <c:v>Hidalgo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Auditoría!$I$14</c:f>
              <c:numCache>
                <c:formatCode>[$$-80A]#,##0.00</c:formatCode>
                <c:ptCount val="1"/>
                <c:pt idx="0">
                  <c:v>189156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CA6-4428-A210-7C04B7852365}"/>
            </c:ext>
          </c:extLst>
        </c:ser>
        <c:ser>
          <c:idx val="10"/>
          <c:order val="10"/>
          <c:tx>
            <c:strRef>
              <c:f>Auditoría!$G$15</c:f>
              <c:strCache>
                <c:ptCount val="1"/>
                <c:pt idx="0">
                  <c:v>Veracruz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Auditoría!$I$15</c:f>
              <c:numCache>
                <c:formatCode>[$$-80A]#,##0.00</c:formatCode>
                <c:ptCount val="1"/>
                <c:pt idx="0">
                  <c:v>242704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CA6-4428-A210-7C04B7852365}"/>
            </c:ext>
          </c:extLst>
        </c:ser>
        <c:ser>
          <c:idx val="11"/>
          <c:order val="11"/>
          <c:tx>
            <c:strRef>
              <c:f>Auditoría!$G$16</c:f>
              <c:strCache>
                <c:ptCount val="1"/>
                <c:pt idx="0">
                  <c:v>Veracruz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Auditoría!$I$16</c:f>
              <c:numCache>
                <c:formatCode>[$$-80A]#,##0.00</c:formatCode>
                <c:ptCount val="1"/>
                <c:pt idx="0">
                  <c:v>253920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CA6-4428-A210-7C04B7852365}"/>
            </c:ext>
          </c:extLst>
        </c:ser>
        <c:ser>
          <c:idx val="12"/>
          <c:order val="12"/>
          <c:tx>
            <c:strRef>
              <c:f>Auditoría!$G$17</c:f>
              <c:strCache>
                <c:ptCount val="1"/>
                <c:pt idx="0">
                  <c:v>Puebla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Auditoría!$I$17</c:f>
              <c:numCache>
                <c:formatCode>[$$-80A]#,##0.00</c:formatCode>
                <c:ptCount val="1"/>
                <c:pt idx="0">
                  <c:v>258560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1CA6-4428-A210-7C04B7852365}"/>
            </c:ext>
          </c:extLst>
        </c:ser>
        <c:ser>
          <c:idx val="13"/>
          <c:order val="13"/>
          <c:tx>
            <c:strRef>
              <c:f>Auditoría!$G$18</c:f>
              <c:strCache>
                <c:ptCount val="1"/>
                <c:pt idx="0">
                  <c:v>Tlaxcala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Auditoría!$I$18</c:f>
              <c:numCache>
                <c:formatCode>[$$-80A]#,##0.00</c:formatCode>
                <c:ptCount val="1"/>
                <c:pt idx="0">
                  <c:v>262777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1CA6-4428-A210-7C04B7852365}"/>
            </c:ext>
          </c:extLst>
        </c:ser>
        <c:ser>
          <c:idx val="14"/>
          <c:order val="14"/>
          <c:tx>
            <c:strRef>
              <c:f>Auditoría!$G$19</c:f>
              <c:strCache>
                <c:ptCount val="1"/>
                <c:pt idx="0">
                  <c:v>Puebla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Auditoría!$I$19</c:f>
              <c:numCache>
                <c:formatCode>[$$-80A]#,##0.00</c:formatCode>
                <c:ptCount val="1"/>
                <c:pt idx="0">
                  <c:v>279342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1CA6-4428-A210-7C04B7852365}"/>
            </c:ext>
          </c:extLst>
        </c:ser>
        <c:ser>
          <c:idx val="15"/>
          <c:order val="15"/>
          <c:tx>
            <c:strRef>
              <c:f>Auditoría!$G$20</c:f>
              <c:strCache>
                <c:ptCount val="1"/>
                <c:pt idx="0">
                  <c:v>Hidalgo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Auditoría!$I$20</c:f>
              <c:numCache>
                <c:formatCode>[$$-80A]#,##0.00</c:formatCode>
                <c:ptCount val="1"/>
                <c:pt idx="0">
                  <c:v>251596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1CA6-4428-A210-7C04B7852365}"/>
            </c:ext>
          </c:extLst>
        </c:ser>
        <c:ser>
          <c:idx val="16"/>
          <c:order val="16"/>
          <c:tx>
            <c:strRef>
              <c:f>Auditoría!$G$21</c:f>
              <c:strCache>
                <c:ptCount val="1"/>
                <c:pt idx="0">
                  <c:v>Puebla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Auditoría!$I$21</c:f>
              <c:numCache>
                <c:formatCode>[$$-80A]#,##0.00</c:formatCode>
                <c:ptCount val="1"/>
                <c:pt idx="0">
                  <c:v>280741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1CA6-4428-A210-7C04B7852365}"/>
            </c:ext>
          </c:extLst>
        </c:ser>
        <c:ser>
          <c:idx val="17"/>
          <c:order val="17"/>
          <c:tx>
            <c:strRef>
              <c:f>Auditoría!$G$22</c:f>
              <c:strCache>
                <c:ptCount val="1"/>
                <c:pt idx="0">
                  <c:v>Puebla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Auditoría!$I$22</c:f>
              <c:numCache>
                <c:formatCode>[$$-80A]#,##0.00</c:formatCode>
                <c:ptCount val="1"/>
                <c:pt idx="0">
                  <c:v>251430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1CA6-4428-A210-7C04B7852365}"/>
            </c:ext>
          </c:extLst>
        </c:ser>
        <c:ser>
          <c:idx val="18"/>
          <c:order val="18"/>
          <c:tx>
            <c:strRef>
              <c:f>Auditoría!$G$23</c:f>
              <c:strCache>
                <c:ptCount val="1"/>
                <c:pt idx="0">
                  <c:v>Veracruz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Auditoría!$I$23</c:f>
              <c:numCache>
                <c:formatCode>[$$-80A]#,##0.00</c:formatCode>
                <c:ptCount val="1"/>
                <c:pt idx="0">
                  <c:v>227178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1CA6-4428-A210-7C04B7852365}"/>
            </c:ext>
          </c:extLst>
        </c:ser>
        <c:ser>
          <c:idx val="19"/>
          <c:order val="19"/>
          <c:tx>
            <c:strRef>
              <c:f>Auditoría!$G$24</c:f>
              <c:strCache>
                <c:ptCount val="1"/>
                <c:pt idx="0">
                  <c:v>Hidalgo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Auditoría!$I$24</c:f>
              <c:numCache>
                <c:formatCode>[$$-80A]#,##0.00</c:formatCode>
                <c:ptCount val="1"/>
                <c:pt idx="0">
                  <c:v>223564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1CA6-4428-A210-7C04B7852365}"/>
            </c:ext>
          </c:extLst>
        </c:ser>
        <c:ser>
          <c:idx val="20"/>
          <c:order val="20"/>
          <c:tx>
            <c:strRef>
              <c:f>Auditoría!$G$25</c:f>
              <c:strCache>
                <c:ptCount val="1"/>
                <c:pt idx="0">
                  <c:v>Hidalgo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Auditoría!$I$25</c:f>
              <c:numCache>
                <c:formatCode>[$$-80A]#,##0.00</c:formatCode>
                <c:ptCount val="1"/>
                <c:pt idx="0">
                  <c:v>299996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1CA6-4428-A210-7C04B78523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26769856"/>
        <c:axId val="1"/>
      </c:barChart>
      <c:catAx>
        <c:axId val="326769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C0C0C0"/>
                </a:solidFill>
                <a:latin typeface="Century Gothic"/>
                <a:ea typeface="Century Gothic"/>
                <a:cs typeface="Century Gothic"/>
              </a:defRPr>
            </a:pPr>
            <a:endParaRPr lang="es-MX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[$$-80A]#,##0.00" sourceLinked="1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C0C0C0"/>
                </a:solidFill>
                <a:latin typeface="Century Gothic"/>
                <a:ea typeface="Century Gothic"/>
                <a:cs typeface="Century Gothic"/>
              </a:defRPr>
            </a:pPr>
            <a:endParaRPr lang="es-MX"/>
          </a:p>
        </c:txPr>
        <c:crossAx val="32676985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es-MX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[Copia Examen ms Excel OSCAR SALVADOR ROSAS GARCIA.xlsx]Clasificación!TDoperación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Clasificación!$J$8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1DE-44C2-BDCB-36BB688F6B6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1DE-44C2-BDCB-36BB688F6B6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Clasificación!$I$9:$I$11</c:f>
              <c:strCache>
                <c:ptCount val="2"/>
                <c:pt idx="0">
                  <c:v>Alquiler</c:v>
                </c:pt>
                <c:pt idx="1">
                  <c:v>Venta</c:v>
                </c:pt>
              </c:strCache>
            </c:strRef>
          </c:cat>
          <c:val>
            <c:numRef>
              <c:f>Clasificación!$J$9:$J$11</c:f>
              <c:numCache>
                <c:formatCode>_("$"* #,##0.00_);_("$"* \(#,##0.00\);_("$"* "-"??_);_(@_)</c:formatCode>
                <c:ptCount val="2"/>
                <c:pt idx="0">
                  <c:v>19759180</c:v>
                </c:pt>
                <c:pt idx="1">
                  <c:v>15586616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45-4869-8F5E-2419DBFDF406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[Copia Examen ms Excel OSCAR SALVADOR ROSAS GARCIA.xlsx]Clasificación!TDoperación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s-MX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</c:pivotFmt>
      <c:pivotFmt>
        <c:idx val="6"/>
      </c:pivotFmt>
      <c:pivotFmt>
        <c:idx val="7"/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</c:pivotFmt>
      <c:pivotFmt>
        <c:idx val="9"/>
      </c:pivotFmt>
      <c:pivotFmt>
        <c:idx val="10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ctr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04880F5E-593E-4730-8883-BCB5280AE762}" type="PERCENTAGE">
                  <a:rPr lang="en-US" baseline="0"/>
                  <a:pPr>
                    <a:defRPr/>
                  </a:pPr>
                  <a:t>[PORCENTAJE]</a:t>
                </a:fld>
                <a:endParaRPr lang="es-MX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ctr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12"/>
        <c:spPr>
          <a:gradFill>
            <a:gsLst>
              <a:gs pos="100000">
                <a:schemeClr val="accent2">
                  <a:lumMod val="60000"/>
                  <a:lumOff val="40000"/>
                </a:schemeClr>
              </a:gs>
              <a:gs pos="0">
                <a:schemeClr val="accent2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80AFB117-C2AE-4401-BD12-A5F40293C74E}" type="PERCENTAGE">
                  <a:rPr lang="en-US" baseline="0"/>
                  <a:pPr>
                    <a:defRPr/>
                  </a:pPr>
                  <a:t>[PORCENTAJE]</a:t>
                </a:fld>
                <a:endParaRPr lang="es-MX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ctr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Clasificación!$J$8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E42-4689-A040-A10E0559A525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E42-4689-A040-A10E0559A525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04880F5E-593E-4730-8883-BCB5280AE762}" type="PERCENTAGE">
                      <a:rPr lang="en-US" baseline="0"/>
                      <a:pPr/>
                      <a:t>[PORCENTAJE]</a:t>
                    </a:fld>
                    <a:endParaRPr lang="es-MX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8E42-4689-A040-A10E0559A525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80AFB117-C2AE-4401-BD12-A5F40293C74E}" type="PERCENTAGE">
                      <a:rPr lang="en-US" baseline="0"/>
                      <a:pPr/>
                      <a:t>[PORCENTAJE]</a:t>
                    </a:fld>
                    <a:endParaRPr lang="es-MX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8E42-4689-A040-A10E0559A52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Clasificación!$I$9:$I$11</c:f>
              <c:strCache>
                <c:ptCount val="2"/>
                <c:pt idx="0">
                  <c:v>Alquiler</c:v>
                </c:pt>
                <c:pt idx="1">
                  <c:v>Venta</c:v>
                </c:pt>
              </c:strCache>
            </c:strRef>
          </c:cat>
          <c:val>
            <c:numRef>
              <c:f>Clasificación!$J$9:$J$11</c:f>
              <c:numCache>
                <c:formatCode>_("$"* #,##0.00_);_("$"* \(#,##0.00\);_("$"* "-"??_);_(@_)</c:formatCode>
                <c:ptCount val="2"/>
                <c:pt idx="0">
                  <c:v>19759180</c:v>
                </c:pt>
                <c:pt idx="1">
                  <c:v>15586616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E42-4689-A040-A10E0559A52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[Copia Examen ms Excel OSCAR SALVADOR ROSAS GARCIA.xlsx]DHASBOARD!TablaDinámica1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cap="none" spc="0" baseline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cap="none" spc="0" baseline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cap="none" spc="0" baseline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cap="none" spc="0" baseline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cap="none" spc="0" baseline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cap="none" spc="0" baseline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DHASBOARD!$B$3</c:f>
              <c:strCache>
                <c:ptCount val="1"/>
                <c:pt idx="0">
                  <c:v>Suma de Valor de mercado 2014 (mdd)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DHASBOARD!$A$4:$A$16</c:f>
              <c:strCache>
                <c:ptCount val="12"/>
                <c:pt idx="0">
                  <c:v>Alimentos procesados</c:v>
                </c:pt>
                <c:pt idx="1">
                  <c:v>Banca</c:v>
                </c:pt>
                <c:pt idx="2">
                  <c:v>Bebidas</c:v>
                </c:pt>
                <c:pt idx="3">
                  <c:v>Bienes raices</c:v>
                </c:pt>
                <c:pt idx="4">
                  <c:v>Conglomerados</c:v>
                </c:pt>
                <c:pt idx="5">
                  <c:v>Construcción</c:v>
                </c:pt>
                <c:pt idx="6">
                  <c:v>Inversiones</c:v>
                </c:pt>
                <c:pt idx="7">
                  <c:v>Materiales para construcción</c:v>
                </c:pt>
                <c:pt idx="8">
                  <c:v>Medios de comunicación</c:v>
                </c:pt>
                <c:pt idx="9">
                  <c:v>Minería</c:v>
                </c:pt>
                <c:pt idx="10">
                  <c:v>Telecomunicaciones</c:v>
                </c:pt>
                <c:pt idx="11">
                  <c:v>Tiendas departamentales</c:v>
                </c:pt>
              </c:strCache>
            </c:strRef>
          </c:cat>
          <c:val>
            <c:numRef>
              <c:f>DHASBOARD!$B$4:$B$16</c:f>
              <c:numCache>
                <c:formatCode>General</c:formatCode>
                <c:ptCount val="12"/>
                <c:pt idx="0">
                  <c:v>-5349</c:v>
                </c:pt>
                <c:pt idx="1">
                  <c:v>1010</c:v>
                </c:pt>
                <c:pt idx="2">
                  <c:v>44185</c:v>
                </c:pt>
                <c:pt idx="3">
                  <c:v>-1537</c:v>
                </c:pt>
                <c:pt idx="4">
                  <c:v>15259</c:v>
                </c:pt>
                <c:pt idx="5">
                  <c:v>-2107</c:v>
                </c:pt>
                <c:pt idx="6">
                  <c:v>-4705</c:v>
                </c:pt>
                <c:pt idx="7">
                  <c:v>21323</c:v>
                </c:pt>
                <c:pt idx="8">
                  <c:v>16920</c:v>
                </c:pt>
                <c:pt idx="9">
                  <c:v>11500</c:v>
                </c:pt>
                <c:pt idx="10">
                  <c:v>61126</c:v>
                </c:pt>
                <c:pt idx="11">
                  <c:v>33045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D7-4C38-9CA8-742305E434EE}"/>
            </c:ext>
          </c:extLst>
        </c:ser>
        <c:ser>
          <c:idx val="1"/>
          <c:order val="1"/>
          <c:tx>
            <c:strRef>
              <c:f>DHASBOARD!$C$3</c:f>
              <c:strCache>
                <c:ptCount val="1"/>
                <c:pt idx="0">
                  <c:v>Suma de Valor de mercado 2015 (mdd)2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DHASBOARD!$A$4:$A$16</c:f>
              <c:strCache>
                <c:ptCount val="12"/>
                <c:pt idx="0">
                  <c:v>Alimentos procesados</c:v>
                </c:pt>
                <c:pt idx="1">
                  <c:v>Banca</c:v>
                </c:pt>
                <c:pt idx="2">
                  <c:v>Bebidas</c:v>
                </c:pt>
                <c:pt idx="3">
                  <c:v>Bienes raices</c:v>
                </c:pt>
                <c:pt idx="4">
                  <c:v>Conglomerados</c:v>
                </c:pt>
                <c:pt idx="5">
                  <c:v>Construcción</c:v>
                </c:pt>
                <c:pt idx="6">
                  <c:v>Inversiones</c:v>
                </c:pt>
                <c:pt idx="7">
                  <c:v>Materiales para construcción</c:v>
                </c:pt>
                <c:pt idx="8">
                  <c:v>Medios de comunicación</c:v>
                </c:pt>
                <c:pt idx="9">
                  <c:v>Minería</c:v>
                </c:pt>
                <c:pt idx="10">
                  <c:v>Telecomunicaciones</c:v>
                </c:pt>
                <c:pt idx="11">
                  <c:v>Tiendas departamentales</c:v>
                </c:pt>
              </c:strCache>
            </c:strRef>
          </c:cat>
          <c:val>
            <c:numRef>
              <c:f>DHASBOARD!$C$4:$C$16</c:f>
              <c:numCache>
                <c:formatCode>General</c:formatCode>
                <c:ptCount val="12"/>
                <c:pt idx="0">
                  <c:v>13500</c:v>
                </c:pt>
                <c:pt idx="1">
                  <c:v>28500</c:v>
                </c:pt>
                <c:pt idx="2">
                  <c:v>44900</c:v>
                </c:pt>
                <c:pt idx="3">
                  <c:v>237</c:v>
                </c:pt>
                <c:pt idx="4">
                  <c:v>19900</c:v>
                </c:pt>
                <c:pt idx="5">
                  <c:v>177</c:v>
                </c:pt>
                <c:pt idx="6">
                  <c:v>7400</c:v>
                </c:pt>
                <c:pt idx="7">
                  <c:v>10200</c:v>
                </c:pt>
                <c:pt idx="8">
                  <c:v>15600</c:v>
                </c:pt>
                <c:pt idx="9">
                  <c:v>18500</c:v>
                </c:pt>
                <c:pt idx="10">
                  <c:v>51900</c:v>
                </c:pt>
                <c:pt idx="11">
                  <c:v>15900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D7-4C38-9CA8-742305E434EE}"/>
            </c:ext>
          </c:extLst>
        </c:ser>
        <c:ser>
          <c:idx val="2"/>
          <c:order val="2"/>
          <c:tx>
            <c:strRef>
              <c:f>DHASBOARD!$D$3</c:f>
              <c:strCache>
                <c:ptCount val="1"/>
                <c:pt idx="0">
                  <c:v>Suma de Valor de mercado 2016 (mdd)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DHASBOARD!$A$4:$A$16</c:f>
              <c:strCache>
                <c:ptCount val="12"/>
                <c:pt idx="0">
                  <c:v>Alimentos procesados</c:v>
                </c:pt>
                <c:pt idx="1">
                  <c:v>Banca</c:v>
                </c:pt>
                <c:pt idx="2">
                  <c:v>Bebidas</c:v>
                </c:pt>
                <c:pt idx="3">
                  <c:v>Bienes raices</c:v>
                </c:pt>
                <c:pt idx="4">
                  <c:v>Conglomerados</c:v>
                </c:pt>
                <c:pt idx="5">
                  <c:v>Construcción</c:v>
                </c:pt>
                <c:pt idx="6">
                  <c:v>Inversiones</c:v>
                </c:pt>
                <c:pt idx="7">
                  <c:v>Materiales para construcción</c:v>
                </c:pt>
                <c:pt idx="8">
                  <c:v>Medios de comunicación</c:v>
                </c:pt>
                <c:pt idx="9">
                  <c:v>Minería</c:v>
                </c:pt>
                <c:pt idx="10">
                  <c:v>Telecomunicaciones</c:v>
                </c:pt>
                <c:pt idx="11">
                  <c:v>Tiendas departamentales</c:v>
                </c:pt>
              </c:strCache>
            </c:strRef>
          </c:cat>
          <c:val>
            <c:numRef>
              <c:f>DHASBOARD!$D$4:$D$16</c:f>
              <c:numCache>
                <c:formatCode>General</c:formatCode>
                <c:ptCount val="12"/>
                <c:pt idx="0">
                  <c:v>9561</c:v>
                </c:pt>
                <c:pt idx="1">
                  <c:v>21174</c:v>
                </c:pt>
                <c:pt idx="2">
                  <c:v>31982</c:v>
                </c:pt>
                <c:pt idx="3">
                  <c:v>99</c:v>
                </c:pt>
                <c:pt idx="4">
                  <c:v>42360</c:v>
                </c:pt>
                <c:pt idx="5">
                  <c:v>-2263</c:v>
                </c:pt>
                <c:pt idx="6">
                  <c:v>-3257</c:v>
                </c:pt>
                <c:pt idx="7">
                  <c:v>26906</c:v>
                </c:pt>
                <c:pt idx="8">
                  <c:v>-1446</c:v>
                </c:pt>
                <c:pt idx="9">
                  <c:v>27815</c:v>
                </c:pt>
                <c:pt idx="10">
                  <c:v>55060</c:v>
                </c:pt>
                <c:pt idx="11">
                  <c:v>9882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D7-4C38-9CA8-742305E434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1284416"/>
        <c:axId val="1091281920"/>
      </c:barChart>
      <c:catAx>
        <c:axId val="109128441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cap="none" spc="0" baseline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91281920"/>
        <c:crosses val="autoZero"/>
        <c:auto val="1"/>
        <c:lblAlgn val="ctr"/>
        <c:lblOffset val="100"/>
        <c:noMultiLvlLbl val="0"/>
      </c:catAx>
      <c:valAx>
        <c:axId val="1091281920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cap="none" spc="0" baseline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91284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rgbClr val="18F1F6">
            <a:shade val="30000"/>
            <a:satMod val="115000"/>
          </a:srgbClr>
        </a:gs>
        <a:gs pos="50000">
          <a:srgbClr val="18F1F6">
            <a:shade val="67500"/>
            <a:satMod val="115000"/>
          </a:srgbClr>
        </a:gs>
        <a:gs pos="100000">
          <a:srgbClr val="18F1F6">
            <a:shade val="100000"/>
            <a:satMod val="115000"/>
          </a:srgbClr>
        </a:gs>
      </a:gsLst>
      <a:lin ang="5400000" scaled="1"/>
      <a:tileRect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0" cap="none" spc="0">
          <a:ln w="0"/>
          <a:solidFill>
            <a:schemeClr val="tx1"/>
          </a:solidFill>
          <a:effectLst>
            <a:outerShdw blurRad="38100" dist="19050" dir="2700000" algn="tl" rotWithShape="0">
              <a:schemeClr val="dk1">
                <a:alpha val="40000"/>
              </a:schemeClr>
            </a:outerShdw>
          </a:effectLst>
        </a:defRPr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[Copia Examen ms Excel OSCAR SALVADOR ROSAS GARCIA.xlsx]DHASBOARD!Empresas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DHASBOARD!$B$46</c:f>
              <c:strCache>
                <c:ptCount val="1"/>
                <c:pt idx="0">
                  <c:v>Suma de Valor de mercado 2014 (mdd)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DHASBOARD!$A$47:$A$62</c:f>
              <c:strCache>
                <c:ptCount val="15"/>
                <c:pt idx="0">
                  <c:v>América Móvil</c:v>
                </c:pt>
                <c:pt idx="1">
                  <c:v>Arca Continental</c:v>
                </c:pt>
                <c:pt idx="2">
                  <c:v>Cemex</c:v>
                </c:pt>
                <c:pt idx="3">
                  <c:v>El puerto de Liverpool</c:v>
                </c:pt>
                <c:pt idx="4">
                  <c:v>Femsa</c:v>
                </c:pt>
                <c:pt idx="5">
                  <c:v>Fibra Uno</c:v>
                </c:pt>
                <c:pt idx="6">
                  <c:v>Grupo Alfa</c:v>
                </c:pt>
                <c:pt idx="7">
                  <c:v>Grupo Bimbo</c:v>
                </c:pt>
                <c:pt idx="8">
                  <c:v>Grupo Carso</c:v>
                </c:pt>
                <c:pt idx="9">
                  <c:v>Grupo Financiero Banorte</c:v>
                </c:pt>
                <c:pt idx="10">
                  <c:v>Grupo Financiero México</c:v>
                </c:pt>
                <c:pt idx="11">
                  <c:v>Grupo Geo</c:v>
                </c:pt>
                <c:pt idx="12">
                  <c:v>Grupo Homex</c:v>
                </c:pt>
                <c:pt idx="13">
                  <c:v>Grupo Inbursa</c:v>
                </c:pt>
                <c:pt idx="14">
                  <c:v>Grupo Televisa</c:v>
                </c:pt>
              </c:strCache>
            </c:strRef>
          </c:cat>
          <c:val>
            <c:numRef>
              <c:f>DHASBOARD!$B$47:$B$62</c:f>
              <c:numCache>
                <c:formatCode>General</c:formatCode>
                <c:ptCount val="15"/>
                <c:pt idx="0">
                  <c:v>61126</c:v>
                </c:pt>
                <c:pt idx="1">
                  <c:v>12059</c:v>
                </c:pt>
                <c:pt idx="2">
                  <c:v>21323</c:v>
                </c:pt>
                <c:pt idx="3">
                  <c:v>33045</c:v>
                </c:pt>
                <c:pt idx="4">
                  <c:v>32126</c:v>
                </c:pt>
                <c:pt idx="5">
                  <c:v>-4705</c:v>
                </c:pt>
                <c:pt idx="6">
                  <c:v>20766</c:v>
                </c:pt>
                <c:pt idx="7">
                  <c:v>-5349</c:v>
                </c:pt>
                <c:pt idx="8">
                  <c:v>-5507</c:v>
                </c:pt>
                <c:pt idx="9">
                  <c:v>4326</c:v>
                </c:pt>
                <c:pt idx="10">
                  <c:v>11500</c:v>
                </c:pt>
                <c:pt idx="11">
                  <c:v>-1537</c:v>
                </c:pt>
                <c:pt idx="12">
                  <c:v>-2107</c:v>
                </c:pt>
                <c:pt idx="13">
                  <c:v>-3316</c:v>
                </c:pt>
                <c:pt idx="14">
                  <c:v>16920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C3-4530-82F6-E61D27AC2F12}"/>
            </c:ext>
          </c:extLst>
        </c:ser>
        <c:ser>
          <c:idx val="1"/>
          <c:order val="1"/>
          <c:tx>
            <c:strRef>
              <c:f>DHASBOARD!$C$46</c:f>
              <c:strCache>
                <c:ptCount val="1"/>
                <c:pt idx="0">
                  <c:v>Suma de Valor de mercado 2015 (mdd)2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DHASBOARD!$A$47:$A$62</c:f>
              <c:strCache>
                <c:ptCount val="15"/>
                <c:pt idx="0">
                  <c:v>América Móvil</c:v>
                </c:pt>
                <c:pt idx="1">
                  <c:v>Arca Continental</c:v>
                </c:pt>
                <c:pt idx="2">
                  <c:v>Cemex</c:v>
                </c:pt>
                <c:pt idx="3">
                  <c:v>El puerto de Liverpool</c:v>
                </c:pt>
                <c:pt idx="4">
                  <c:v>Femsa</c:v>
                </c:pt>
                <c:pt idx="5">
                  <c:v>Fibra Uno</c:v>
                </c:pt>
                <c:pt idx="6">
                  <c:v>Grupo Alfa</c:v>
                </c:pt>
                <c:pt idx="7">
                  <c:v>Grupo Bimbo</c:v>
                </c:pt>
                <c:pt idx="8">
                  <c:v>Grupo Carso</c:v>
                </c:pt>
                <c:pt idx="9">
                  <c:v>Grupo Financiero Banorte</c:v>
                </c:pt>
                <c:pt idx="10">
                  <c:v>Grupo Financiero México</c:v>
                </c:pt>
                <c:pt idx="11">
                  <c:v>Grupo Geo</c:v>
                </c:pt>
                <c:pt idx="12">
                  <c:v>Grupo Homex</c:v>
                </c:pt>
                <c:pt idx="13">
                  <c:v>Grupo Inbursa</c:v>
                </c:pt>
                <c:pt idx="14">
                  <c:v>Grupo Televisa</c:v>
                </c:pt>
              </c:strCache>
            </c:strRef>
          </c:cat>
          <c:val>
            <c:numRef>
              <c:f>DHASBOARD!$C$47:$C$62</c:f>
              <c:numCache>
                <c:formatCode>General</c:formatCode>
                <c:ptCount val="15"/>
                <c:pt idx="0">
                  <c:v>51900</c:v>
                </c:pt>
                <c:pt idx="1">
                  <c:v>11300</c:v>
                </c:pt>
                <c:pt idx="2">
                  <c:v>10200</c:v>
                </c:pt>
                <c:pt idx="3">
                  <c:v>15900</c:v>
                </c:pt>
                <c:pt idx="4">
                  <c:v>33600</c:v>
                </c:pt>
                <c:pt idx="5">
                  <c:v>7400</c:v>
                </c:pt>
                <c:pt idx="6">
                  <c:v>9400</c:v>
                </c:pt>
                <c:pt idx="7">
                  <c:v>13500</c:v>
                </c:pt>
                <c:pt idx="8">
                  <c:v>10500</c:v>
                </c:pt>
                <c:pt idx="9">
                  <c:v>15200</c:v>
                </c:pt>
                <c:pt idx="10">
                  <c:v>18500</c:v>
                </c:pt>
                <c:pt idx="11">
                  <c:v>237</c:v>
                </c:pt>
                <c:pt idx="12">
                  <c:v>177</c:v>
                </c:pt>
                <c:pt idx="13">
                  <c:v>13300</c:v>
                </c:pt>
                <c:pt idx="14">
                  <c:v>15600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C3-4530-82F6-E61D27AC2F12}"/>
            </c:ext>
          </c:extLst>
        </c:ser>
        <c:ser>
          <c:idx val="2"/>
          <c:order val="2"/>
          <c:tx>
            <c:strRef>
              <c:f>DHASBOARD!$D$46</c:f>
              <c:strCache>
                <c:ptCount val="1"/>
                <c:pt idx="0">
                  <c:v>Suma de Valor de mercado 2016 (mdd)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DHASBOARD!$A$47:$A$62</c:f>
              <c:strCache>
                <c:ptCount val="15"/>
                <c:pt idx="0">
                  <c:v>América Móvil</c:v>
                </c:pt>
                <c:pt idx="1">
                  <c:v>Arca Continental</c:v>
                </c:pt>
                <c:pt idx="2">
                  <c:v>Cemex</c:v>
                </c:pt>
                <c:pt idx="3">
                  <c:v>El puerto de Liverpool</c:v>
                </c:pt>
                <c:pt idx="4">
                  <c:v>Femsa</c:v>
                </c:pt>
                <c:pt idx="5">
                  <c:v>Fibra Uno</c:v>
                </c:pt>
                <c:pt idx="6">
                  <c:v>Grupo Alfa</c:v>
                </c:pt>
                <c:pt idx="7">
                  <c:v>Grupo Bimbo</c:v>
                </c:pt>
                <c:pt idx="8">
                  <c:v>Grupo Carso</c:v>
                </c:pt>
                <c:pt idx="9">
                  <c:v>Grupo Financiero Banorte</c:v>
                </c:pt>
                <c:pt idx="10">
                  <c:v>Grupo Financiero México</c:v>
                </c:pt>
                <c:pt idx="11">
                  <c:v>Grupo Geo</c:v>
                </c:pt>
                <c:pt idx="12">
                  <c:v>Grupo Homex</c:v>
                </c:pt>
                <c:pt idx="13">
                  <c:v>Grupo Inbursa</c:v>
                </c:pt>
                <c:pt idx="14">
                  <c:v>Grupo Televisa</c:v>
                </c:pt>
              </c:strCache>
            </c:strRef>
          </c:cat>
          <c:val>
            <c:numRef>
              <c:f>DHASBOARD!$D$47:$D$62</c:f>
              <c:numCache>
                <c:formatCode>General</c:formatCode>
                <c:ptCount val="15"/>
                <c:pt idx="0">
                  <c:v>55060</c:v>
                </c:pt>
                <c:pt idx="1">
                  <c:v>15480</c:v>
                </c:pt>
                <c:pt idx="2">
                  <c:v>26906</c:v>
                </c:pt>
                <c:pt idx="3">
                  <c:v>9882</c:v>
                </c:pt>
                <c:pt idx="4">
                  <c:v>16502</c:v>
                </c:pt>
                <c:pt idx="5">
                  <c:v>-3257</c:v>
                </c:pt>
                <c:pt idx="6">
                  <c:v>22628</c:v>
                </c:pt>
                <c:pt idx="7">
                  <c:v>9561</c:v>
                </c:pt>
                <c:pt idx="8">
                  <c:v>19732</c:v>
                </c:pt>
                <c:pt idx="9">
                  <c:v>1380</c:v>
                </c:pt>
                <c:pt idx="10">
                  <c:v>27815</c:v>
                </c:pt>
                <c:pt idx="11">
                  <c:v>99</c:v>
                </c:pt>
                <c:pt idx="12">
                  <c:v>-2263</c:v>
                </c:pt>
                <c:pt idx="13">
                  <c:v>19794</c:v>
                </c:pt>
                <c:pt idx="14">
                  <c:v>-1446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3C3-4530-82F6-E61D27AC2F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16150064"/>
        <c:axId val="1316147568"/>
      </c:barChart>
      <c:catAx>
        <c:axId val="13161500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16147568"/>
        <c:crosses val="autoZero"/>
        <c:auto val="1"/>
        <c:lblAlgn val="ctr"/>
        <c:lblOffset val="100"/>
        <c:noMultiLvlLbl val="0"/>
      </c:catAx>
      <c:valAx>
        <c:axId val="1316147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1615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gradFill flip="none" rotWithShape="1">
      <a:gsLst>
        <a:gs pos="0">
          <a:srgbClr val="00B050">
            <a:tint val="66000"/>
            <a:satMod val="160000"/>
          </a:srgbClr>
        </a:gs>
        <a:gs pos="50000">
          <a:srgbClr val="00B050">
            <a:tint val="44500"/>
            <a:satMod val="160000"/>
          </a:srgbClr>
        </a:gs>
        <a:gs pos="100000">
          <a:srgbClr val="00B050">
            <a:tint val="23500"/>
            <a:satMod val="160000"/>
          </a:srgbClr>
        </a:gs>
      </a:gsLst>
      <a:lin ang="16200000" scaled="1"/>
      <a:tileRect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400-000000000000}">
  <sheetPr/>
  <sheetViews>
    <sheetView zoomScale="7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hyperlink" Target="#Definiciones!A1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24.png"/><Relationship Id="rId13" Type="http://schemas.openxmlformats.org/officeDocument/2006/relationships/image" Target="../media/image29.png"/><Relationship Id="rId3" Type="http://schemas.openxmlformats.org/officeDocument/2006/relationships/image" Target="../media/image19.png"/><Relationship Id="rId7" Type="http://schemas.openxmlformats.org/officeDocument/2006/relationships/image" Target="../media/image23.png"/><Relationship Id="rId12" Type="http://schemas.openxmlformats.org/officeDocument/2006/relationships/image" Target="../media/image28.png"/><Relationship Id="rId17" Type="http://schemas.openxmlformats.org/officeDocument/2006/relationships/image" Target="../media/image2.png"/><Relationship Id="rId2" Type="http://schemas.openxmlformats.org/officeDocument/2006/relationships/image" Target="../media/image18.png"/><Relationship Id="rId16" Type="http://schemas.openxmlformats.org/officeDocument/2006/relationships/image" Target="../media/image32.png"/><Relationship Id="rId1" Type="http://schemas.openxmlformats.org/officeDocument/2006/relationships/hyperlink" Target="#Definiciones!A1"/><Relationship Id="rId6" Type="http://schemas.openxmlformats.org/officeDocument/2006/relationships/image" Target="../media/image22.png"/><Relationship Id="rId11" Type="http://schemas.openxmlformats.org/officeDocument/2006/relationships/image" Target="../media/image27.png"/><Relationship Id="rId5" Type="http://schemas.openxmlformats.org/officeDocument/2006/relationships/image" Target="../media/image21.png"/><Relationship Id="rId15" Type="http://schemas.openxmlformats.org/officeDocument/2006/relationships/image" Target="../media/image31.png"/><Relationship Id="rId10" Type="http://schemas.openxmlformats.org/officeDocument/2006/relationships/image" Target="../media/image26.png"/><Relationship Id="rId4" Type="http://schemas.openxmlformats.org/officeDocument/2006/relationships/image" Target="../media/image20.png"/><Relationship Id="rId9" Type="http://schemas.openxmlformats.org/officeDocument/2006/relationships/image" Target="../media/image25.png"/><Relationship Id="rId14" Type="http://schemas.openxmlformats.org/officeDocument/2006/relationships/image" Target="../media/image30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38099</xdr:colOff>
      <xdr:row>5</xdr:row>
      <xdr:rowOff>69320</xdr:rowOff>
    </xdr:from>
    <xdr:to>
      <xdr:col>3</xdr:col>
      <xdr:colOff>148877</xdr:colOff>
      <xdr:row>6</xdr:row>
      <xdr:rowOff>344489</xdr:rowOff>
    </xdr:to>
    <xdr:pic>
      <xdr:nvPicPr>
        <xdr:cNvPr id="2" name="Imagen 4">
          <a:extLst>
            <a:ext uri="{FF2B5EF4-FFF2-40B4-BE49-F238E27FC236}">
              <a16:creationId xmlns:a16="http://schemas.microsoft.com/office/drawing/2014/main" id="{18BD8333-D403-49FC-8BE8-CAC67B53A1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duotone>
            <a:schemeClr val="bg2">
              <a:shade val="45000"/>
              <a:satMod val="135000"/>
            </a:schemeClr>
            <a:prstClr val="white"/>
          </a:duotone>
        </a:blip>
        <a:stretch>
          <a:fillRect/>
        </a:stretch>
      </xdr:blipFill>
      <xdr:spPr>
        <a:xfrm>
          <a:off x="895349" y="69320"/>
          <a:ext cx="1104901" cy="675217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2993" cy="6278451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509587</xdr:colOff>
      <xdr:row>7</xdr:row>
      <xdr:rowOff>171450</xdr:rowOff>
    </xdr:from>
    <xdr:to>
      <xdr:col>16</xdr:col>
      <xdr:colOff>52387</xdr:colOff>
      <xdr:row>29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11</xdr:row>
      <xdr:rowOff>0</xdr:rowOff>
    </xdr:from>
    <xdr:to>
      <xdr:col>22</xdr:col>
      <xdr:colOff>381000</xdr:colOff>
      <xdr:row>32</xdr:row>
      <xdr:rowOff>114300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F206EF1-2A4A-41BF-932B-FE2F7A8F4F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133824</xdr:colOff>
      <xdr:row>3</xdr:row>
      <xdr:rowOff>48164</xdr:rowOff>
    </xdr:from>
    <xdr:ext cx="2266005" cy="468013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CB4CF20F-5343-4F18-9F91-69A12B887C6B}"/>
            </a:ext>
          </a:extLst>
        </xdr:cNvPr>
        <xdr:cNvSpPr/>
      </xdr:nvSpPr>
      <xdr:spPr>
        <a:xfrm>
          <a:off x="305274" y="48164"/>
          <a:ext cx="2266005" cy="468013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/>
            <a:lightRig rig="soft" dir="tl">
              <a:rot lat="0" lon="0" rev="0"/>
            </a:lightRig>
          </a:scene3d>
          <a:sp3d contourW="25400" prstMaterial="matte">
            <a:bevelT w="25400" h="55880" prst="artDeco"/>
            <a:contourClr>
              <a:schemeClr val="accent2">
                <a:tint val="20000"/>
              </a:schemeClr>
            </a:contourClr>
          </a:sp3d>
        </a:bodyPr>
        <a:lstStyle/>
        <a:p>
          <a:pPr algn="ctr"/>
          <a:r>
            <a:rPr lang="en-US" sz="2400" b="1" cap="none" spc="50">
              <a:ln w="11430"/>
              <a:gradFill>
                <a:gsLst>
                  <a:gs pos="25000">
                    <a:schemeClr val="accent2">
                      <a:satMod val="155000"/>
                    </a:schemeClr>
                  </a:gs>
                  <a:gs pos="100000">
                    <a:schemeClr val="accent2">
                      <a:shade val="45000"/>
                      <a:satMod val="165000"/>
                    </a:schemeClr>
                  </a:gs>
                </a:gsLst>
                <a:lin ang="5400000"/>
              </a:gra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</a:rPr>
            <a:t>Récord Clientes</a:t>
          </a: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246981</xdr:colOff>
      <xdr:row>4</xdr:row>
      <xdr:rowOff>10064</xdr:rowOff>
    </xdr:from>
    <xdr:ext cx="2325445" cy="468013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FFB3D36F-E9CC-41BB-AB29-D59C94E695D3}"/>
            </a:ext>
          </a:extLst>
        </xdr:cNvPr>
        <xdr:cNvSpPr/>
      </xdr:nvSpPr>
      <xdr:spPr>
        <a:xfrm>
          <a:off x="999456" y="171989"/>
          <a:ext cx="2325445" cy="468013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/>
            <a:lightRig rig="soft" dir="tl">
              <a:rot lat="0" lon="0" rev="0"/>
            </a:lightRig>
          </a:scene3d>
          <a:sp3d contourW="25400" prstMaterial="matte">
            <a:bevelT w="25400" h="55880" prst="artDeco"/>
            <a:contourClr>
              <a:schemeClr val="accent2">
                <a:tint val="20000"/>
              </a:schemeClr>
            </a:contourClr>
          </a:sp3d>
        </a:bodyPr>
        <a:lstStyle/>
        <a:p>
          <a:pPr algn="ctr"/>
          <a:r>
            <a:rPr lang="en-US" sz="2400" b="1" cap="none" spc="50">
              <a:ln w="11430"/>
              <a:gradFill>
                <a:gsLst>
                  <a:gs pos="25000">
                    <a:schemeClr val="accent2">
                      <a:satMod val="155000"/>
                    </a:schemeClr>
                  </a:gs>
                  <a:gs pos="100000">
                    <a:schemeClr val="accent2">
                      <a:shade val="45000"/>
                      <a:satMod val="165000"/>
                    </a:schemeClr>
                  </a:gs>
                </a:gsLst>
                <a:lin ang="5400000"/>
              </a:gra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</a:rPr>
            <a:t>Récord Facturas</a:t>
          </a: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247651</xdr:colOff>
      <xdr:row>6</xdr:row>
      <xdr:rowOff>85724</xdr:rowOff>
    </xdr:from>
    <xdr:to>
      <xdr:col>20</xdr:col>
      <xdr:colOff>419102</xdr:colOff>
      <xdr:row>6</xdr:row>
      <xdr:rowOff>361949</xdr:rowOff>
    </xdr:to>
    <xdr:sp macro="" textlink="">
      <xdr:nvSpPr>
        <xdr:cNvPr id="2" name="Rounded Rectangle 1" descr="Haga clic para ver las definiciones de rendimiento del proyecto." title="Definiciones">
          <a:hlinkClick xmlns:r="http://schemas.openxmlformats.org/officeDocument/2006/relationships" r:id="rId1" tooltip="Haga clic para ver las definiciones de rendimiento del proyecto"/>
          <a:extLst>
            <a:ext uri="{FF2B5EF4-FFF2-40B4-BE49-F238E27FC236}">
              <a16:creationId xmlns:a16="http://schemas.microsoft.com/office/drawing/2014/main" id="{20BCD7BE-ED29-4328-BCA6-921D83AB07E0}"/>
            </a:ext>
          </a:extLst>
        </xdr:cNvPr>
        <xdr:cNvSpPr/>
      </xdr:nvSpPr>
      <xdr:spPr>
        <a:xfrm>
          <a:off x="14744700" y="685799"/>
          <a:ext cx="0" cy="276225"/>
        </a:xfrm>
        <a:prstGeom prst="roundRect">
          <a:avLst>
            <a:gd name="adj" fmla="val 7292"/>
          </a:avLst>
        </a:prstGeom>
        <a:solidFill>
          <a:schemeClr val="accent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BE" sz="1000" b="1">
              <a:solidFill>
                <a:schemeClr val="bg1"/>
              </a:solidFill>
              <a:latin typeface="+mn-lt"/>
              <a:ea typeface="+mn-ea"/>
              <a:cs typeface="+mn-cs"/>
            </a:rPr>
            <a:t>DEFINICIONES</a:t>
          </a:r>
          <a:endParaRPr lang="en-US" sz="1000" b="1">
            <a:solidFill>
              <a:schemeClr val="bg1"/>
            </a:solidFill>
            <a:latin typeface="+mn-lt"/>
            <a:ea typeface="+mn-ea"/>
            <a:cs typeface="+mn-cs"/>
          </a:endParaRPr>
        </a:p>
      </xdr:txBody>
    </xdr:sp>
    <xdr:clientData fPrintsWithSheet="0"/>
  </xdr:twoCellAnchor>
  <xdr:twoCellAnchor editAs="oneCell">
    <xdr:from>
      <xdr:col>0</xdr:col>
      <xdr:colOff>0</xdr:colOff>
      <xdr:row>4</xdr:row>
      <xdr:rowOff>0</xdr:rowOff>
    </xdr:from>
    <xdr:to>
      <xdr:col>1</xdr:col>
      <xdr:colOff>1809750</xdr:colOff>
      <xdr:row>6</xdr:row>
      <xdr:rowOff>38100</xdr:rowOff>
    </xdr:to>
    <xdr:pic>
      <xdr:nvPicPr>
        <xdr:cNvPr id="3" name="Imagen 3">
          <a:extLst>
            <a:ext uri="{FF2B5EF4-FFF2-40B4-BE49-F238E27FC236}">
              <a16:creationId xmlns:a16="http://schemas.microsoft.com/office/drawing/2014/main" id="{E41450AA-ABCD-40D2-8324-79541FB182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92405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381000</xdr:colOff>
      <xdr:row>25</xdr:row>
      <xdr:rowOff>38100</xdr:rowOff>
    </xdr:from>
    <xdr:to>
      <xdr:col>8</xdr:col>
      <xdr:colOff>1314450</xdr:colOff>
      <xdr:row>25</xdr:row>
      <xdr:rowOff>285750</xdr:rowOff>
    </xdr:to>
    <xdr:pic>
      <xdr:nvPicPr>
        <xdr:cNvPr id="4" name="Imagen 18">
          <a:extLst>
            <a:ext uri="{FF2B5EF4-FFF2-40B4-BE49-F238E27FC236}">
              <a16:creationId xmlns:a16="http://schemas.microsoft.com/office/drawing/2014/main" id="{4B0482B7-AE51-4F12-B023-97873B8A00D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30275" y="612457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371475</xdr:colOff>
      <xdr:row>24</xdr:row>
      <xdr:rowOff>28575</xdr:rowOff>
    </xdr:from>
    <xdr:to>
      <xdr:col>8</xdr:col>
      <xdr:colOff>1304925</xdr:colOff>
      <xdr:row>24</xdr:row>
      <xdr:rowOff>276225</xdr:rowOff>
    </xdr:to>
    <xdr:pic>
      <xdr:nvPicPr>
        <xdr:cNvPr id="5" name="Imagen 19">
          <a:extLst>
            <a:ext uri="{FF2B5EF4-FFF2-40B4-BE49-F238E27FC236}">
              <a16:creationId xmlns:a16="http://schemas.microsoft.com/office/drawing/2014/main" id="{A8B17CD8-7E62-4766-B0BA-5370EED06C3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0" y="5810250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352425</xdr:colOff>
      <xdr:row>23</xdr:row>
      <xdr:rowOff>28575</xdr:rowOff>
    </xdr:from>
    <xdr:to>
      <xdr:col>8</xdr:col>
      <xdr:colOff>1285875</xdr:colOff>
      <xdr:row>23</xdr:row>
      <xdr:rowOff>276225</xdr:rowOff>
    </xdr:to>
    <xdr:pic>
      <xdr:nvPicPr>
        <xdr:cNvPr id="6" name="Imagen 20">
          <a:extLst>
            <a:ext uri="{FF2B5EF4-FFF2-40B4-BE49-F238E27FC236}">
              <a16:creationId xmlns:a16="http://schemas.microsoft.com/office/drawing/2014/main" id="{7A7528A1-BF28-4C6F-B45A-39AAFB8FFB6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1700" y="5505450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352425</xdr:colOff>
      <xdr:row>22</xdr:row>
      <xdr:rowOff>28575</xdr:rowOff>
    </xdr:from>
    <xdr:to>
      <xdr:col>8</xdr:col>
      <xdr:colOff>1295400</xdr:colOff>
      <xdr:row>22</xdr:row>
      <xdr:rowOff>276225</xdr:rowOff>
    </xdr:to>
    <xdr:pic>
      <xdr:nvPicPr>
        <xdr:cNvPr id="7" name="Imagen 21">
          <a:extLst>
            <a:ext uri="{FF2B5EF4-FFF2-40B4-BE49-F238E27FC236}">
              <a16:creationId xmlns:a16="http://schemas.microsoft.com/office/drawing/2014/main" id="{6DA6641E-677B-41B8-A757-AE16EBEC644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1700" y="5200650"/>
          <a:ext cx="94297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352425</xdr:colOff>
      <xdr:row>21</xdr:row>
      <xdr:rowOff>28575</xdr:rowOff>
    </xdr:from>
    <xdr:to>
      <xdr:col>8</xdr:col>
      <xdr:colOff>1285875</xdr:colOff>
      <xdr:row>21</xdr:row>
      <xdr:rowOff>276225</xdr:rowOff>
    </xdr:to>
    <xdr:pic>
      <xdr:nvPicPr>
        <xdr:cNvPr id="8" name="Imagen 22">
          <a:extLst>
            <a:ext uri="{FF2B5EF4-FFF2-40B4-BE49-F238E27FC236}">
              <a16:creationId xmlns:a16="http://schemas.microsoft.com/office/drawing/2014/main" id="{93F50ACA-81CB-4DC3-93EA-4FF3F896A96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1700" y="4895850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342900</xdr:colOff>
      <xdr:row>20</xdr:row>
      <xdr:rowOff>38100</xdr:rowOff>
    </xdr:from>
    <xdr:to>
      <xdr:col>8</xdr:col>
      <xdr:colOff>1276350</xdr:colOff>
      <xdr:row>20</xdr:row>
      <xdr:rowOff>285750</xdr:rowOff>
    </xdr:to>
    <xdr:pic>
      <xdr:nvPicPr>
        <xdr:cNvPr id="9" name="Imagen 23">
          <a:extLst>
            <a:ext uri="{FF2B5EF4-FFF2-40B4-BE49-F238E27FC236}">
              <a16:creationId xmlns:a16="http://schemas.microsoft.com/office/drawing/2014/main" id="{90ED28E0-F4B6-46F2-A372-F28DC408484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92175" y="460057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333375</xdr:colOff>
      <xdr:row>19</xdr:row>
      <xdr:rowOff>38100</xdr:rowOff>
    </xdr:from>
    <xdr:to>
      <xdr:col>8</xdr:col>
      <xdr:colOff>1266825</xdr:colOff>
      <xdr:row>19</xdr:row>
      <xdr:rowOff>285750</xdr:rowOff>
    </xdr:to>
    <xdr:pic>
      <xdr:nvPicPr>
        <xdr:cNvPr id="10" name="Imagen 24">
          <a:extLst>
            <a:ext uri="{FF2B5EF4-FFF2-40B4-BE49-F238E27FC236}">
              <a16:creationId xmlns:a16="http://schemas.microsoft.com/office/drawing/2014/main" id="{CB716A8F-B030-43D0-9BA1-789D3CE6CDA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82650" y="429577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342900</xdr:colOff>
      <xdr:row>18</xdr:row>
      <xdr:rowOff>38100</xdr:rowOff>
    </xdr:from>
    <xdr:to>
      <xdr:col>8</xdr:col>
      <xdr:colOff>1276350</xdr:colOff>
      <xdr:row>18</xdr:row>
      <xdr:rowOff>285750</xdr:rowOff>
    </xdr:to>
    <xdr:pic>
      <xdr:nvPicPr>
        <xdr:cNvPr id="11" name="Imagen 25">
          <a:extLst>
            <a:ext uri="{FF2B5EF4-FFF2-40B4-BE49-F238E27FC236}">
              <a16:creationId xmlns:a16="http://schemas.microsoft.com/office/drawing/2014/main" id="{F91FBDEB-DE5D-49D4-A3B7-07D72DC5DE1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92175" y="399097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342900</xdr:colOff>
      <xdr:row>17</xdr:row>
      <xdr:rowOff>28575</xdr:rowOff>
    </xdr:from>
    <xdr:to>
      <xdr:col>8</xdr:col>
      <xdr:colOff>1276350</xdr:colOff>
      <xdr:row>17</xdr:row>
      <xdr:rowOff>276225</xdr:rowOff>
    </xdr:to>
    <xdr:pic>
      <xdr:nvPicPr>
        <xdr:cNvPr id="12" name="Imagen 26">
          <a:extLst>
            <a:ext uri="{FF2B5EF4-FFF2-40B4-BE49-F238E27FC236}">
              <a16:creationId xmlns:a16="http://schemas.microsoft.com/office/drawing/2014/main" id="{D79E6C2B-27AB-43C6-B9BC-8A33BE22B23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92175" y="3676650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342900</xdr:colOff>
      <xdr:row>16</xdr:row>
      <xdr:rowOff>28575</xdr:rowOff>
    </xdr:from>
    <xdr:to>
      <xdr:col>8</xdr:col>
      <xdr:colOff>1276350</xdr:colOff>
      <xdr:row>16</xdr:row>
      <xdr:rowOff>276225</xdr:rowOff>
    </xdr:to>
    <xdr:pic>
      <xdr:nvPicPr>
        <xdr:cNvPr id="13" name="Imagen 27">
          <a:extLst>
            <a:ext uri="{FF2B5EF4-FFF2-40B4-BE49-F238E27FC236}">
              <a16:creationId xmlns:a16="http://schemas.microsoft.com/office/drawing/2014/main" id="{C16809C8-E283-4892-9D46-DB2D6536B4E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92175" y="3371850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323850</xdr:colOff>
      <xdr:row>15</xdr:row>
      <xdr:rowOff>28575</xdr:rowOff>
    </xdr:from>
    <xdr:to>
      <xdr:col>8</xdr:col>
      <xdr:colOff>1266825</xdr:colOff>
      <xdr:row>15</xdr:row>
      <xdr:rowOff>276225</xdr:rowOff>
    </xdr:to>
    <xdr:pic>
      <xdr:nvPicPr>
        <xdr:cNvPr id="14" name="Imagen 28">
          <a:extLst>
            <a:ext uri="{FF2B5EF4-FFF2-40B4-BE49-F238E27FC236}">
              <a16:creationId xmlns:a16="http://schemas.microsoft.com/office/drawing/2014/main" id="{F63F637B-438D-4E11-815F-FA0533D3BA8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73125" y="3067050"/>
          <a:ext cx="94297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333375</xdr:colOff>
      <xdr:row>14</xdr:row>
      <xdr:rowOff>38100</xdr:rowOff>
    </xdr:from>
    <xdr:to>
      <xdr:col>8</xdr:col>
      <xdr:colOff>1266825</xdr:colOff>
      <xdr:row>14</xdr:row>
      <xdr:rowOff>285750</xdr:rowOff>
    </xdr:to>
    <xdr:pic>
      <xdr:nvPicPr>
        <xdr:cNvPr id="15" name="Imagen 29">
          <a:extLst>
            <a:ext uri="{FF2B5EF4-FFF2-40B4-BE49-F238E27FC236}">
              <a16:creationId xmlns:a16="http://schemas.microsoft.com/office/drawing/2014/main" id="{3DCDB119-B1CD-4FA9-ADA0-4CAA7AADCC4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82650" y="277177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314325</xdr:colOff>
      <xdr:row>13</xdr:row>
      <xdr:rowOff>38100</xdr:rowOff>
    </xdr:from>
    <xdr:to>
      <xdr:col>8</xdr:col>
      <xdr:colOff>1257300</xdr:colOff>
      <xdr:row>13</xdr:row>
      <xdr:rowOff>285750</xdr:rowOff>
    </xdr:to>
    <xdr:pic>
      <xdr:nvPicPr>
        <xdr:cNvPr id="16" name="Imagen 30">
          <a:extLst>
            <a:ext uri="{FF2B5EF4-FFF2-40B4-BE49-F238E27FC236}">
              <a16:creationId xmlns:a16="http://schemas.microsoft.com/office/drawing/2014/main" id="{879E4CA7-5C49-49D3-AFA4-4ABA7D33D40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63600" y="2466975"/>
          <a:ext cx="94297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333375</xdr:colOff>
      <xdr:row>11</xdr:row>
      <xdr:rowOff>19050</xdr:rowOff>
    </xdr:from>
    <xdr:to>
      <xdr:col>8</xdr:col>
      <xdr:colOff>1266825</xdr:colOff>
      <xdr:row>11</xdr:row>
      <xdr:rowOff>257175</xdr:rowOff>
    </xdr:to>
    <xdr:pic>
      <xdr:nvPicPr>
        <xdr:cNvPr id="17" name="Imagen 31">
          <a:extLst>
            <a:ext uri="{FF2B5EF4-FFF2-40B4-BE49-F238E27FC236}">
              <a16:creationId xmlns:a16="http://schemas.microsoft.com/office/drawing/2014/main" id="{0FC91EA3-4BA2-4CC2-B3C2-437C129789C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82650" y="1838325"/>
          <a:ext cx="93345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323850</xdr:colOff>
      <xdr:row>12</xdr:row>
      <xdr:rowOff>28575</xdr:rowOff>
    </xdr:from>
    <xdr:to>
      <xdr:col>8</xdr:col>
      <xdr:colOff>1266825</xdr:colOff>
      <xdr:row>12</xdr:row>
      <xdr:rowOff>276225</xdr:rowOff>
    </xdr:to>
    <xdr:pic>
      <xdr:nvPicPr>
        <xdr:cNvPr id="18" name="Imagen 32">
          <a:extLst>
            <a:ext uri="{FF2B5EF4-FFF2-40B4-BE49-F238E27FC236}">
              <a16:creationId xmlns:a16="http://schemas.microsoft.com/office/drawing/2014/main" id="{B96AAC5D-3936-42D2-B674-80DC3DD885E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73125" y="2152650"/>
          <a:ext cx="94297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247651</xdr:colOff>
      <xdr:row>4</xdr:row>
      <xdr:rowOff>85724</xdr:rowOff>
    </xdr:from>
    <xdr:to>
      <xdr:col>19</xdr:col>
      <xdr:colOff>419102</xdr:colOff>
      <xdr:row>4</xdr:row>
      <xdr:rowOff>361949</xdr:rowOff>
    </xdr:to>
    <xdr:sp macro="" textlink="">
      <xdr:nvSpPr>
        <xdr:cNvPr id="2" name="Rounded Rectangle 1" descr="Haga clic para ver las definiciones de rendimiento del proyecto." title="Definiciones">
          <a:hlinkClick xmlns:r="http://schemas.openxmlformats.org/officeDocument/2006/relationships" r:id="rId1" tooltip="Haga clic para ver las definiciones de rendimiento del proyecto"/>
          <a:extLst>
            <a:ext uri="{FF2B5EF4-FFF2-40B4-BE49-F238E27FC236}">
              <a16:creationId xmlns:a16="http://schemas.microsoft.com/office/drawing/2014/main" id="{006BEB02-2108-4248-8168-E1990BFD75EC}"/>
            </a:ext>
          </a:extLst>
        </xdr:cNvPr>
        <xdr:cNvSpPr/>
      </xdr:nvSpPr>
      <xdr:spPr>
        <a:xfrm>
          <a:off x="11744325" y="685799"/>
          <a:ext cx="0" cy="276225"/>
        </a:xfrm>
        <a:prstGeom prst="roundRect">
          <a:avLst>
            <a:gd name="adj" fmla="val 7292"/>
          </a:avLst>
        </a:prstGeom>
        <a:solidFill>
          <a:schemeClr val="accent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BE" sz="1000" b="1">
              <a:solidFill>
                <a:schemeClr val="bg1"/>
              </a:solidFill>
              <a:latin typeface="+mn-lt"/>
              <a:ea typeface="+mn-ea"/>
              <a:cs typeface="+mn-cs"/>
            </a:rPr>
            <a:t>DEFINICIONES</a:t>
          </a:r>
          <a:endParaRPr lang="en-US" sz="1000" b="1">
            <a:solidFill>
              <a:schemeClr val="bg1"/>
            </a:solidFill>
            <a:latin typeface="+mn-lt"/>
            <a:ea typeface="+mn-ea"/>
            <a:cs typeface="+mn-cs"/>
          </a:endParaRPr>
        </a:p>
      </xdr:txBody>
    </xdr:sp>
    <xdr:clientData fPrintsWithSheet="0"/>
  </xdr:twoCellAnchor>
  <xdr:twoCellAnchor editAs="oneCell">
    <xdr:from>
      <xdr:col>7</xdr:col>
      <xdr:colOff>400050</xdr:colOff>
      <xdr:row>9</xdr:row>
      <xdr:rowOff>19050</xdr:rowOff>
    </xdr:from>
    <xdr:to>
      <xdr:col>7</xdr:col>
      <xdr:colOff>1333500</xdr:colOff>
      <xdr:row>9</xdr:row>
      <xdr:rowOff>266700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DB5B9206-7867-4AAB-9B89-A0C0B8F654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48950" y="183832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390525</xdr:colOff>
      <xdr:row>23</xdr:row>
      <xdr:rowOff>38100</xdr:rowOff>
    </xdr:from>
    <xdr:to>
      <xdr:col>7</xdr:col>
      <xdr:colOff>1323975</xdr:colOff>
      <xdr:row>23</xdr:row>
      <xdr:rowOff>285750</xdr:rowOff>
    </xdr:to>
    <xdr:pic>
      <xdr:nvPicPr>
        <xdr:cNvPr id="4" name="Imagen 4">
          <a:extLst>
            <a:ext uri="{FF2B5EF4-FFF2-40B4-BE49-F238E27FC236}">
              <a16:creationId xmlns:a16="http://schemas.microsoft.com/office/drawing/2014/main" id="{457EF8ED-211A-4E61-B81C-357AE2DDA05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39425" y="612457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361950</xdr:colOff>
      <xdr:row>22</xdr:row>
      <xdr:rowOff>47625</xdr:rowOff>
    </xdr:from>
    <xdr:to>
      <xdr:col>7</xdr:col>
      <xdr:colOff>1295400</xdr:colOff>
      <xdr:row>22</xdr:row>
      <xdr:rowOff>295275</xdr:rowOff>
    </xdr:to>
    <xdr:pic>
      <xdr:nvPicPr>
        <xdr:cNvPr id="5" name="Imagen 5">
          <a:extLst>
            <a:ext uri="{FF2B5EF4-FFF2-40B4-BE49-F238E27FC236}">
              <a16:creationId xmlns:a16="http://schemas.microsoft.com/office/drawing/2014/main" id="{C6EA2005-4DFE-4F3C-9909-535BAAC3283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10850" y="5829300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381000</xdr:colOff>
      <xdr:row>21</xdr:row>
      <xdr:rowOff>28575</xdr:rowOff>
    </xdr:from>
    <xdr:to>
      <xdr:col>7</xdr:col>
      <xdr:colOff>1314450</xdr:colOff>
      <xdr:row>21</xdr:row>
      <xdr:rowOff>276225</xdr:rowOff>
    </xdr:to>
    <xdr:pic>
      <xdr:nvPicPr>
        <xdr:cNvPr id="6" name="Imagen 6">
          <a:extLst>
            <a:ext uri="{FF2B5EF4-FFF2-40B4-BE49-F238E27FC236}">
              <a16:creationId xmlns:a16="http://schemas.microsoft.com/office/drawing/2014/main" id="{894B8F1C-070A-4BA9-A9C2-D5AE73A4BEC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29900" y="5505450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409575</xdr:colOff>
      <xdr:row>20</xdr:row>
      <xdr:rowOff>19050</xdr:rowOff>
    </xdr:from>
    <xdr:to>
      <xdr:col>7</xdr:col>
      <xdr:colOff>1343025</xdr:colOff>
      <xdr:row>20</xdr:row>
      <xdr:rowOff>266700</xdr:rowOff>
    </xdr:to>
    <xdr:pic>
      <xdr:nvPicPr>
        <xdr:cNvPr id="7" name="Imagen 7">
          <a:extLst>
            <a:ext uri="{FF2B5EF4-FFF2-40B4-BE49-F238E27FC236}">
              <a16:creationId xmlns:a16="http://schemas.microsoft.com/office/drawing/2014/main" id="{1184A0A9-DF4D-4BA4-9FC7-10C988EC0DE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58475" y="519112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361950</xdr:colOff>
      <xdr:row>19</xdr:row>
      <xdr:rowOff>38100</xdr:rowOff>
    </xdr:from>
    <xdr:to>
      <xdr:col>7</xdr:col>
      <xdr:colOff>1295400</xdr:colOff>
      <xdr:row>19</xdr:row>
      <xdr:rowOff>285750</xdr:rowOff>
    </xdr:to>
    <xdr:pic>
      <xdr:nvPicPr>
        <xdr:cNvPr id="8" name="Imagen 8">
          <a:extLst>
            <a:ext uri="{FF2B5EF4-FFF2-40B4-BE49-F238E27FC236}">
              <a16:creationId xmlns:a16="http://schemas.microsoft.com/office/drawing/2014/main" id="{8648D71F-975C-4A2A-AD53-307214313FD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10850" y="490537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419100</xdr:colOff>
      <xdr:row>18</xdr:row>
      <xdr:rowOff>38100</xdr:rowOff>
    </xdr:from>
    <xdr:to>
      <xdr:col>7</xdr:col>
      <xdr:colOff>1352550</xdr:colOff>
      <xdr:row>18</xdr:row>
      <xdr:rowOff>285750</xdr:rowOff>
    </xdr:to>
    <xdr:pic>
      <xdr:nvPicPr>
        <xdr:cNvPr id="9" name="Imagen 9">
          <a:extLst>
            <a:ext uri="{FF2B5EF4-FFF2-40B4-BE49-F238E27FC236}">
              <a16:creationId xmlns:a16="http://schemas.microsoft.com/office/drawing/2014/main" id="{0D191A7B-08F3-4DF8-8EC7-298008D41D8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68000" y="460057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428625</xdr:colOff>
      <xdr:row>17</xdr:row>
      <xdr:rowOff>28575</xdr:rowOff>
    </xdr:from>
    <xdr:to>
      <xdr:col>7</xdr:col>
      <xdr:colOff>1362075</xdr:colOff>
      <xdr:row>17</xdr:row>
      <xdr:rowOff>276225</xdr:rowOff>
    </xdr:to>
    <xdr:pic>
      <xdr:nvPicPr>
        <xdr:cNvPr id="10" name="Imagen 10">
          <a:extLst>
            <a:ext uri="{FF2B5EF4-FFF2-40B4-BE49-F238E27FC236}">
              <a16:creationId xmlns:a16="http://schemas.microsoft.com/office/drawing/2014/main" id="{0932D565-FE11-45B3-8DEE-203853DA824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77525" y="4286250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409575</xdr:colOff>
      <xdr:row>16</xdr:row>
      <xdr:rowOff>28575</xdr:rowOff>
    </xdr:from>
    <xdr:to>
      <xdr:col>7</xdr:col>
      <xdr:colOff>1343025</xdr:colOff>
      <xdr:row>16</xdr:row>
      <xdr:rowOff>276225</xdr:rowOff>
    </xdr:to>
    <xdr:pic>
      <xdr:nvPicPr>
        <xdr:cNvPr id="11" name="Imagen 11">
          <a:extLst>
            <a:ext uri="{FF2B5EF4-FFF2-40B4-BE49-F238E27FC236}">
              <a16:creationId xmlns:a16="http://schemas.microsoft.com/office/drawing/2014/main" id="{BE302621-5C60-4959-BF58-3F8AD6BBFCD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58475" y="3981450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409575</xdr:colOff>
      <xdr:row>15</xdr:row>
      <xdr:rowOff>38100</xdr:rowOff>
    </xdr:from>
    <xdr:to>
      <xdr:col>7</xdr:col>
      <xdr:colOff>1343025</xdr:colOff>
      <xdr:row>15</xdr:row>
      <xdr:rowOff>285750</xdr:rowOff>
    </xdr:to>
    <xdr:pic>
      <xdr:nvPicPr>
        <xdr:cNvPr id="12" name="Imagen 12">
          <a:extLst>
            <a:ext uri="{FF2B5EF4-FFF2-40B4-BE49-F238E27FC236}">
              <a16:creationId xmlns:a16="http://schemas.microsoft.com/office/drawing/2014/main" id="{E82827DC-6173-4F46-A711-0D9898BD65D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58475" y="368617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400050</xdr:colOff>
      <xdr:row>14</xdr:row>
      <xdr:rowOff>19050</xdr:rowOff>
    </xdr:from>
    <xdr:to>
      <xdr:col>7</xdr:col>
      <xdr:colOff>1333500</xdr:colOff>
      <xdr:row>14</xdr:row>
      <xdr:rowOff>266700</xdr:rowOff>
    </xdr:to>
    <xdr:pic>
      <xdr:nvPicPr>
        <xdr:cNvPr id="13" name="Imagen 13">
          <a:extLst>
            <a:ext uri="{FF2B5EF4-FFF2-40B4-BE49-F238E27FC236}">
              <a16:creationId xmlns:a16="http://schemas.microsoft.com/office/drawing/2014/main" id="{7F328C48-852C-4CDC-BDE4-786AB99923D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48950" y="336232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400050</xdr:colOff>
      <xdr:row>13</xdr:row>
      <xdr:rowOff>28575</xdr:rowOff>
    </xdr:from>
    <xdr:to>
      <xdr:col>7</xdr:col>
      <xdr:colOff>1333500</xdr:colOff>
      <xdr:row>13</xdr:row>
      <xdr:rowOff>276225</xdr:rowOff>
    </xdr:to>
    <xdr:pic>
      <xdr:nvPicPr>
        <xdr:cNvPr id="14" name="Imagen 14">
          <a:extLst>
            <a:ext uri="{FF2B5EF4-FFF2-40B4-BE49-F238E27FC236}">
              <a16:creationId xmlns:a16="http://schemas.microsoft.com/office/drawing/2014/main" id="{76F48E3C-8081-4DDC-A4CD-131C1308B34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48950" y="3067050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381000</xdr:colOff>
      <xdr:row>12</xdr:row>
      <xdr:rowOff>19050</xdr:rowOff>
    </xdr:from>
    <xdr:to>
      <xdr:col>7</xdr:col>
      <xdr:colOff>1314450</xdr:colOff>
      <xdr:row>12</xdr:row>
      <xdr:rowOff>266700</xdr:rowOff>
    </xdr:to>
    <xdr:pic>
      <xdr:nvPicPr>
        <xdr:cNvPr id="15" name="Imagen 15">
          <a:extLst>
            <a:ext uri="{FF2B5EF4-FFF2-40B4-BE49-F238E27FC236}">
              <a16:creationId xmlns:a16="http://schemas.microsoft.com/office/drawing/2014/main" id="{CE58D881-3FD6-458A-9689-4D3C614AF7E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29900" y="275272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409575</xdr:colOff>
      <xdr:row>11</xdr:row>
      <xdr:rowOff>28575</xdr:rowOff>
    </xdr:from>
    <xdr:to>
      <xdr:col>7</xdr:col>
      <xdr:colOff>1343025</xdr:colOff>
      <xdr:row>11</xdr:row>
      <xdr:rowOff>276225</xdr:rowOff>
    </xdr:to>
    <xdr:pic>
      <xdr:nvPicPr>
        <xdr:cNvPr id="16" name="Imagen 16">
          <a:extLst>
            <a:ext uri="{FF2B5EF4-FFF2-40B4-BE49-F238E27FC236}">
              <a16:creationId xmlns:a16="http://schemas.microsoft.com/office/drawing/2014/main" id="{BC7A09D1-69A6-4B0E-955A-1F84FF3206C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58475" y="2457450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390525</xdr:colOff>
      <xdr:row>10</xdr:row>
      <xdr:rowOff>38100</xdr:rowOff>
    </xdr:from>
    <xdr:to>
      <xdr:col>7</xdr:col>
      <xdr:colOff>1323975</xdr:colOff>
      <xdr:row>10</xdr:row>
      <xdr:rowOff>285750</xdr:rowOff>
    </xdr:to>
    <xdr:pic>
      <xdr:nvPicPr>
        <xdr:cNvPr id="17" name="Imagen 17">
          <a:extLst>
            <a:ext uri="{FF2B5EF4-FFF2-40B4-BE49-F238E27FC236}">
              <a16:creationId xmlns:a16="http://schemas.microsoft.com/office/drawing/2014/main" id="{112BD4BE-3884-4C47-9620-6BFCC4478A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39425" y="216217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2</xdr:row>
      <xdr:rowOff>0</xdr:rowOff>
    </xdr:from>
    <xdr:to>
      <xdr:col>7</xdr:col>
      <xdr:colOff>1485900</xdr:colOff>
      <xdr:row>4</xdr:row>
      <xdr:rowOff>390525</xdr:rowOff>
    </xdr:to>
    <xdr:pic>
      <xdr:nvPicPr>
        <xdr:cNvPr id="18" name="Imagen 18">
          <a:extLst>
            <a:ext uri="{FF2B5EF4-FFF2-40B4-BE49-F238E27FC236}">
              <a16:creationId xmlns:a16="http://schemas.microsoft.com/office/drawing/2014/main" id="{BDFF86E8-B7C1-405B-B7F3-6834DF0177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24875" y="0"/>
          <a:ext cx="3209925" cy="1066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71437</xdr:colOff>
      <xdr:row>29</xdr:row>
      <xdr:rowOff>142875</xdr:rowOff>
    </xdr:from>
    <xdr:to>
      <xdr:col>2</xdr:col>
      <xdr:colOff>366712</xdr:colOff>
      <xdr:row>44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16</xdr:row>
      <xdr:rowOff>38100</xdr:rowOff>
    </xdr:from>
    <xdr:to>
      <xdr:col>1</xdr:col>
      <xdr:colOff>238125</xdr:colOff>
      <xdr:row>29</xdr:row>
      <xdr:rowOff>85725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Industria">
              <a:extLst>
                <a:ext uri="{FF2B5EF4-FFF2-40B4-BE49-F238E27FC236}">
                  <a16:creationId xmlns:a16="http://schemas.microsoft.com/office/drawing/2014/main" id="{00000000-0008-0000-0B00-000003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ndustri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38100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1857375</xdr:colOff>
      <xdr:row>16</xdr:row>
      <xdr:rowOff>38100</xdr:rowOff>
    </xdr:from>
    <xdr:to>
      <xdr:col>1</xdr:col>
      <xdr:colOff>1828800</xdr:colOff>
      <xdr:row>29</xdr:row>
      <xdr:rowOff>85725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Valor de mercado 2014 (mdd)">
              <a:extLst>
                <a:ext uri="{FF2B5EF4-FFF2-40B4-BE49-F238E27FC236}">
                  <a16:creationId xmlns:a16="http://schemas.microsoft.com/office/drawing/2014/main" id="{00000000-0008-0000-0B00-000004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alor de mercado 2014 (mdd)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90675" y="38100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1809750</xdr:colOff>
      <xdr:row>16</xdr:row>
      <xdr:rowOff>47625</xdr:rowOff>
    </xdr:from>
    <xdr:to>
      <xdr:col>2</xdr:col>
      <xdr:colOff>1276350</xdr:colOff>
      <xdr:row>29</xdr:row>
      <xdr:rowOff>95250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Valor de mercado 2015 (mdd)2">
              <a:extLst>
                <a:ext uri="{FF2B5EF4-FFF2-40B4-BE49-F238E27FC236}">
                  <a16:creationId xmlns:a16="http://schemas.microsoft.com/office/drawing/2014/main" id="{00000000-0008-0000-0B00-000005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alor de mercado 2015 (mdd)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00425" y="47625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2</xdr:col>
      <xdr:colOff>1304925</xdr:colOff>
      <xdr:row>16</xdr:row>
      <xdr:rowOff>57150</xdr:rowOff>
    </xdr:from>
    <xdr:to>
      <xdr:col>3</xdr:col>
      <xdr:colOff>704850</xdr:colOff>
      <xdr:row>29</xdr:row>
      <xdr:rowOff>104775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Valor de mercado 2016 (mdd)">
              <a:extLst>
                <a:ext uri="{FF2B5EF4-FFF2-40B4-BE49-F238E27FC236}">
                  <a16:creationId xmlns:a16="http://schemas.microsoft.com/office/drawing/2014/main" id="{00000000-0008-0000-0B00-000006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alor de mercado 2016 (mdd)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257800" y="57150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66675</xdr:colOff>
      <xdr:row>44</xdr:row>
      <xdr:rowOff>66675</xdr:rowOff>
    </xdr:from>
    <xdr:to>
      <xdr:col>1</xdr:col>
      <xdr:colOff>304800</xdr:colOff>
      <xdr:row>74</xdr:row>
      <xdr:rowOff>114300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Nombre">
              <a:extLst>
                <a:ext uri="{FF2B5EF4-FFF2-40B4-BE49-F238E27FC236}">
                  <a16:creationId xmlns:a16="http://schemas.microsoft.com/office/drawing/2014/main" id="{00000000-0008-0000-0B00-000007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ombr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6675" y="5400675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304800</xdr:colOff>
      <xdr:row>44</xdr:row>
      <xdr:rowOff>95250</xdr:rowOff>
    </xdr:from>
    <xdr:to>
      <xdr:col>1</xdr:col>
      <xdr:colOff>2133600</xdr:colOff>
      <xdr:row>74</xdr:row>
      <xdr:rowOff>142875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8" name="Valor de mercado 2014 (mdd) 1">
              <a:extLst>
                <a:ext uri="{FF2B5EF4-FFF2-40B4-BE49-F238E27FC236}">
                  <a16:creationId xmlns:a16="http://schemas.microsoft.com/office/drawing/2014/main" id="{00000000-0008-0000-0B00-000008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alor de mercado 2014 (mdd)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95475" y="5429250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2152650</xdr:colOff>
      <xdr:row>44</xdr:row>
      <xdr:rowOff>104775</xdr:rowOff>
    </xdr:from>
    <xdr:to>
      <xdr:col>2</xdr:col>
      <xdr:colOff>1619250</xdr:colOff>
      <xdr:row>74</xdr:row>
      <xdr:rowOff>152400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9" name="Valor de mercado 2015 (mdd)2 1">
              <a:extLst>
                <a:ext uri="{FF2B5EF4-FFF2-40B4-BE49-F238E27FC236}">
                  <a16:creationId xmlns:a16="http://schemas.microsoft.com/office/drawing/2014/main" id="{00000000-0008-0000-0B00-000009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alor de mercado 2015 (mdd)2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743325" y="5438775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2</xdr:col>
      <xdr:colOff>1666875</xdr:colOff>
      <xdr:row>44</xdr:row>
      <xdr:rowOff>114300</xdr:rowOff>
    </xdr:from>
    <xdr:to>
      <xdr:col>3</xdr:col>
      <xdr:colOff>1066800</xdr:colOff>
      <xdr:row>74</xdr:row>
      <xdr:rowOff>161925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0" name="Valor de mercado 2016 (mdd) 1">
              <a:extLst>
                <a:ext uri="{FF2B5EF4-FFF2-40B4-BE49-F238E27FC236}">
                  <a16:creationId xmlns:a16="http://schemas.microsoft.com/office/drawing/2014/main" id="{00000000-0008-0000-0B00-00000A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alor de mercado 2016 (mdd)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19750" y="5448300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3</xdr:col>
      <xdr:colOff>1362075</xdr:colOff>
      <xdr:row>44</xdr:row>
      <xdr:rowOff>123825</xdr:rowOff>
    </xdr:from>
    <xdr:to>
      <xdr:col>8</xdr:col>
      <xdr:colOff>757237</xdr:colOff>
      <xdr:row>75</xdr:row>
      <xdr:rowOff>114300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00000000-0008-0000-0B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scritorio/DOCUMETOS/Simulador_Excel_2016v7.1.4_HASH/Simulador_Excel_2016v7.1.4_HASH/Personales/Mis%20Documentos/bin21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ventario"/>
      <sheetName val="Clasificación"/>
      <sheetName val="Auditoría"/>
    </sheetNames>
    <sheetDataSet>
      <sheetData sheetId="0"/>
      <sheetData sheetId="1"/>
      <sheetData sheetId="2">
        <row r="3">
          <cell r="F3" t="str">
            <v>Alquiler</v>
          </cell>
          <cell r="I3">
            <v>249418</v>
          </cell>
        </row>
        <row r="4">
          <cell r="F4" t="str">
            <v>Venta</v>
          </cell>
          <cell r="I4">
            <v>239220</v>
          </cell>
        </row>
        <row r="5">
          <cell r="F5" t="str">
            <v>Venta</v>
          </cell>
          <cell r="I5">
            <v>187862</v>
          </cell>
        </row>
        <row r="6">
          <cell r="F6" t="str">
            <v>Alquiler</v>
          </cell>
          <cell r="I6">
            <v>219716</v>
          </cell>
        </row>
        <row r="7">
          <cell r="F7" t="str">
            <v>Venta</v>
          </cell>
          <cell r="I7">
            <v>229455</v>
          </cell>
        </row>
        <row r="8">
          <cell r="F8" t="str">
            <v>Venta</v>
          </cell>
          <cell r="I8">
            <v>250852</v>
          </cell>
        </row>
        <row r="9">
          <cell r="F9" t="str">
            <v>Venta</v>
          </cell>
          <cell r="I9">
            <v>298272</v>
          </cell>
        </row>
        <row r="10">
          <cell r="F10" t="str">
            <v>Venta</v>
          </cell>
          <cell r="I10">
            <v>258444</v>
          </cell>
        </row>
        <row r="11">
          <cell r="F11" t="str">
            <v>Venta</v>
          </cell>
          <cell r="I11">
            <v>255906</v>
          </cell>
        </row>
        <row r="12">
          <cell r="F12" t="str">
            <v>Alquiler</v>
          </cell>
          <cell r="I12">
            <v>189156</v>
          </cell>
        </row>
        <row r="13">
          <cell r="F13" t="str">
            <v>Alquiler</v>
          </cell>
          <cell r="I13">
            <v>242704</v>
          </cell>
        </row>
        <row r="14">
          <cell r="F14" t="str">
            <v>Venta</v>
          </cell>
          <cell r="I14">
            <v>253920</v>
          </cell>
        </row>
        <row r="15">
          <cell r="F15" t="str">
            <v>Venta</v>
          </cell>
          <cell r="I15">
            <v>258560</v>
          </cell>
        </row>
        <row r="16">
          <cell r="F16" t="str">
            <v>Venta</v>
          </cell>
          <cell r="I16">
            <v>262777</v>
          </cell>
        </row>
        <row r="17">
          <cell r="F17" t="str">
            <v>Venta</v>
          </cell>
          <cell r="I17">
            <v>279342</v>
          </cell>
        </row>
        <row r="18">
          <cell r="F18" t="str">
            <v>Alquiler</v>
          </cell>
          <cell r="I18">
            <v>251596</v>
          </cell>
        </row>
        <row r="19">
          <cell r="F19" t="str">
            <v>Venta</v>
          </cell>
          <cell r="I19">
            <v>280741</v>
          </cell>
        </row>
        <row r="20">
          <cell r="F20" t="str">
            <v>Alquiler</v>
          </cell>
          <cell r="I20">
            <v>251430</v>
          </cell>
        </row>
        <row r="21">
          <cell r="F21" t="str">
            <v>Alquiler</v>
          </cell>
          <cell r="I21">
            <v>227178</v>
          </cell>
        </row>
        <row r="22">
          <cell r="F22" t="str">
            <v>Venta</v>
          </cell>
          <cell r="I22">
            <v>223564</v>
          </cell>
        </row>
        <row r="23">
          <cell r="F23" t="str">
            <v>Venta</v>
          </cell>
          <cell r="I23">
            <v>299996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scar Salvador Rosas Garcia" refreshedDate="44375.394732060187" createdVersion="6" refreshedVersion="6" minRefreshableVersion="3" recordCount="30" xr:uid="{00000000-000A-0000-FFFF-FFFF00000000}">
  <cacheSource type="worksheet">
    <worksheetSource name="toperación"/>
  </cacheSource>
  <cacheFields count="5">
    <cacheField name="Giro Comercial" numFmtId="0">
      <sharedItems/>
    </cacheField>
    <cacheField name="Código" numFmtId="0">
      <sharedItems/>
    </cacheField>
    <cacheField name="Operación" numFmtId="0">
      <sharedItems count="2">
        <s v="Alquiler"/>
        <s v="Venta"/>
      </sharedItems>
    </cacheField>
    <cacheField name="Estado" numFmtId="0">
      <sharedItems/>
    </cacheField>
    <cacheField name="Monto" numFmtId="44">
      <sharedItems containsSemiMixedTypes="0" containsString="0" containsNumber="1" containsInteger="1" minValue="358846" maxValue="29373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scar Salvador Rosas Garcia" refreshedDate="44375.800663773145" createdVersion="6" refreshedVersion="6" minRefreshableVersion="3" recordCount="15" xr:uid="{00000000-000A-0000-FFFF-FFFF08000000}">
  <cacheSource type="worksheet">
    <worksheetSource name="tbl_Rendimiento5"/>
  </cacheSource>
  <cacheFields count="19">
    <cacheField name="Nombre" numFmtId="0">
      <sharedItems count="15">
        <s v="América Móvil"/>
        <s v="Femsa"/>
        <s v="Grupo Financiero Banorte"/>
        <s v="Grupo Financiero México"/>
        <s v="Grupo Televisa"/>
        <s v="Cemex"/>
        <s v="Grupo Inbursa"/>
        <s v="Grupo Bimbo"/>
        <s v="Grupo Alfa"/>
        <s v="El puerto de Liverpool"/>
        <s v="Arca Continental"/>
        <s v="Grupo Carso"/>
        <s v="Grupo Geo"/>
        <s v="Grupo Homex"/>
        <s v="Fibra Uno"/>
      </sharedItems>
    </cacheField>
    <cacheField name="Lugar de la lista de México" numFmtId="0">
      <sharedItems containsSemiMixedTypes="0" containsString="0" containsNumber="1" containsInteger="1" minValue="1" maxValue="15"/>
    </cacheField>
    <cacheField name="Industria" numFmtId="0">
      <sharedItems count="12">
        <s v="Telecomunicaciones"/>
        <s v="Bebidas"/>
        <s v="Banca"/>
        <s v="Minería"/>
        <s v="Medios de comunicación"/>
        <s v="Materiales para construcción"/>
        <s v="Alimentos procesados"/>
        <s v="Conglomerados"/>
        <s v="Tiendas departamentales"/>
        <s v="Bienes raices"/>
        <s v="Construcción"/>
        <s v="Inversiones"/>
      </sharedItems>
    </cacheField>
    <cacheField name="Valor de mercado 2014 (mdd)" numFmtId="167">
      <sharedItems containsSemiMixedTypes="0" containsString="0" containsNumber="1" containsInteger="1" minValue="-5507" maxValue="61126" count="15">
        <n v="61126"/>
        <n v="32126"/>
        <n v="4326"/>
        <n v="11500"/>
        <n v="16920"/>
        <n v="21323"/>
        <n v="-3316"/>
        <n v="-5349"/>
        <n v="20766"/>
        <n v="33045"/>
        <n v="12059"/>
        <n v="-5507"/>
        <n v="-1537"/>
        <n v="-2107"/>
        <n v="-4705"/>
      </sharedItems>
    </cacheField>
    <cacheField name="Valor de mercado 2015 (mdd)2" numFmtId="167">
      <sharedItems containsSemiMixedTypes="0" containsString="0" containsNumber="1" containsInteger="1" minValue="177" maxValue="51900" count="15">
        <n v="51900"/>
        <n v="33600"/>
        <n v="15200"/>
        <n v="18500"/>
        <n v="15600"/>
        <n v="10200"/>
        <n v="13300"/>
        <n v="13500"/>
        <n v="9400"/>
        <n v="15900"/>
        <n v="11300"/>
        <n v="10500"/>
        <n v="237"/>
        <n v="177"/>
        <n v="7400"/>
      </sharedItems>
    </cacheField>
    <cacheField name="Valor de mercado 2016 (mdd)" numFmtId="167">
      <sharedItems containsSemiMixedTypes="0" containsString="0" containsNumber="1" containsInteger="1" minValue="-3257" maxValue="55060" count="15">
        <n v="55060"/>
        <n v="16502"/>
        <n v="1380"/>
        <n v="27815"/>
        <n v="-1446"/>
        <n v="26906"/>
        <n v="19794"/>
        <n v="9561"/>
        <n v="22628"/>
        <n v="9882"/>
        <n v="15480"/>
        <n v="19732"/>
        <n v="99"/>
        <n v="-2263"/>
        <n v="-3257"/>
      </sharedItems>
    </cacheField>
    <cacheField name="Logo" numFmtId="0">
      <sharedItems containsNonDate="0" containsString="0" containsBlank="1"/>
    </cacheField>
    <cacheField name="Columna1" numFmtId="168">
      <sharedItems containsNonDate="0" containsString="0" containsBlank="1"/>
    </cacheField>
    <cacheField name="Columna2" numFmtId="9">
      <sharedItems containsNonDate="0" containsString="0" containsBlank="1"/>
    </cacheField>
    <cacheField name="Columna3" numFmtId="168">
      <sharedItems containsNonDate="0" containsString="0" containsBlank="1"/>
    </cacheField>
    <cacheField name="Columna4" numFmtId="9">
      <sharedItems containsNonDate="0" containsString="0" containsBlank="1"/>
    </cacheField>
    <cacheField name="Columna5" numFmtId="2">
      <sharedItems containsNonDate="0" containsString="0" containsBlank="1"/>
    </cacheField>
    <cacheField name="Columna6" numFmtId="2">
      <sharedItems containsNonDate="0" containsString="0" containsBlank="1"/>
    </cacheField>
    <cacheField name="Columna7" numFmtId="166">
      <sharedItems containsNonDate="0" containsString="0" containsBlank="1"/>
    </cacheField>
    <cacheField name="Columna8" numFmtId="166">
      <sharedItems containsNonDate="0" containsString="0" containsBlank="1"/>
    </cacheField>
    <cacheField name="Columna9" numFmtId="9">
      <sharedItems containsNonDate="0" containsString="0" containsBlank="1"/>
    </cacheField>
    <cacheField name="Columna10" numFmtId="168">
      <sharedItems containsNonDate="0" containsString="0" containsBlank="1"/>
    </cacheField>
    <cacheField name="Columna11" numFmtId="2">
      <sharedItems containsNonDate="0" containsString="0" containsBlank="1"/>
    </cacheField>
    <cacheField name="Columna12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">
  <r>
    <s v="Estacionamiento"/>
    <s v="Est"/>
    <x v="0"/>
    <s v="Puebla"/>
    <n v="2133903"/>
  </r>
  <r>
    <s v="Local"/>
    <s v="Loc"/>
    <x v="1"/>
    <s v="Hidalgo"/>
    <n v="1945424"/>
  </r>
  <r>
    <s v="Oficina"/>
    <s v="Ofi"/>
    <x v="0"/>
    <s v="Hidalgo"/>
    <n v="712416"/>
  </r>
  <r>
    <s v="Estacionamiento"/>
    <s v="Est"/>
    <x v="0"/>
    <s v="Hidalgo"/>
    <n v="1815450"/>
  </r>
  <r>
    <s v="Suelo"/>
    <s v="Sue"/>
    <x v="1"/>
    <s v="Veracruz"/>
    <n v="1138024"/>
  </r>
  <r>
    <s v="Industrial"/>
    <s v="Ind"/>
    <x v="0"/>
    <s v="Hidalgo"/>
    <n v="953156"/>
  </r>
  <r>
    <s v="Estacionamiento"/>
    <s v="Est"/>
    <x v="0"/>
    <s v="Veracruz"/>
    <n v="406686"/>
  </r>
  <r>
    <s v="Oficina"/>
    <s v="Ofi"/>
    <x v="1"/>
    <s v="Hidalgo"/>
    <n v="2158475"/>
  </r>
  <r>
    <s v="Piso"/>
    <s v="Pis"/>
    <x v="0"/>
    <s v="Puebla"/>
    <n v="1024380"/>
  </r>
  <r>
    <s v="Estacionamiento"/>
    <s v="Est"/>
    <x v="1"/>
    <s v="Puebla"/>
    <n v="2042768"/>
  </r>
  <r>
    <s v="Oficina"/>
    <s v="Ofi"/>
    <x v="0"/>
    <s v="Hidalgo"/>
    <n v="627068"/>
  </r>
  <r>
    <s v="Industrial"/>
    <s v="Ind"/>
    <x v="1"/>
    <s v="Hidalgo"/>
    <n v="999328"/>
  </r>
  <r>
    <s v="Estacionamiento"/>
    <s v="Est"/>
    <x v="1"/>
    <s v="Tlaxcala"/>
    <n v="2937300"/>
  </r>
  <r>
    <s v="Local"/>
    <s v="Loc"/>
    <x v="1"/>
    <s v="Veracruz"/>
    <n v="664700"/>
  </r>
  <r>
    <s v="Industrial"/>
    <s v="Ind"/>
    <x v="0"/>
    <s v="Hidalgo"/>
    <n v="820336"/>
  </r>
  <r>
    <s v="Casa"/>
    <s v="Cas"/>
    <x v="0"/>
    <s v="Hidalgo"/>
    <n v="937960"/>
  </r>
  <r>
    <s v="Casa"/>
    <s v="Cas"/>
    <x v="0"/>
    <s v="Veracruz"/>
    <n v="358846"/>
  </r>
  <r>
    <s v="Suelo"/>
    <s v="Sue"/>
    <x v="1"/>
    <s v="Tlaxcala"/>
    <n v="1679605"/>
  </r>
  <r>
    <s v="Piso"/>
    <s v="Pis"/>
    <x v="0"/>
    <s v="Hidalgo"/>
    <n v="472615"/>
  </r>
  <r>
    <s v="Oficina"/>
    <s v="Ofi"/>
    <x v="0"/>
    <s v="Tlaxcala"/>
    <n v="1169496"/>
  </r>
  <r>
    <s v="Industrial"/>
    <s v="Ind"/>
    <x v="1"/>
    <s v="Tlaxcala"/>
    <n v="2020992"/>
  </r>
  <r>
    <s v="Oficina"/>
    <s v="Ofi"/>
    <x v="0"/>
    <s v="Puebla"/>
    <n v="727552"/>
  </r>
  <r>
    <s v="Casa"/>
    <s v="Cas"/>
    <x v="0"/>
    <s v="Hidalgo"/>
    <n v="1438929"/>
  </r>
  <r>
    <s v="Oficina"/>
    <s v="Ofi"/>
    <x v="0"/>
    <s v="Veracruz"/>
    <n v="427390"/>
  </r>
  <r>
    <s v="Oficina"/>
    <s v="Ofi"/>
    <x v="0"/>
    <s v="Tlaxcala"/>
    <n v="1170684"/>
  </r>
  <r>
    <s v="Local"/>
    <s v="Loc"/>
    <x v="0"/>
    <s v="Veracruz"/>
    <n v="549780"/>
  </r>
  <r>
    <s v="Local"/>
    <s v="Loc"/>
    <x v="0"/>
    <s v="Veracruz"/>
    <n v="659330"/>
  </r>
  <r>
    <s v="Casa"/>
    <s v="Cas"/>
    <x v="0"/>
    <s v="Tlaxcala"/>
    <n v="1660560"/>
  </r>
  <r>
    <s v="Casa"/>
    <s v="Cas"/>
    <x v="0"/>
    <s v="Veracruz"/>
    <n v="753571"/>
  </r>
  <r>
    <s v="Local"/>
    <s v="Loc"/>
    <x v="0"/>
    <s v="Veracruz"/>
    <n v="93907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5">
  <r>
    <x v="0"/>
    <n v="1"/>
    <x v="0"/>
    <x v="0"/>
    <x v="0"/>
    <x v="0"/>
    <m/>
    <m/>
    <m/>
    <m/>
    <m/>
    <m/>
    <m/>
    <m/>
    <m/>
    <m/>
    <m/>
    <m/>
    <m/>
  </r>
  <r>
    <x v="1"/>
    <n v="2"/>
    <x v="1"/>
    <x v="1"/>
    <x v="1"/>
    <x v="1"/>
    <m/>
    <m/>
    <m/>
    <m/>
    <m/>
    <m/>
    <m/>
    <m/>
    <m/>
    <m/>
    <m/>
    <m/>
    <m/>
  </r>
  <r>
    <x v="2"/>
    <n v="3"/>
    <x v="2"/>
    <x v="2"/>
    <x v="2"/>
    <x v="2"/>
    <m/>
    <m/>
    <m/>
    <m/>
    <m/>
    <m/>
    <m/>
    <m/>
    <m/>
    <m/>
    <m/>
    <m/>
    <m/>
  </r>
  <r>
    <x v="3"/>
    <n v="4"/>
    <x v="3"/>
    <x v="3"/>
    <x v="3"/>
    <x v="3"/>
    <m/>
    <m/>
    <m/>
    <m/>
    <m/>
    <m/>
    <m/>
    <m/>
    <m/>
    <m/>
    <m/>
    <m/>
    <m/>
  </r>
  <r>
    <x v="4"/>
    <n v="5"/>
    <x v="4"/>
    <x v="4"/>
    <x v="4"/>
    <x v="4"/>
    <m/>
    <m/>
    <m/>
    <m/>
    <m/>
    <m/>
    <m/>
    <m/>
    <m/>
    <m/>
    <m/>
    <m/>
    <m/>
  </r>
  <r>
    <x v="5"/>
    <n v="6"/>
    <x v="5"/>
    <x v="5"/>
    <x v="5"/>
    <x v="5"/>
    <m/>
    <m/>
    <m/>
    <m/>
    <m/>
    <m/>
    <m/>
    <m/>
    <m/>
    <m/>
    <m/>
    <m/>
    <m/>
  </r>
  <r>
    <x v="6"/>
    <n v="7"/>
    <x v="2"/>
    <x v="6"/>
    <x v="6"/>
    <x v="6"/>
    <m/>
    <m/>
    <m/>
    <m/>
    <m/>
    <m/>
    <m/>
    <m/>
    <m/>
    <m/>
    <m/>
    <m/>
    <m/>
  </r>
  <r>
    <x v="7"/>
    <n v="8"/>
    <x v="6"/>
    <x v="7"/>
    <x v="7"/>
    <x v="7"/>
    <m/>
    <m/>
    <m/>
    <m/>
    <m/>
    <m/>
    <m/>
    <m/>
    <m/>
    <m/>
    <m/>
    <m/>
    <m/>
  </r>
  <r>
    <x v="8"/>
    <n v="9"/>
    <x v="7"/>
    <x v="8"/>
    <x v="8"/>
    <x v="8"/>
    <m/>
    <m/>
    <m/>
    <m/>
    <m/>
    <m/>
    <m/>
    <m/>
    <m/>
    <m/>
    <m/>
    <m/>
    <m/>
  </r>
  <r>
    <x v="9"/>
    <n v="10"/>
    <x v="8"/>
    <x v="9"/>
    <x v="9"/>
    <x v="9"/>
    <m/>
    <m/>
    <m/>
    <m/>
    <m/>
    <m/>
    <m/>
    <m/>
    <m/>
    <m/>
    <m/>
    <m/>
    <m/>
  </r>
  <r>
    <x v="10"/>
    <n v="11"/>
    <x v="1"/>
    <x v="10"/>
    <x v="10"/>
    <x v="10"/>
    <m/>
    <m/>
    <m/>
    <m/>
    <m/>
    <m/>
    <m/>
    <m/>
    <m/>
    <m/>
    <m/>
    <m/>
    <m/>
  </r>
  <r>
    <x v="11"/>
    <n v="12"/>
    <x v="7"/>
    <x v="11"/>
    <x v="11"/>
    <x v="11"/>
    <m/>
    <m/>
    <m/>
    <m/>
    <m/>
    <m/>
    <m/>
    <m/>
    <m/>
    <m/>
    <m/>
    <m/>
    <m/>
  </r>
  <r>
    <x v="12"/>
    <n v="13"/>
    <x v="9"/>
    <x v="12"/>
    <x v="12"/>
    <x v="12"/>
    <m/>
    <m/>
    <m/>
    <m/>
    <m/>
    <m/>
    <m/>
    <m/>
    <m/>
    <m/>
    <m/>
    <m/>
    <m/>
  </r>
  <r>
    <x v="13"/>
    <n v="14"/>
    <x v="10"/>
    <x v="13"/>
    <x v="13"/>
    <x v="13"/>
    <m/>
    <m/>
    <m/>
    <m/>
    <m/>
    <m/>
    <m/>
    <m/>
    <m/>
    <m/>
    <m/>
    <m/>
    <m/>
  </r>
  <r>
    <x v="14"/>
    <n v="15"/>
    <x v="11"/>
    <x v="14"/>
    <x v="14"/>
    <x v="14"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TDoperación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4">
  <location ref="I8:J11" firstHeaderRow="1" firstDataRow="1" firstDataCol="1"/>
  <pivotFields count="5"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dataField="1" numFmtId="44" showAll="0"/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Suma de Monto" fld="4" baseField="0" baseItem="0" numFmtId="44"/>
  </dataFields>
  <formats count="4">
    <format dxfId="88">
      <pivotArea outline="0" collapsedLevelsAreSubtotals="1" fieldPosition="0"/>
    </format>
    <format dxfId="87">
      <pivotArea collapsedLevelsAreSubtotals="1" fieldPosition="0">
        <references count="1">
          <reference field="2" count="0"/>
        </references>
      </pivotArea>
    </format>
    <format dxfId="86">
      <pivotArea collapsedLevelsAreSubtotals="1" fieldPosition="0">
        <references count="1">
          <reference field="2" count="0"/>
        </references>
      </pivotArea>
    </format>
    <format dxfId="85">
      <pivotArea collapsedLevelsAreSubtotals="1" fieldPosition="0">
        <references count="1">
          <reference field="2" count="0"/>
        </references>
      </pivotArea>
    </format>
  </formats>
  <chartFormats count="6"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12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B00-000001000000}" name="TablaDinámica1" cacheId="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A3:D16" firstHeaderRow="0" firstDataRow="1" firstDataCol="1"/>
  <pivotFields count="19">
    <pivotField axis="axisRow" showAll="0">
      <items count="16">
        <item x="0"/>
        <item x="10"/>
        <item x="5"/>
        <item x="9"/>
        <item x="1"/>
        <item x="14"/>
        <item x="8"/>
        <item x="7"/>
        <item x="11"/>
        <item x="2"/>
        <item x="3"/>
        <item x="12"/>
        <item x="13"/>
        <item x="6"/>
        <item x="4"/>
        <item t="default"/>
      </items>
    </pivotField>
    <pivotField showAll="0"/>
    <pivotField axis="axisRow" showAll="0">
      <items count="13">
        <item sd="0" x="6"/>
        <item sd="0" x="2"/>
        <item sd="0" x="1"/>
        <item sd="0" x="9"/>
        <item sd="0" x="7"/>
        <item sd="0" x="10"/>
        <item sd="0" x="11"/>
        <item sd="0" x="5"/>
        <item sd="0" x="4"/>
        <item sd="0" x="3"/>
        <item sd="0" x="0"/>
        <item sd="0" x="8"/>
        <item t="default" sd="0"/>
      </items>
    </pivotField>
    <pivotField dataField="1" numFmtId="167" showAll="0">
      <items count="16">
        <item x="11"/>
        <item x="7"/>
        <item x="14"/>
        <item x="6"/>
        <item x="13"/>
        <item x="12"/>
        <item x="2"/>
        <item x="3"/>
        <item x="10"/>
        <item x="4"/>
        <item x="8"/>
        <item x="5"/>
        <item x="1"/>
        <item x="9"/>
        <item x="0"/>
        <item t="default"/>
      </items>
    </pivotField>
    <pivotField dataField="1" numFmtId="167" showAll="0">
      <items count="16">
        <item x="13"/>
        <item x="12"/>
        <item x="14"/>
        <item x="8"/>
        <item x="5"/>
        <item x="11"/>
        <item x="10"/>
        <item x="6"/>
        <item x="7"/>
        <item x="2"/>
        <item x="4"/>
        <item x="9"/>
        <item x="3"/>
        <item x="1"/>
        <item x="0"/>
        <item t="default"/>
      </items>
    </pivotField>
    <pivotField dataField="1" numFmtId="167" showAll="0">
      <items count="16">
        <item x="14"/>
        <item x="13"/>
        <item x="4"/>
        <item x="12"/>
        <item x="2"/>
        <item x="7"/>
        <item x="9"/>
        <item x="10"/>
        <item x="1"/>
        <item x="11"/>
        <item x="6"/>
        <item x="8"/>
        <item x="5"/>
        <item x="3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2"/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a de Valor de mercado 2014 (mdd)" fld="3" baseField="0" baseItem="0"/>
    <dataField name="Suma de Valor de mercado 2015 (mdd)2" fld="4" baseField="0" baseItem="0"/>
    <dataField name="Suma de Valor de mercado 2016 (mdd)" fld="5" baseField="0" baseItem="0"/>
  </dataFields>
  <formats count="6">
    <format dxfId="9">
      <pivotArea type="all" dataOnly="0" outline="0" fieldPosition="0"/>
    </format>
    <format dxfId="8">
      <pivotArea outline="0" collapsedLevelsAreSubtotals="1" fieldPosition="0"/>
    </format>
    <format dxfId="7">
      <pivotArea field="2" type="button" dataOnly="0" labelOnly="1" outline="0" axis="axisRow" fieldPosition="0"/>
    </format>
    <format dxfId="6">
      <pivotArea dataOnly="0" labelOnly="1" fieldPosition="0">
        <references count="1">
          <reference field="2" count="0"/>
        </references>
      </pivotArea>
    </format>
    <format dxfId="5">
      <pivotArea dataOnly="0" labelOnly="1" grandRow="1" outline="0" fieldPosition="0"/>
    </format>
    <format dxfId="4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chartFormats count="3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B00-000000000000}" name="Empresas" cacheId="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2">
  <location ref="A46:D62" firstHeaderRow="0" firstDataRow="1" firstDataCol="1"/>
  <pivotFields count="19">
    <pivotField axis="axisRow" showAll="0">
      <items count="16">
        <item x="0"/>
        <item x="10"/>
        <item x="5"/>
        <item x="9"/>
        <item x="1"/>
        <item x="14"/>
        <item x="8"/>
        <item x="7"/>
        <item x="11"/>
        <item x="2"/>
        <item x="3"/>
        <item x="12"/>
        <item x="13"/>
        <item x="6"/>
        <item x="4"/>
        <item t="default"/>
      </items>
    </pivotField>
    <pivotField showAll="0"/>
    <pivotField showAll="0"/>
    <pivotField dataField="1" numFmtId="167" showAll="0">
      <items count="16">
        <item x="11"/>
        <item x="7"/>
        <item x="14"/>
        <item x="6"/>
        <item x="13"/>
        <item x="12"/>
        <item x="2"/>
        <item x="3"/>
        <item x="10"/>
        <item x="4"/>
        <item x="8"/>
        <item x="5"/>
        <item x="1"/>
        <item x="9"/>
        <item x="0"/>
        <item t="default"/>
      </items>
    </pivotField>
    <pivotField dataField="1" numFmtId="167" showAll="0">
      <items count="16">
        <item x="13"/>
        <item x="12"/>
        <item x="14"/>
        <item x="8"/>
        <item x="5"/>
        <item x="11"/>
        <item x="10"/>
        <item x="6"/>
        <item x="7"/>
        <item x="2"/>
        <item x="4"/>
        <item x="9"/>
        <item x="3"/>
        <item x="1"/>
        <item x="0"/>
        <item t="default"/>
      </items>
    </pivotField>
    <pivotField dataField="1" numFmtId="167" showAll="0">
      <items count="16">
        <item x="14"/>
        <item x="13"/>
        <item x="4"/>
        <item x="12"/>
        <item x="2"/>
        <item x="7"/>
        <item x="9"/>
        <item x="10"/>
        <item x="1"/>
        <item x="11"/>
        <item x="6"/>
        <item x="8"/>
        <item x="5"/>
        <item x="3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a de Valor de mercado 2014 (mdd)" fld="3" baseField="0" baseItem="0"/>
    <dataField name="Suma de Valor de mercado 2015 (mdd)2" fld="4" baseField="0" baseItem="0"/>
    <dataField name="Suma de Valor de mercado 2016 (mdd)" fld="5" baseField="0" baseItem="0"/>
  </dataFields>
  <chartFormats count="3">
    <chartFormat chart="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Industria" xr10:uid="{00000000-0013-0000-FFFF-FFFF01000000}" sourceName="Industria">
  <pivotTables>
    <pivotTable tabId="13" name="TablaDinámica1"/>
  </pivotTables>
  <data>
    <tabular pivotCacheId="1">
      <items count="12">
        <i x="6" s="1"/>
        <i x="2" s="1"/>
        <i x="1" s="1"/>
        <i x="9" s="1"/>
        <i x="7" s="1"/>
        <i x="10" s="1"/>
        <i x="11" s="1"/>
        <i x="5" s="1"/>
        <i x="4" s="1"/>
        <i x="3" s="1"/>
        <i x="0" s="1"/>
        <i x="8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Valor_de_mercado_2014__mdd" xr10:uid="{00000000-0013-0000-FFFF-FFFF02000000}" sourceName="Valor de mercado 2014 (mdd)">
  <pivotTables>
    <pivotTable tabId="13" name="TablaDinámica1"/>
  </pivotTables>
  <data>
    <tabular pivotCacheId="1">
      <items count="15">
        <i x="11" s="1"/>
        <i x="7" s="1"/>
        <i x="14" s="1"/>
        <i x="6" s="1"/>
        <i x="13" s="1"/>
        <i x="12" s="1"/>
        <i x="2" s="1"/>
        <i x="3" s="1"/>
        <i x="10" s="1"/>
        <i x="4" s="1"/>
        <i x="8" s="1"/>
        <i x="5" s="1"/>
        <i x="1" s="1"/>
        <i x="9" s="1"/>
        <i x="0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Valor_de_mercado_2015__mdd_2" xr10:uid="{00000000-0013-0000-FFFF-FFFF03000000}" sourceName="Valor de mercado 2015 (mdd)2">
  <pivotTables>
    <pivotTable tabId="13" name="TablaDinámica1"/>
  </pivotTables>
  <data>
    <tabular pivotCacheId="1">
      <items count="15">
        <i x="13" s="1"/>
        <i x="12" s="1"/>
        <i x="14" s="1"/>
        <i x="8" s="1"/>
        <i x="5" s="1"/>
        <i x="11" s="1"/>
        <i x="10" s="1"/>
        <i x="6" s="1"/>
        <i x="7" s="1"/>
        <i x="2" s="1"/>
        <i x="4" s="1"/>
        <i x="9" s="1"/>
        <i x="3" s="1"/>
        <i x="1" s="1"/>
        <i x="0" s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Valor_de_mercado_2016__mdd" xr10:uid="{00000000-0013-0000-FFFF-FFFF04000000}" sourceName="Valor de mercado 2016 (mdd)">
  <pivotTables>
    <pivotTable tabId="13" name="TablaDinámica1"/>
  </pivotTables>
  <data>
    <tabular pivotCacheId="1">
      <items count="15">
        <i x="14" s="1"/>
        <i x="13" s="1"/>
        <i x="4" s="1"/>
        <i x="12" s="1"/>
        <i x="2" s="1"/>
        <i x="7" s="1"/>
        <i x="9" s="1"/>
        <i x="10" s="1"/>
        <i x="1" s="1"/>
        <i x="11" s="1"/>
        <i x="6" s="1"/>
        <i x="8" s="1"/>
        <i x="5" s="1"/>
        <i x="3" s="1"/>
        <i x="0" s="1"/>
      </items>
    </tabular>
  </data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Nombre" xr10:uid="{00000000-0013-0000-FFFF-FFFF05000000}" sourceName="Nombre">
  <pivotTables>
    <pivotTable tabId="13" name="Empresas"/>
  </pivotTables>
  <data>
    <tabular pivotCacheId="1">
      <items count="15">
        <i x="0" s="1"/>
        <i x="10" s="1"/>
        <i x="5" s="1"/>
        <i x="9" s="1"/>
        <i x="1" s="1"/>
        <i x="14" s="1"/>
        <i x="8" s="1"/>
        <i x="7" s="1"/>
        <i x="11" s="1"/>
        <i x="2" s="1"/>
        <i x="3" s="1"/>
        <i x="12" s="1"/>
        <i x="13" s="1"/>
        <i x="6" s="1"/>
        <i x="4" s="1"/>
      </items>
    </tabular>
  </data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Valor_de_mercado_2014__mdd1" xr10:uid="{00000000-0013-0000-FFFF-FFFF06000000}" sourceName="Valor de mercado 2014 (mdd)">
  <pivotTables>
    <pivotTable tabId="13" name="Empresas"/>
  </pivotTables>
  <data>
    <tabular pivotCacheId="1">
      <items count="15">
        <i x="11" s="1"/>
        <i x="7" s="1"/>
        <i x="14" s="1"/>
        <i x="6" s="1"/>
        <i x="13" s="1"/>
        <i x="12" s="1"/>
        <i x="2" s="1"/>
        <i x="3" s="1"/>
        <i x="10" s="1"/>
        <i x="4" s="1"/>
        <i x="8" s="1"/>
        <i x="5" s="1"/>
        <i x="1" s="1"/>
        <i x="9" s="1"/>
        <i x="0" s="1"/>
      </items>
    </tabular>
  </data>
</slicerCacheDefinition>
</file>

<file path=xl/slicerCaches/slicerCache7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Valor_de_mercado_2015__mdd_21" xr10:uid="{00000000-0013-0000-FFFF-FFFF07000000}" sourceName="Valor de mercado 2015 (mdd)2">
  <pivotTables>
    <pivotTable tabId="13" name="Empresas"/>
  </pivotTables>
  <data>
    <tabular pivotCacheId="1">
      <items count="15">
        <i x="13" s="1"/>
        <i x="12" s="1"/>
        <i x="14" s="1"/>
        <i x="8" s="1"/>
        <i x="5" s="1"/>
        <i x="11" s="1"/>
        <i x="10" s="1"/>
        <i x="6" s="1"/>
        <i x="7" s="1"/>
        <i x="2" s="1"/>
        <i x="4" s="1"/>
        <i x="9" s="1"/>
        <i x="3" s="1"/>
        <i x="1" s="1"/>
        <i x="0" s="1"/>
      </items>
    </tabular>
  </data>
</slicerCacheDefinition>
</file>

<file path=xl/slicerCaches/slicerCache8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Valor_de_mercado_2016__mdd1" xr10:uid="{00000000-0013-0000-FFFF-FFFF08000000}" sourceName="Valor de mercado 2016 (mdd)">
  <pivotTables>
    <pivotTable tabId="13" name="Empresas"/>
  </pivotTables>
  <data>
    <tabular pivotCacheId="1">
      <items count="15">
        <i x="14" s="1"/>
        <i x="13" s="1"/>
        <i x="4" s="1"/>
        <i x="12" s="1"/>
        <i x="2" s="1"/>
        <i x="7" s="1"/>
        <i x="9" s="1"/>
        <i x="10" s="1"/>
        <i x="1" s="1"/>
        <i x="11" s="1"/>
        <i x="6" s="1"/>
        <i x="8" s="1"/>
        <i x="5" s="1"/>
        <i x="3" s="1"/>
        <i x="0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Industria" xr10:uid="{00000000-0014-0000-FFFF-FFFF01000000}" cache="SegmentaciónDeDatos_Industria" caption="Industria" style="SlicerStyleOther1" rowHeight="241300"/>
  <slicer name="Valor de mercado 2014 (mdd)" xr10:uid="{00000000-0014-0000-FFFF-FFFF02000000}" cache="SegmentaciónDeDatos_Valor_de_mercado_2014__mdd" caption="Valor de mercado 2014 (mdd)" style="SlicerStyleLight3" rowHeight="241300"/>
  <slicer name="Valor de mercado 2015 (mdd)2" xr10:uid="{00000000-0014-0000-FFFF-FFFF03000000}" cache="SegmentaciónDeDatos_Valor_de_mercado_2015__mdd_2" caption="Valor de mercado 2015 (mdd)2" style="SlicerStyleLight2" rowHeight="241300"/>
  <slicer name="Valor de mercado 2016 (mdd)" xr10:uid="{00000000-0014-0000-FFFF-FFFF04000000}" cache="SegmentaciónDeDatos_Valor_de_mercado_2016__mdd" caption="Valor de mercado 2016 (mdd)" style="SlicerStyleDark5" rowHeight="241300"/>
  <slicer name="Nombre" xr10:uid="{00000000-0014-0000-FFFF-FFFF05000000}" cache="SegmentaciónDeDatos_Nombre" caption="Nombre" rowHeight="241300"/>
  <slicer name="Valor de mercado 2014 (mdd) 1" xr10:uid="{00000000-0014-0000-FFFF-FFFF06000000}" cache="SegmentaciónDeDatos_Valor_de_mercado_2014__mdd1" caption="Valor de mercado 2014 (mdd)" rowHeight="241300"/>
  <slicer name="Valor de mercado 2015 (mdd)2 1" xr10:uid="{00000000-0014-0000-FFFF-FFFF07000000}" cache="SegmentaciónDeDatos_Valor_de_mercado_2015__mdd_21" caption="Valor de mercado 2015 (mdd)2" rowHeight="241300"/>
  <slicer name="Valor de mercado 2016 (mdd) 1" xr10:uid="{00000000-0014-0000-FFFF-FFFF08000000}" cache="SegmentaciónDeDatos_Valor_de_mercado_2016__mdd1" caption="Valor de mercado 2016 (mdd)" startItem="7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0000000}" name="Tabla6" displayName="Tabla6" ref="A6:J54" headerRowDxfId="118" tableBorderDxfId="117">
  <autoFilter ref="A6:J54" xr:uid="{00000000-0009-0000-0100-000006000000}"/>
  <tableColumns count="10">
    <tableColumn id="1" xr3:uid="{00000000-0010-0000-0000-000001000000}" name="ID" totalsRowLabel="Total" dataDxfId="116" totalsRowDxfId="115"/>
    <tableColumn id="2" xr3:uid="{00000000-0010-0000-0000-000002000000}" name="FechaDeOrden" dataDxfId="114" totalsRowDxfId="113"/>
    <tableColumn id="3" xr3:uid="{00000000-0010-0000-0000-000003000000}" name="Empleado" dataDxfId="112" totalsRowDxfId="111"/>
    <tableColumn id="4" xr3:uid="{00000000-0010-0000-0000-000004000000}" name="Status" dataDxfId="110" totalsRowDxfId="109"/>
    <tableColumn id="5" xr3:uid="{00000000-0010-0000-0000-000005000000}" name="Compañía" dataDxfId="108" totalsRowDxfId="107"/>
    <tableColumn id="6" xr3:uid="{00000000-0010-0000-0000-000006000000}" name="Fecha de envío" dataDxfId="106" totalsRowDxfId="105"/>
    <tableColumn id="7" xr3:uid="{00000000-0010-0000-0000-000007000000}" name="Cantidad" dataDxfId="104" totalsRowDxfId="103"/>
    <tableColumn id="8" xr3:uid="{00000000-0010-0000-0000-000008000000}" name="Precio" dataDxfId="102" totalsRowDxfId="101" dataCellStyle="Moneda"/>
    <tableColumn id="9" xr3:uid="{00000000-0010-0000-0000-000009000000}" name="Costo de envío" dataDxfId="100" totalsRowDxfId="99" dataCellStyle="Moneda"/>
    <tableColumn id="10" xr3:uid="{00000000-0010-0000-0000-00000A000000}" name="Total" totalsRowFunction="count" dataDxfId="98" totalsRowDxfId="97"/>
  </tableColumns>
  <tableStyleInfo name="TableStyleMedium2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9000000}" name="tbl_Rendimiento5" displayName="tbl_Rendimiento5" ref="B9:T24" totalsRowShown="0" headerRowDxfId="28">
  <autoFilter ref="B9:T24" xr:uid="{00000000-0009-0000-0100-000005000000}">
    <filterColumn colId="0" hiddenButton="1"/>
    <filterColumn colId="1" hiddenButton="1"/>
    <filterColumn colId="2" hiddenButton="1"/>
    <filterColumn colId="4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</autoFilter>
  <tableColumns count="19">
    <tableColumn id="1" xr3:uid="{00000000-0010-0000-0900-000001000000}" name="Nombre" dataDxfId="27"/>
    <tableColumn id="2" xr3:uid="{00000000-0010-0000-0900-000002000000}" name="Lugar de la lista de México" dataDxfId="26"/>
    <tableColumn id="4" xr3:uid="{00000000-0010-0000-0900-000004000000}" name="Industria" dataDxfId="25"/>
    <tableColumn id="22" xr3:uid="{00000000-0010-0000-0900-000016000000}" name="Valor de mercado 2014 (mdd)" dataDxfId="24"/>
    <tableColumn id="5" xr3:uid="{00000000-0010-0000-0900-000005000000}" name="Valor de mercado 2015 (mdd)2" dataDxfId="23"/>
    <tableColumn id="20" xr3:uid="{00000000-0010-0000-0900-000014000000}" name="Valor de mercado 2016 (mdd)" dataDxfId="22"/>
    <tableColumn id="19" xr3:uid="{00000000-0010-0000-0900-000013000000}" name="Logo"/>
    <tableColumn id="7" xr3:uid="{00000000-0010-0000-0900-000007000000}" name="Columna1" dataDxfId="21"/>
    <tableColumn id="8" xr3:uid="{00000000-0010-0000-0900-000008000000}" name="Columna2" dataDxfId="20"/>
    <tableColumn id="9" xr3:uid="{00000000-0010-0000-0900-000009000000}" name="Columna3" dataDxfId="19"/>
    <tableColumn id="10" xr3:uid="{00000000-0010-0000-0900-00000A000000}" name="Columna4" dataDxfId="18"/>
    <tableColumn id="11" xr3:uid="{00000000-0010-0000-0900-00000B000000}" name="Columna5" dataDxfId="17"/>
    <tableColumn id="12" xr3:uid="{00000000-0010-0000-0900-00000C000000}" name="Columna6" dataDxfId="16"/>
    <tableColumn id="13" xr3:uid="{00000000-0010-0000-0900-00000D000000}" name="Columna7" dataDxfId="15"/>
    <tableColumn id="14" xr3:uid="{00000000-0010-0000-0900-00000E000000}" name="Columna8" dataDxfId="14"/>
    <tableColumn id="15" xr3:uid="{00000000-0010-0000-0900-00000F000000}" name="Columna9" dataDxfId="13"/>
    <tableColumn id="16" xr3:uid="{00000000-0010-0000-0900-000010000000}" name="Columna10" dataDxfId="12"/>
    <tableColumn id="17" xr3:uid="{00000000-0010-0000-0900-000011000000}" name="Columna11" dataDxfId="11"/>
    <tableColumn id="18" xr3:uid="{00000000-0010-0000-0900-000012000000}" name="Columna12" dataDxfId="10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a1" displayName="Tabla1" ref="A6:J36" totalsRowCount="1">
  <autoFilter ref="A6:J35" xr:uid="{00000000-0009-0000-0100-000001000000}"/>
  <tableColumns count="10">
    <tableColumn id="1" xr3:uid="{00000000-0010-0000-0100-000001000000}" name="Compañía" totalsRowLabel="Total"/>
    <tableColumn id="2" xr3:uid="{00000000-0010-0000-0100-000002000000}" name="ID"/>
    <tableColumn id="3" xr3:uid="{00000000-0010-0000-0100-000003000000}" name="Primer nombre"/>
    <tableColumn id="4" xr3:uid="{00000000-0010-0000-0100-000004000000}" name="Apellido"/>
    <tableColumn id="5" xr3:uid="{00000000-0010-0000-0100-000005000000}" name="Teléfono"/>
    <tableColumn id="6" xr3:uid="{00000000-0010-0000-0100-000006000000}" name="Puesto"/>
    <tableColumn id="7" xr3:uid="{00000000-0010-0000-0100-000007000000}" name="Compras realizadas" dataDxfId="96"/>
    <tableColumn id="8" xr3:uid="{00000000-0010-0000-0100-000008000000}" name="Dirección"/>
    <tableColumn id="9" xr3:uid="{00000000-0010-0000-0100-000009000000}" name="Estado/Provincia"/>
    <tableColumn id="10" xr3:uid="{00000000-0010-0000-0100-00000A000000}" name="Ciudad" totalsRowFunction="count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2000000}" name="Tabla7" displayName="Tabla7" ref="A4:E14" totalsRowShown="0">
  <autoFilter ref="A4:E14" xr:uid="{00000000-0009-0000-0100-000007000000}"/>
  <tableColumns count="5">
    <tableColumn id="1" xr3:uid="{00000000-0010-0000-0200-000001000000}" name="Compañía"/>
    <tableColumn id="2" xr3:uid="{00000000-0010-0000-0200-000002000000}" name="Pedidos"/>
    <tableColumn id="3" xr3:uid="{00000000-0010-0000-0200-000003000000}" name="Primer nombre"/>
    <tableColumn id="4" xr3:uid="{00000000-0010-0000-0200-000004000000}" name="Apellido"/>
    <tableColumn id="5" xr3:uid="{00000000-0010-0000-0200-000005000000}" name="Puesto"/>
  </tableColumns>
  <tableStyleInfo name="TableStyleMedium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3000000}" name="Tabla8" displayName="Tabla8" ref="C8:K39" totalsRowCount="1" headerRowDxfId="94" tableBorderDxfId="93" headerRowCellStyle="Normal 3">
  <autoFilter ref="C8:K38" xr:uid="{00000000-0009-0000-0100-000008000000}"/>
  <tableColumns count="9">
    <tableColumn id="1" xr3:uid="{00000000-0010-0000-0300-000001000000}" name="Referencia" totalsRowLabel="Total"/>
    <tableColumn id="2" xr3:uid="{00000000-0010-0000-0300-000002000000}" name="Fecha Alta" dataDxfId="92" dataCellStyle="Normal 3"/>
    <tableColumn id="3" xr3:uid="{00000000-0010-0000-0300-000003000000}" name="Tipo"/>
    <tableColumn id="4" xr3:uid="{00000000-0010-0000-0300-000004000000}" name="Operación"/>
    <tableColumn id="5" xr3:uid="{00000000-0010-0000-0300-000005000000}" name="Estado"/>
    <tableColumn id="6" xr3:uid="{00000000-0010-0000-0300-000006000000}" name="Superficie"/>
    <tableColumn id="7" xr3:uid="{00000000-0010-0000-0300-000007000000}" name="Monto" totalsRowFunction="sum" dataDxfId="91" totalsRowDxfId="90" dataCellStyle="Normal 3"/>
    <tableColumn id="8" xr3:uid="{00000000-0010-0000-0300-000008000000}" name="Fecha Venta" dataDxfId="89" dataCellStyle="Normal 3"/>
    <tableColumn id="9" xr3:uid="{00000000-0010-0000-0300-000009000000}" name="Vendedor" totalsRowFunction="count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4000000}" name="toperación" displayName="toperación" ref="C6:G36" totalsRowShown="0">
  <autoFilter ref="C6:G36" xr:uid="{00000000-0009-0000-0100-000002000000}"/>
  <tableColumns count="5">
    <tableColumn id="1" xr3:uid="{00000000-0010-0000-0400-000001000000}" name="Giro Comercial"/>
    <tableColumn id="5" xr3:uid="{00000000-0010-0000-0400-000005000000}" name="Código" dataDxfId="84">
      <calculatedColumnFormula>LEFT(toperación[[#This Row],[Giro Comercial]],3)</calculatedColumnFormula>
    </tableColumn>
    <tableColumn id="2" xr3:uid="{00000000-0010-0000-0400-000002000000}" name="Operación"/>
    <tableColumn id="3" xr3:uid="{00000000-0010-0000-0400-000003000000}" name="Estado"/>
    <tableColumn id="4" xr3:uid="{00000000-0010-0000-0400-000004000000}" name="Monto" dataDxfId="83"/>
  </tableColumns>
  <tableStyleInfo name="TableStyleLight1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5000000}" name="Auditoría" displayName="Auditoría" ref="C4:I25">
  <autoFilter ref="C4:I25" xr:uid="{00000000-0009-0000-0100-000003000000}"/>
  <tableColumns count="7">
    <tableColumn id="1" xr3:uid="{00000000-0010-0000-0500-000001000000}" name="Referencia" totalsRowLabel="Total"/>
    <tableColumn id="2" xr3:uid="{00000000-0010-0000-0500-000002000000}" name="Fecha Alta" dataDxfId="82"/>
    <tableColumn id="3" xr3:uid="{00000000-0010-0000-0500-000003000000}" name="Tipo"/>
    <tableColumn id="4" xr3:uid="{00000000-0010-0000-0500-000004000000}" name="Operación"/>
    <tableColumn id="5" xr3:uid="{00000000-0010-0000-0500-000005000000}" name="Estado"/>
    <tableColumn id="6" xr3:uid="{00000000-0010-0000-0500-000006000000}" name="Superficie"/>
    <tableColumn id="7" xr3:uid="{00000000-0010-0000-0500-000007000000}" name="Monto de venta" totalsRowFunction="sum" dataDxfId="81" totalsRowDxfId="80"/>
  </tableColumns>
  <tableStyleInfo name="TableStyleMedium11" showFirstColumn="0" showLastColumn="1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6000000}" name="Tabla11" displayName="Tabla11" ref="C6:L33" totalsRowShown="0" headerRowDxfId="78" dataDxfId="77" tableBorderDxfId="76" headerRowCellStyle="Normal 4" dataCellStyle="Normal 4">
  <autoFilter ref="C6:L33" xr:uid="{00000000-0009-0000-0100-00000B000000}"/>
  <tableColumns count="10">
    <tableColumn id="1" xr3:uid="{00000000-0010-0000-0600-000001000000}" name="Cuenta No." dataDxfId="75" dataCellStyle="Normal 4"/>
    <tableColumn id="2" xr3:uid="{00000000-0010-0000-0600-000002000000}" name="Factura No." dataDxfId="74" dataCellStyle="Normal 4"/>
    <tableColumn id="3" xr3:uid="{00000000-0010-0000-0600-000003000000}" name="Fecha Factura" dataDxfId="73" dataCellStyle="Normal 4"/>
    <tableColumn id="4" xr3:uid="{00000000-0010-0000-0600-000004000000}" name="NOMBRE" dataDxfId="72" dataCellStyle="Normal 4"/>
    <tableColumn id="5" xr3:uid="{00000000-0010-0000-0600-000005000000}" name="Monto" dataDxfId="71" dataCellStyle="Moneda 2"/>
    <tableColumn id="6" xr3:uid="{00000000-0010-0000-0600-000006000000}" name="DIRECCIÓN" dataDxfId="70" dataCellStyle="Normal 4"/>
    <tableColumn id="7" xr3:uid="{00000000-0010-0000-0600-000007000000}" name="CIUDAD, ESTADO, CP" dataDxfId="69" dataCellStyle="Normal 4"/>
    <tableColumn id="8" xr3:uid="{00000000-0010-0000-0600-000008000000}" name="60 días" dataDxfId="68" dataCellStyle="Normal 4">
      <calculatedColumnFormula>Tabla11[[#This Row],[Fecha Factura]]+60</calculatedColumnFormula>
    </tableColumn>
    <tableColumn id="9" xr3:uid="{00000000-0010-0000-0600-000009000000}" name="90 días" dataDxfId="67" dataCellStyle="Normal 4">
      <calculatedColumnFormula>Tabla11[[#This Row],[Fecha Factura]]+90</calculatedColumnFormula>
    </tableColumn>
    <tableColumn id="10" xr3:uid="{00000000-0010-0000-0600-00000A000000}" name="120 días" dataDxfId="66" dataCellStyle="Normal 4">
      <calculatedColumnFormula>Tabla11[[#This Row],[Fecha Factura]]+120</calculatedColumnFormula>
    </tableColumn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7000000}" name="Tabla12" displayName="Tabla12" ref="B12:H39" totalsRowShown="0" headerRowBorderDxfId="65" tableBorderDxfId="64" totalsRowBorderDxfId="63">
  <autoFilter ref="B12:H39" xr:uid="{00000000-0009-0000-0100-00000C000000}"/>
  <tableColumns count="7">
    <tableColumn id="1" xr3:uid="{00000000-0010-0000-0700-000001000000}" name="Cuenta No." dataDxfId="62" dataCellStyle="Normal 4"/>
    <tableColumn id="2" xr3:uid="{00000000-0010-0000-0700-000002000000}" name="Factura No." dataDxfId="61" dataCellStyle="Normal 4"/>
    <tableColumn id="3" xr3:uid="{00000000-0010-0000-0700-000003000000}" name="Fecha Factura" dataDxfId="60" dataCellStyle="Normal 4"/>
    <tableColumn id="4" xr3:uid="{00000000-0010-0000-0700-000004000000}" name="Fecha Vencim." dataDxfId="59" dataCellStyle="Normal 4"/>
    <tableColumn id="5" xr3:uid="{00000000-0010-0000-0700-000005000000}" name="Monto" dataDxfId="58" dataCellStyle="Moneda 2"/>
    <tableColumn id="6" xr3:uid="{00000000-0010-0000-0700-000006000000}" name="Vendedor" dataDxfId="57" dataCellStyle="Moneda 2"/>
    <tableColumn id="7" xr3:uid="{00000000-0010-0000-0700-000007000000}" name="Días Vencidos" dataDxfId="56" dataCellStyle="Normal 4">
      <calculatedColumnFormula>IF($C$8&gt;Tabla12[[#This Row],[Fecha Vencim.]],$C$8-Tabla12[[#This Row],[Fecha Vencim.]],"NO VENCIDA")</calculatedColumnFormula>
    </tableColumn>
  </tableColumns>
  <tableStyleInfo name="TableStyleMedium5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8000000}" name="tbl_Rendimiento7" displayName="tbl_Rendimiento7" ref="B11:U40" totalsRowShown="0">
  <autoFilter ref="B11:U40" xr:uid="{00000000-0009-0000-0100-000004000000}">
    <filterColumn colId="0" hiddenButton="1"/>
    <filterColumn colId="1" hiddenButton="1"/>
    <filterColumn colId="2" hiddenButton="1"/>
    <filterColumn colId="3" hiddenButton="1"/>
    <filterColumn colId="4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</autoFilter>
  <tableColumns count="20">
    <tableColumn id="1" xr3:uid="{00000000-0010-0000-0800-000001000000}" name="Nombre" dataDxfId="51"/>
    <tableColumn id="3" xr3:uid="{00000000-0010-0000-0800-000003000000}" name="Lugar en lista global" dataDxfId="50"/>
    <tableColumn id="20" xr3:uid="{00000000-0010-0000-0800-000014000000}" name="País" dataDxfId="49"/>
    <tableColumn id="4" xr3:uid="{00000000-0010-0000-0800-000004000000}" name="Industria" dataDxfId="48"/>
    <tableColumn id="5" xr3:uid="{00000000-0010-0000-0800-000005000000}" name="Valor de mercado 2015 (mdd)" dataDxfId="47"/>
    <tableColumn id="6" xr3:uid="{00000000-0010-0000-0800-000006000000}" name="Valor de mercado 2016(mdd)" dataDxfId="46"/>
    <tableColumn id="21" xr3:uid="{00000000-0010-0000-0800-000015000000}" name="Ganancia/Perdida" dataDxfId="45"/>
    <tableColumn id="19" xr3:uid="{00000000-0010-0000-0800-000013000000}" name="Logo"/>
    <tableColumn id="7" xr3:uid="{00000000-0010-0000-0800-000007000000}" name="Columna1" dataDxfId="44"/>
    <tableColumn id="8" xr3:uid="{00000000-0010-0000-0800-000008000000}" name="Columna2" dataDxfId="43"/>
    <tableColumn id="9" xr3:uid="{00000000-0010-0000-0800-000009000000}" name="Columna3" dataDxfId="42"/>
    <tableColumn id="10" xr3:uid="{00000000-0010-0000-0800-00000A000000}" name="Columna4" dataDxfId="41"/>
    <tableColumn id="11" xr3:uid="{00000000-0010-0000-0800-00000B000000}" name="Columna5" dataDxfId="40"/>
    <tableColumn id="12" xr3:uid="{00000000-0010-0000-0800-00000C000000}" name="Columna6" dataDxfId="39"/>
    <tableColumn id="13" xr3:uid="{00000000-0010-0000-0800-00000D000000}" name="Columna7" dataDxfId="38"/>
    <tableColumn id="14" xr3:uid="{00000000-0010-0000-0800-00000E000000}" name="Columna8" dataDxfId="37"/>
    <tableColumn id="15" xr3:uid="{00000000-0010-0000-0800-00000F000000}" name="Columna9" dataDxfId="36"/>
    <tableColumn id="16" xr3:uid="{00000000-0010-0000-0800-000010000000}" name="Columna10" dataDxfId="35"/>
    <tableColumn id="17" xr3:uid="{00000000-0010-0000-0800-000011000000}" name="Columna11" dataDxfId="34"/>
    <tableColumn id="18" xr3:uid="{00000000-0010-0000-0800-000012000000}" name="Columna12" dataDxfId="33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5" Type="http://schemas.openxmlformats.org/officeDocument/2006/relationships/comments" Target="../comments10.xml"/><Relationship Id="rId4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8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4" Type="http://schemas.microsoft.com/office/2007/relationships/slicer" Target="../slicers/slicer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1.xml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1.xml"/><Relationship Id="rId5" Type="http://schemas.openxmlformats.org/officeDocument/2006/relationships/comments" Target="../comments5.xml"/><Relationship Id="rId4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5" Type="http://schemas.openxmlformats.org/officeDocument/2006/relationships/comments" Target="../comments7.xml"/><Relationship Id="rId4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5" Type="http://schemas.openxmlformats.org/officeDocument/2006/relationships/comments" Target="../comments8.xml"/><Relationship Id="rId4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5" Type="http://schemas.openxmlformats.org/officeDocument/2006/relationships/comments" Target="../comments9.xml"/><Relationship Id="rId4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4"/>
  <sheetViews>
    <sheetView zoomScaleNormal="100" workbookViewId="0">
      <selection activeCell="G2" sqref="G2"/>
    </sheetView>
  </sheetViews>
  <sheetFormatPr baseColWidth="10" defaultColWidth="9" defaultRowHeight="15" x14ac:dyDescent="0.25"/>
  <cols>
    <col min="1" max="1" width="5" customWidth="1"/>
    <col min="2" max="2" width="16.28515625" customWidth="1"/>
    <col min="3" max="3" width="24.140625" customWidth="1"/>
    <col min="4" max="4" width="8.5703125" customWidth="1"/>
    <col min="5" max="5" width="22" customWidth="1"/>
    <col min="6" max="6" width="16.42578125" customWidth="1"/>
    <col min="7" max="8" width="12.42578125" customWidth="1"/>
    <col min="9" max="9" width="21" customWidth="1"/>
    <col min="10" max="10" width="7.5703125" customWidth="1"/>
  </cols>
  <sheetData>
    <row r="1" spans="1:14" ht="31.5" x14ac:dyDescent="0.5">
      <c r="A1" s="153" t="s">
        <v>212</v>
      </c>
      <c r="B1" s="153"/>
      <c r="C1" s="153"/>
      <c r="D1" s="153"/>
      <c r="E1" s="153"/>
      <c r="F1" s="153"/>
    </row>
    <row r="2" spans="1:14" ht="31.5" x14ac:dyDescent="0.5">
      <c r="A2" s="6" t="s">
        <v>213</v>
      </c>
      <c r="B2" s="5"/>
      <c r="C2" s="5"/>
      <c r="D2" s="5"/>
      <c r="E2" s="5"/>
      <c r="F2" s="5"/>
      <c r="G2">
        <v>1</v>
      </c>
    </row>
    <row r="3" spans="1:14" ht="18.75" x14ac:dyDescent="0.3">
      <c r="A3" s="6" t="s">
        <v>214</v>
      </c>
      <c r="K3">
        <v>1</v>
      </c>
    </row>
    <row r="4" spans="1:14" ht="18.75" x14ac:dyDescent="0.3">
      <c r="A4" s="6" t="s">
        <v>215</v>
      </c>
      <c r="H4">
        <v>1</v>
      </c>
    </row>
    <row r="5" spans="1:14" ht="18.75" x14ac:dyDescent="0.3">
      <c r="A5" s="6"/>
    </row>
    <row r="6" spans="1:14" x14ac:dyDescent="0.25">
      <c r="A6" s="98" t="s">
        <v>0</v>
      </c>
      <c r="B6" s="98" t="s">
        <v>1</v>
      </c>
      <c r="C6" s="98" t="s">
        <v>2</v>
      </c>
      <c r="D6" s="98" t="s">
        <v>3</v>
      </c>
      <c r="E6" s="98" t="s">
        <v>4</v>
      </c>
      <c r="F6" s="98" t="s">
        <v>5</v>
      </c>
      <c r="G6" s="98" t="s">
        <v>6</v>
      </c>
      <c r="H6" s="98" t="s">
        <v>7</v>
      </c>
      <c r="I6" s="98" t="s">
        <v>8</v>
      </c>
      <c r="J6" s="98" t="s">
        <v>9</v>
      </c>
    </row>
    <row r="7" spans="1:14" x14ac:dyDescent="0.25">
      <c r="A7" s="3">
        <v>81</v>
      </c>
      <c r="B7" s="2">
        <v>42361</v>
      </c>
      <c r="C7" s="3" t="s">
        <v>10</v>
      </c>
      <c r="D7" s="3" t="s">
        <v>14</v>
      </c>
      <c r="E7" s="3" t="s">
        <v>12</v>
      </c>
      <c r="F7" s="2">
        <v>42363</v>
      </c>
      <c r="G7" s="3">
        <v>20</v>
      </c>
      <c r="H7" s="4">
        <v>4799</v>
      </c>
      <c r="I7" s="4">
        <v>0</v>
      </c>
      <c r="J7" s="3"/>
    </row>
    <row r="8" spans="1:14" x14ac:dyDescent="0.25">
      <c r="A8" s="3">
        <v>80</v>
      </c>
      <c r="B8" s="2">
        <v>42582</v>
      </c>
      <c r="C8" s="3" t="s">
        <v>10</v>
      </c>
      <c r="D8" s="3" t="s">
        <v>14</v>
      </c>
      <c r="E8" s="3" t="s">
        <v>13</v>
      </c>
      <c r="F8" s="2">
        <v>42584</v>
      </c>
      <c r="G8" s="3">
        <v>7</v>
      </c>
      <c r="H8" s="4">
        <v>3839</v>
      </c>
      <c r="I8" s="4">
        <v>0</v>
      </c>
      <c r="J8" s="3"/>
    </row>
    <row r="9" spans="1:14" x14ac:dyDescent="0.25">
      <c r="A9" s="3">
        <v>79</v>
      </c>
      <c r="B9" s="2">
        <v>42558</v>
      </c>
      <c r="C9" s="3" t="s">
        <v>10</v>
      </c>
      <c r="D9" s="3" t="s">
        <v>14</v>
      </c>
      <c r="E9" s="3" t="s">
        <v>15</v>
      </c>
      <c r="F9" s="2">
        <v>42560</v>
      </c>
      <c r="G9" s="3">
        <v>5</v>
      </c>
      <c r="H9" s="4">
        <v>2157</v>
      </c>
      <c r="I9" s="4">
        <v>0</v>
      </c>
      <c r="J9" s="3"/>
    </row>
    <row r="10" spans="1:14" x14ac:dyDescent="0.25">
      <c r="A10" s="3">
        <v>78</v>
      </c>
      <c r="B10" s="2">
        <v>42495</v>
      </c>
      <c r="C10" s="3" t="s">
        <v>16</v>
      </c>
      <c r="D10" s="3" t="s">
        <v>14</v>
      </c>
      <c r="E10" s="3" t="s">
        <v>17</v>
      </c>
      <c r="F10" s="2">
        <v>42497</v>
      </c>
      <c r="G10" s="3">
        <v>13</v>
      </c>
      <c r="H10" s="4">
        <v>756</v>
      </c>
      <c r="I10" s="4">
        <v>200</v>
      </c>
      <c r="J10" s="3"/>
    </row>
    <row r="11" spans="1:14" x14ac:dyDescent="0.25">
      <c r="A11" s="3">
        <v>77</v>
      </c>
      <c r="B11" s="2">
        <v>42256</v>
      </c>
      <c r="C11" s="3" t="s">
        <v>18</v>
      </c>
      <c r="D11" s="3" t="s">
        <v>14</v>
      </c>
      <c r="E11" s="3" t="s">
        <v>19</v>
      </c>
      <c r="F11" s="2">
        <v>42258</v>
      </c>
      <c r="G11" s="3">
        <v>10</v>
      </c>
      <c r="H11" s="4">
        <v>3098</v>
      </c>
      <c r="I11" s="4">
        <v>60</v>
      </c>
      <c r="J11" s="3"/>
    </row>
    <row r="12" spans="1:14" x14ac:dyDescent="0.25">
      <c r="A12" s="3">
        <v>76</v>
      </c>
      <c r="B12" s="2">
        <v>42291</v>
      </c>
      <c r="C12" s="3" t="s">
        <v>18</v>
      </c>
      <c r="D12" s="3" t="s">
        <v>11</v>
      </c>
      <c r="E12" s="3" t="s">
        <v>20</v>
      </c>
      <c r="F12" s="2">
        <v>42293</v>
      </c>
      <c r="G12" s="3">
        <v>7</v>
      </c>
      <c r="H12" s="4">
        <v>828</v>
      </c>
      <c r="I12" s="4">
        <v>5</v>
      </c>
      <c r="J12" s="3"/>
    </row>
    <row r="13" spans="1:14" x14ac:dyDescent="0.25">
      <c r="A13" s="3">
        <v>75</v>
      </c>
      <c r="B13" s="2">
        <v>42215</v>
      </c>
      <c r="C13" s="3" t="s">
        <v>21</v>
      </c>
      <c r="D13" s="3" t="s">
        <v>11</v>
      </c>
      <c r="E13" s="3" t="s">
        <v>22</v>
      </c>
      <c r="F13" s="2">
        <v>42217</v>
      </c>
      <c r="G13" s="3">
        <v>6</v>
      </c>
      <c r="H13" s="4">
        <v>863</v>
      </c>
      <c r="I13" s="4">
        <v>50</v>
      </c>
      <c r="J13" s="3"/>
    </row>
    <row r="14" spans="1:14" x14ac:dyDescent="0.25">
      <c r="A14" s="3">
        <v>74</v>
      </c>
      <c r="B14" s="2">
        <v>42170</v>
      </c>
      <c r="C14" s="3" t="s">
        <v>23</v>
      </c>
      <c r="D14" s="3" t="s">
        <v>11</v>
      </c>
      <c r="E14" s="3" t="s">
        <v>15</v>
      </c>
      <c r="F14" s="2">
        <v>42172</v>
      </c>
      <c r="G14" s="3">
        <v>10</v>
      </c>
      <c r="H14" s="4">
        <v>1679</v>
      </c>
      <c r="I14" s="4">
        <v>300</v>
      </c>
      <c r="J14" s="3"/>
    </row>
    <row r="15" spans="1:14" x14ac:dyDescent="0.25">
      <c r="A15" s="3">
        <v>73</v>
      </c>
      <c r="B15" s="2">
        <v>42495</v>
      </c>
      <c r="C15" s="3" t="s">
        <v>24</v>
      </c>
      <c r="D15" s="3" t="s">
        <v>11</v>
      </c>
      <c r="E15" s="3" t="s">
        <v>25</v>
      </c>
      <c r="F15" s="2">
        <v>42497</v>
      </c>
      <c r="G15" s="3">
        <v>12</v>
      </c>
      <c r="H15" s="4">
        <v>4607</v>
      </c>
      <c r="I15" s="4">
        <v>100</v>
      </c>
      <c r="J15" s="3"/>
    </row>
    <row r="16" spans="1:14" x14ac:dyDescent="0.25">
      <c r="A16" s="3">
        <v>72</v>
      </c>
      <c r="B16" s="2">
        <v>42183</v>
      </c>
      <c r="C16" s="3" t="s">
        <v>16</v>
      </c>
      <c r="D16" s="3" t="s">
        <v>11</v>
      </c>
      <c r="E16" s="3" t="s">
        <v>26</v>
      </c>
      <c r="F16" s="2">
        <v>42185</v>
      </c>
      <c r="G16" s="3">
        <v>18</v>
      </c>
      <c r="H16" s="4">
        <v>1249</v>
      </c>
      <c r="I16" s="4">
        <v>40</v>
      </c>
      <c r="J16" s="3"/>
      <c r="M16" s="151" t="s">
        <v>27</v>
      </c>
      <c r="N16" s="151"/>
    </row>
    <row r="17" spans="1:14" x14ac:dyDescent="0.25">
      <c r="A17" s="3">
        <v>71</v>
      </c>
      <c r="B17" s="2">
        <v>42174</v>
      </c>
      <c r="C17" s="3" t="s">
        <v>16</v>
      </c>
      <c r="D17" s="3" t="s">
        <v>11</v>
      </c>
      <c r="E17" s="3" t="s">
        <v>28</v>
      </c>
      <c r="F17" s="2">
        <v>42176</v>
      </c>
      <c r="G17" s="3">
        <v>8</v>
      </c>
      <c r="H17" s="4">
        <v>3476</v>
      </c>
      <c r="I17" s="4">
        <v>0</v>
      </c>
      <c r="J17" s="3"/>
      <c r="M17" s="152">
        <f>MAX(Tabla6[Precio])</f>
        <v>4799</v>
      </c>
      <c r="N17" s="152"/>
    </row>
    <row r="18" spans="1:14" x14ac:dyDescent="0.25">
      <c r="A18" s="3">
        <v>70</v>
      </c>
      <c r="B18" s="2">
        <v>42308</v>
      </c>
      <c r="C18" s="3" t="s">
        <v>16</v>
      </c>
      <c r="D18" s="3" t="s">
        <v>11</v>
      </c>
      <c r="E18" s="3" t="s">
        <v>29</v>
      </c>
      <c r="F18" s="2">
        <v>42310</v>
      </c>
      <c r="G18" s="3">
        <v>12</v>
      </c>
      <c r="H18" s="4">
        <v>2043</v>
      </c>
      <c r="I18" s="4">
        <v>0</v>
      </c>
      <c r="J18" s="3"/>
    </row>
    <row r="19" spans="1:14" x14ac:dyDescent="0.25">
      <c r="A19" s="3">
        <v>69</v>
      </c>
      <c r="B19" s="2">
        <v>42417</v>
      </c>
      <c r="C19" s="3" t="s">
        <v>16</v>
      </c>
      <c r="D19" s="3" t="s">
        <v>11</v>
      </c>
      <c r="E19" s="3" t="s">
        <v>30</v>
      </c>
      <c r="F19" s="2">
        <v>42419</v>
      </c>
      <c r="G19" s="3">
        <v>14</v>
      </c>
      <c r="H19" s="4">
        <v>2150</v>
      </c>
      <c r="I19" s="4">
        <v>0</v>
      </c>
      <c r="J19" s="3"/>
    </row>
    <row r="20" spans="1:14" x14ac:dyDescent="0.25">
      <c r="A20" s="3">
        <v>68</v>
      </c>
      <c r="B20" s="2">
        <v>42360</v>
      </c>
      <c r="C20" s="3" t="s">
        <v>16</v>
      </c>
      <c r="D20" s="3" t="s">
        <v>11</v>
      </c>
      <c r="E20" s="3" t="s">
        <v>31</v>
      </c>
      <c r="F20" s="2">
        <v>42362</v>
      </c>
      <c r="G20" s="3">
        <v>6</v>
      </c>
      <c r="H20" s="4">
        <v>4441</v>
      </c>
      <c r="I20" s="4">
        <v>0</v>
      </c>
      <c r="J20" s="3"/>
    </row>
    <row r="21" spans="1:14" x14ac:dyDescent="0.25">
      <c r="A21" s="3">
        <v>67</v>
      </c>
      <c r="B21" s="2">
        <v>42308</v>
      </c>
      <c r="C21" s="3" t="s">
        <v>21</v>
      </c>
      <c r="D21" s="3" t="s">
        <v>14</v>
      </c>
      <c r="E21" s="3" t="s">
        <v>30</v>
      </c>
      <c r="F21" s="2">
        <v>42310</v>
      </c>
      <c r="G21" s="3">
        <v>9</v>
      </c>
      <c r="H21" s="4">
        <v>3928</v>
      </c>
      <c r="I21" s="4">
        <v>9</v>
      </c>
      <c r="J21" s="3"/>
    </row>
    <row r="22" spans="1:14" x14ac:dyDescent="0.25">
      <c r="A22" s="3">
        <v>66</v>
      </c>
      <c r="B22" s="2">
        <v>42619</v>
      </c>
      <c r="C22" s="3" t="s">
        <v>32</v>
      </c>
      <c r="D22" s="3" t="s">
        <v>11</v>
      </c>
      <c r="E22" s="3" t="s">
        <v>22</v>
      </c>
      <c r="F22" s="2">
        <v>42621</v>
      </c>
      <c r="G22" s="3">
        <v>20</v>
      </c>
      <c r="H22" s="4">
        <v>1169</v>
      </c>
      <c r="I22" s="4">
        <v>5</v>
      </c>
      <c r="J22" s="3"/>
    </row>
    <row r="23" spans="1:14" x14ac:dyDescent="0.25">
      <c r="A23" s="3">
        <v>65</v>
      </c>
      <c r="B23" s="2">
        <v>42615</v>
      </c>
      <c r="C23" s="3" t="s">
        <v>18</v>
      </c>
      <c r="D23" s="3" t="s">
        <v>11</v>
      </c>
      <c r="E23" s="3" t="s">
        <v>26</v>
      </c>
      <c r="F23" s="2">
        <v>42617</v>
      </c>
      <c r="G23" s="3">
        <v>18</v>
      </c>
      <c r="H23" s="4">
        <v>1920</v>
      </c>
      <c r="I23" s="4">
        <v>10</v>
      </c>
      <c r="J23" s="3"/>
    </row>
    <row r="24" spans="1:14" x14ac:dyDescent="0.25">
      <c r="A24" s="3">
        <v>64</v>
      </c>
      <c r="B24" s="2">
        <v>42653</v>
      </c>
      <c r="C24" s="3" t="s">
        <v>33</v>
      </c>
      <c r="D24" s="3" t="s">
        <v>11</v>
      </c>
      <c r="E24" s="3" t="s">
        <v>15</v>
      </c>
      <c r="F24" s="2">
        <v>42655</v>
      </c>
      <c r="G24" s="3">
        <v>8</v>
      </c>
      <c r="H24" s="4">
        <v>4629</v>
      </c>
      <c r="I24" s="4">
        <v>12</v>
      </c>
      <c r="J24" s="3"/>
    </row>
    <row r="25" spans="1:14" x14ac:dyDescent="0.25">
      <c r="A25" s="3">
        <v>63</v>
      </c>
      <c r="B25" s="2">
        <v>42239</v>
      </c>
      <c r="C25" s="3" t="s">
        <v>21</v>
      </c>
      <c r="D25" s="3" t="s">
        <v>14</v>
      </c>
      <c r="E25" s="3" t="s">
        <v>12</v>
      </c>
      <c r="F25" s="2">
        <v>42241</v>
      </c>
      <c r="G25" s="3">
        <v>17</v>
      </c>
      <c r="H25" s="4">
        <v>1242</v>
      </c>
      <c r="I25" s="4">
        <v>7</v>
      </c>
      <c r="J25" s="3"/>
    </row>
    <row r="26" spans="1:14" x14ac:dyDescent="0.25">
      <c r="A26" s="3">
        <v>62</v>
      </c>
      <c r="B26" s="2">
        <v>42482</v>
      </c>
      <c r="C26" s="3" t="s">
        <v>32</v>
      </c>
      <c r="D26" s="3" t="s">
        <v>11</v>
      </c>
      <c r="E26" s="3" t="s">
        <v>17</v>
      </c>
      <c r="F26" s="2">
        <v>42484</v>
      </c>
      <c r="G26" s="3">
        <v>9</v>
      </c>
      <c r="H26" s="4">
        <v>4202</v>
      </c>
      <c r="I26" s="4">
        <v>7</v>
      </c>
      <c r="J26" s="3"/>
    </row>
    <row r="27" spans="1:14" x14ac:dyDescent="0.25">
      <c r="A27" s="3">
        <v>61</v>
      </c>
      <c r="B27" s="2">
        <v>42504</v>
      </c>
      <c r="C27" s="3" t="s">
        <v>18</v>
      </c>
      <c r="D27" s="3" t="s">
        <v>11</v>
      </c>
      <c r="E27" s="3" t="s">
        <v>13</v>
      </c>
      <c r="F27" s="2">
        <v>42506</v>
      </c>
      <c r="G27" s="3">
        <v>17</v>
      </c>
      <c r="H27" s="4">
        <v>3295</v>
      </c>
      <c r="I27" s="4">
        <v>4</v>
      </c>
      <c r="J27" s="3"/>
    </row>
    <row r="28" spans="1:14" x14ac:dyDescent="0.25">
      <c r="A28" s="3">
        <v>60</v>
      </c>
      <c r="B28" s="2">
        <v>42431</v>
      </c>
      <c r="C28" s="3" t="s">
        <v>23</v>
      </c>
      <c r="D28" s="3" t="s">
        <v>14</v>
      </c>
      <c r="E28" s="3" t="s">
        <v>22</v>
      </c>
      <c r="F28" s="2">
        <v>42433</v>
      </c>
      <c r="G28" s="3">
        <v>11</v>
      </c>
      <c r="H28" s="4">
        <v>998</v>
      </c>
      <c r="I28" s="4">
        <v>50</v>
      </c>
      <c r="J28" s="3"/>
    </row>
    <row r="29" spans="1:14" x14ac:dyDescent="0.25">
      <c r="A29" s="3">
        <v>59</v>
      </c>
      <c r="B29" s="2">
        <v>42515</v>
      </c>
      <c r="C29" s="3" t="s">
        <v>21</v>
      </c>
      <c r="D29" s="3" t="s">
        <v>11</v>
      </c>
      <c r="E29" s="3" t="s">
        <v>34</v>
      </c>
      <c r="F29" s="2">
        <v>42517</v>
      </c>
      <c r="G29" s="3">
        <v>9</v>
      </c>
      <c r="H29" s="4">
        <v>3816</v>
      </c>
      <c r="I29" s="4">
        <v>5</v>
      </c>
      <c r="J29" s="3"/>
    </row>
    <row r="30" spans="1:14" x14ac:dyDescent="0.25">
      <c r="A30" s="3">
        <v>58</v>
      </c>
      <c r="B30" s="2">
        <v>42324</v>
      </c>
      <c r="C30" s="3" t="s">
        <v>32</v>
      </c>
      <c r="D30" s="3" t="s">
        <v>14</v>
      </c>
      <c r="E30" s="3" t="s">
        <v>13</v>
      </c>
      <c r="F30" s="2">
        <v>42326</v>
      </c>
      <c r="G30" s="3">
        <v>14</v>
      </c>
      <c r="H30" s="4">
        <v>4317</v>
      </c>
      <c r="I30" s="4">
        <v>5</v>
      </c>
      <c r="J30" s="3"/>
    </row>
    <row r="31" spans="1:14" x14ac:dyDescent="0.25">
      <c r="A31" s="3">
        <v>57</v>
      </c>
      <c r="B31" s="2">
        <v>42598</v>
      </c>
      <c r="C31" s="3" t="s">
        <v>18</v>
      </c>
      <c r="D31" s="3" t="s">
        <v>11</v>
      </c>
      <c r="E31" s="3" t="s">
        <v>35</v>
      </c>
      <c r="F31" s="2">
        <v>42600</v>
      </c>
      <c r="G31" s="3">
        <v>11</v>
      </c>
      <c r="H31" s="4">
        <v>4451</v>
      </c>
      <c r="I31" s="4">
        <v>200</v>
      </c>
      <c r="J31" s="3"/>
    </row>
    <row r="32" spans="1:14" x14ac:dyDescent="0.25">
      <c r="A32" s="3">
        <v>56</v>
      </c>
      <c r="B32" s="2">
        <v>42237</v>
      </c>
      <c r="C32" s="3" t="s">
        <v>10</v>
      </c>
      <c r="D32" s="3" t="s">
        <v>14</v>
      </c>
      <c r="E32" s="3" t="s">
        <v>15</v>
      </c>
      <c r="F32" s="2">
        <v>42239</v>
      </c>
      <c r="G32" s="3">
        <v>12</v>
      </c>
      <c r="H32" s="4">
        <v>2978</v>
      </c>
      <c r="I32" s="4">
        <v>0</v>
      </c>
      <c r="J32" s="3"/>
    </row>
    <row r="33" spans="1:10" x14ac:dyDescent="0.25">
      <c r="A33" s="3">
        <v>55</v>
      </c>
      <c r="B33" s="2">
        <v>42596</v>
      </c>
      <c r="C33" s="3" t="s">
        <v>16</v>
      </c>
      <c r="D33" s="3" t="s">
        <v>14</v>
      </c>
      <c r="E33" s="3" t="s">
        <v>17</v>
      </c>
      <c r="F33" s="2">
        <v>42598</v>
      </c>
      <c r="G33" s="3">
        <v>13</v>
      </c>
      <c r="H33" s="4">
        <v>2636</v>
      </c>
      <c r="I33" s="4">
        <v>200</v>
      </c>
      <c r="J33" s="3"/>
    </row>
    <row r="34" spans="1:10" x14ac:dyDescent="0.25">
      <c r="A34" s="3">
        <v>51</v>
      </c>
      <c r="B34" s="2">
        <v>42269</v>
      </c>
      <c r="C34" s="3" t="s">
        <v>18</v>
      </c>
      <c r="D34" s="3" t="s">
        <v>14</v>
      </c>
      <c r="E34" s="3" t="s">
        <v>19</v>
      </c>
      <c r="F34" s="2">
        <v>42271</v>
      </c>
      <c r="G34" s="3">
        <v>7</v>
      </c>
      <c r="H34" s="4">
        <v>3471</v>
      </c>
      <c r="I34" s="4">
        <v>60</v>
      </c>
      <c r="J34" s="3"/>
    </row>
    <row r="35" spans="1:10" x14ac:dyDescent="0.25">
      <c r="A35" s="3">
        <v>50</v>
      </c>
      <c r="B35" s="2">
        <v>42305</v>
      </c>
      <c r="C35" s="3" t="s">
        <v>18</v>
      </c>
      <c r="D35" s="3" t="s">
        <v>14</v>
      </c>
      <c r="E35" s="3" t="s">
        <v>20</v>
      </c>
      <c r="F35" s="2">
        <v>42307</v>
      </c>
      <c r="G35" s="3">
        <v>5</v>
      </c>
      <c r="H35" s="4">
        <v>3897</v>
      </c>
      <c r="I35" s="4">
        <v>5</v>
      </c>
      <c r="J35" s="3"/>
    </row>
    <row r="36" spans="1:10" x14ac:dyDescent="0.25">
      <c r="A36" s="3">
        <v>48</v>
      </c>
      <c r="B36" s="2">
        <v>42316</v>
      </c>
      <c r="C36" s="3" t="s">
        <v>21</v>
      </c>
      <c r="D36" s="3" t="s">
        <v>14</v>
      </c>
      <c r="E36" s="3" t="s">
        <v>22</v>
      </c>
      <c r="F36" s="2">
        <v>42318</v>
      </c>
      <c r="G36" s="3">
        <v>13</v>
      </c>
      <c r="H36" s="4">
        <v>897</v>
      </c>
      <c r="I36" s="4">
        <v>50</v>
      </c>
      <c r="J36" s="3"/>
    </row>
    <row r="37" spans="1:10" x14ac:dyDescent="0.25">
      <c r="A37" s="3">
        <v>47</v>
      </c>
      <c r="B37" s="2">
        <v>42566</v>
      </c>
      <c r="C37" s="3" t="s">
        <v>23</v>
      </c>
      <c r="D37" s="3" t="s">
        <v>14</v>
      </c>
      <c r="E37" s="3" t="s">
        <v>15</v>
      </c>
      <c r="F37" s="2">
        <v>42568</v>
      </c>
      <c r="G37" s="3">
        <v>14</v>
      </c>
      <c r="H37" s="4">
        <v>4330</v>
      </c>
      <c r="I37" s="4">
        <v>300</v>
      </c>
      <c r="J37" s="3"/>
    </row>
    <row r="38" spans="1:10" x14ac:dyDescent="0.25">
      <c r="A38" s="3">
        <v>46</v>
      </c>
      <c r="B38" s="2">
        <v>42183</v>
      </c>
      <c r="C38" s="3" t="s">
        <v>24</v>
      </c>
      <c r="D38" s="3" t="s">
        <v>14</v>
      </c>
      <c r="E38" s="3" t="s">
        <v>25</v>
      </c>
      <c r="F38" s="2">
        <v>42185</v>
      </c>
      <c r="G38" s="3">
        <v>10</v>
      </c>
      <c r="H38" s="4">
        <v>1014</v>
      </c>
      <c r="I38" s="4">
        <v>100</v>
      </c>
      <c r="J38" s="3"/>
    </row>
    <row r="39" spans="1:10" x14ac:dyDescent="0.25">
      <c r="A39" s="3">
        <v>45</v>
      </c>
      <c r="B39" s="2">
        <v>42494</v>
      </c>
      <c r="C39" s="3" t="s">
        <v>16</v>
      </c>
      <c r="D39" s="3" t="s">
        <v>14</v>
      </c>
      <c r="E39" s="3" t="s">
        <v>26</v>
      </c>
      <c r="F39" s="2">
        <v>42496</v>
      </c>
      <c r="G39" s="3">
        <v>10</v>
      </c>
      <c r="H39" s="4">
        <v>778</v>
      </c>
      <c r="I39" s="4">
        <v>40</v>
      </c>
      <c r="J39" s="3"/>
    </row>
    <row r="40" spans="1:10" x14ac:dyDescent="0.25">
      <c r="A40" s="3">
        <v>44</v>
      </c>
      <c r="B40" s="2">
        <v>42648</v>
      </c>
      <c r="C40" s="3" t="s">
        <v>16</v>
      </c>
      <c r="D40" s="3" t="s">
        <v>11</v>
      </c>
      <c r="E40" s="3" t="s">
        <v>28</v>
      </c>
      <c r="F40" s="2">
        <v>42650</v>
      </c>
      <c r="G40" s="3">
        <v>5</v>
      </c>
      <c r="H40" s="4">
        <v>4174</v>
      </c>
      <c r="I40" s="4">
        <v>0</v>
      </c>
      <c r="J40" s="3"/>
    </row>
    <row r="41" spans="1:10" x14ac:dyDescent="0.25">
      <c r="A41" s="3">
        <v>43</v>
      </c>
      <c r="B41" s="2">
        <v>42342</v>
      </c>
      <c r="C41" s="3" t="s">
        <v>16</v>
      </c>
      <c r="D41" s="3" t="s">
        <v>11</v>
      </c>
      <c r="E41" s="3" t="s">
        <v>29</v>
      </c>
      <c r="F41" s="2">
        <v>42344</v>
      </c>
      <c r="G41" s="3">
        <v>17</v>
      </c>
      <c r="H41" s="4">
        <v>577</v>
      </c>
      <c r="I41" s="4">
        <v>0</v>
      </c>
      <c r="J41" s="3"/>
    </row>
    <row r="42" spans="1:10" x14ac:dyDescent="0.25">
      <c r="A42" s="3">
        <v>42</v>
      </c>
      <c r="B42" s="2">
        <v>42366</v>
      </c>
      <c r="C42" s="3" t="s">
        <v>16</v>
      </c>
      <c r="D42" s="3" t="s">
        <v>36</v>
      </c>
      <c r="E42" s="3" t="s">
        <v>30</v>
      </c>
      <c r="F42" s="2">
        <v>42368</v>
      </c>
      <c r="G42" s="3">
        <v>13</v>
      </c>
      <c r="H42" s="4">
        <v>551</v>
      </c>
      <c r="I42" s="4">
        <v>0</v>
      </c>
      <c r="J42" s="3"/>
    </row>
    <row r="43" spans="1:10" x14ac:dyDescent="0.25">
      <c r="A43" s="3">
        <v>41</v>
      </c>
      <c r="B43" s="2">
        <v>42638</v>
      </c>
      <c r="C43" s="3" t="s">
        <v>16</v>
      </c>
      <c r="D43" s="3" t="s">
        <v>11</v>
      </c>
      <c r="E43" s="3" t="s">
        <v>31</v>
      </c>
      <c r="F43" s="2">
        <v>42640</v>
      </c>
      <c r="G43" s="3">
        <v>17</v>
      </c>
      <c r="H43" s="4">
        <v>1493</v>
      </c>
      <c r="I43" s="4">
        <v>0</v>
      </c>
      <c r="J43" s="3"/>
    </row>
    <row r="44" spans="1:10" x14ac:dyDescent="0.25">
      <c r="A44" s="3">
        <v>40</v>
      </c>
      <c r="B44" s="2">
        <v>42307</v>
      </c>
      <c r="C44" s="3" t="s">
        <v>21</v>
      </c>
      <c r="D44" s="3" t="s">
        <v>14</v>
      </c>
      <c r="E44" s="3" t="s">
        <v>30</v>
      </c>
      <c r="F44" s="2">
        <v>42309</v>
      </c>
      <c r="G44" s="3">
        <v>9</v>
      </c>
      <c r="H44" s="4">
        <v>4605</v>
      </c>
      <c r="I44" s="4">
        <v>9</v>
      </c>
      <c r="J44" s="3"/>
    </row>
    <row r="45" spans="1:10" x14ac:dyDescent="0.25">
      <c r="A45" s="3">
        <v>39</v>
      </c>
      <c r="B45" s="2">
        <v>42605</v>
      </c>
      <c r="C45" s="3" t="s">
        <v>32</v>
      </c>
      <c r="D45" s="3" t="s">
        <v>14</v>
      </c>
      <c r="E45" s="3" t="s">
        <v>22</v>
      </c>
      <c r="F45" s="2">
        <v>42607</v>
      </c>
      <c r="G45" s="3">
        <v>5</v>
      </c>
      <c r="H45" s="4">
        <v>1100</v>
      </c>
      <c r="I45" s="4">
        <v>5</v>
      </c>
      <c r="J45" s="3"/>
    </row>
    <row r="46" spans="1:10" x14ac:dyDescent="0.25">
      <c r="A46" s="3">
        <v>38</v>
      </c>
      <c r="B46" s="2">
        <v>42352</v>
      </c>
      <c r="C46" s="3" t="s">
        <v>18</v>
      </c>
      <c r="D46" s="3" t="s">
        <v>14</v>
      </c>
      <c r="E46" s="3" t="s">
        <v>26</v>
      </c>
      <c r="F46" s="2">
        <v>42354</v>
      </c>
      <c r="G46" s="3">
        <v>14</v>
      </c>
      <c r="H46" s="4">
        <v>2772</v>
      </c>
      <c r="I46" s="4">
        <v>10</v>
      </c>
      <c r="J46" s="3"/>
    </row>
    <row r="47" spans="1:10" x14ac:dyDescent="0.25">
      <c r="A47" s="3">
        <v>37</v>
      </c>
      <c r="B47" s="2">
        <v>42652</v>
      </c>
      <c r="C47" s="3" t="s">
        <v>33</v>
      </c>
      <c r="D47" s="3" t="s">
        <v>14</v>
      </c>
      <c r="E47" s="3" t="s">
        <v>15</v>
      </c>
      <c r="F47" s="2">
        <v>42654</v>
      </c>
      <c r="G47" s="3">
        <v>10</v>
      </c>
      <c r="H47" s="4">
        <v>870</v>
      </c>
      <c r="I47" s="4">
        <v>12</v>
      </c>
      <c r="J47" s="3"/>
    </row>
    <row r="48" spans="1:10" x14ac:dyDescent="0.25">
      <c r="A48" s="3">
        <v>36</v>
      </c>
      <c r="B48" s="2">
        <v>42420</v>
      </c>
      <c r="C48" s="3" t="s">
        <v>21</v>
      </c>
      <c r="D48" s="3" t="s">
        <v>14</v>
      </c>
      <c r="E48" s="3" t="s">
        <v>12</v>
      </c>
      <c r="F48" s="2">
        <v>42422</v>
      </c>
      <c r="G48" s="3">
        <v>11</v>
      </c>
      <c r="H48" s="4">
        <v>1914</v>
      </c>
      <c r="I48" s="4">
        <v>7</v>
      </c>
      <c r="J48" s="3"/>
    </row>
    <row r="49" spans="1:10" x14ac:dyDescent="0.25">
      <c r="A49" s="3">
        <v>35</v>
      </c>
      <c r="B49" s="2">
        <v>42237</v>
      </c>
      <c r="C49" s="3" t="s">
        <v>32</v>
      </c>
      <c r="D49" s="3" t="s">
        <v>14</v>
      </c>
      <c r="E49" s="3" t="s">
        <v>17</v>
      </c>
      <c r="F49" s="2">
        <v>42239</v>
      </c>
      <c r="G49" s="3">
        <v>12</v>
      </c>
      <c r="H49" s="4">
        <v>1805</v>
      </c>
      <c r="I49" s="4">
        <v>7</v>
      </c>
      <c r="J49" s="3"/>
    </row>
    <row r="50" spans="1:10" x14ac:dyDescent="0.25">
      <c r="A50" s="3">
        <v>34</v>
      </c>
      <c r="B50" s="2">
        <v>42391</v>
      </c>
      <c r="C50" s="3" t="s">
        <v>18</v>
      </c>
      <c r="D50" s="3" t="s">
        <v>14</v>
      </c>
      <c r="E50" s="3" t="s">
        <v>13</v>
      </c>
      <c r="F50" s="2">
        <v>42393</v>
      </c>
      <c r="G50" s="3">
        <v>6</v>
      </c>
      <c r="H50" s="4">
        <v>4394</v>
      </c>
      <c r="I50" s="4">
        <v>4</v>
      </c>
      <c r="J50" s="3"/>
    </row>
    <row r="51" spans="1:10" x14ac:dyDescent="0.25">
      <c r="A51" s="3">
        <v>33</v>
      </c>
      <c r="B51" s="2">
        <v>42329</v>
      </c>
      <c r="C51" s="3" t="s">
        <v>23</v>
      </c>
      <c r="D51" s="3" t="s">
        <v>14</v>
      </c>
      <c r="E51" s="3" t="s">
        <v>22</v>
      </c>
      <c r="F51" s="2">
        <v>42331</v>
      </c>
      <c r="G51" s="3">
        <v>20</v>
      </c>
      <c r="H51" s="4">
        <v>529</v>
      </c>
      <c r="I51" s="4">
        <v>50</v>
      </c>
      <c r="J51" s="3"/>
    </row>
    <row r="52" spans="1:10" x14ac:dyDescent="0.25">
      <c r="A52" s="3">
        <v>32</v>
      </c>
      <c r="B52" s="2">
        <v>42381</v>
      </c>
      <c r="C52" s="3" t="s">
        <v>21</v>
      </c>
      <c r="D52" s="3" t="s">
        <v>14</v>
      </c>
      <c r="E52" s="3" t="s">
        <v>34</v>
      </c>
      <c r="F52" s="2">
        <v>42383</v>
      </c>
      <c r="G52" s="3">
        <v>10</v>
      </c>
      <c r="H52" s="4">
        <v>3924</v>
      </c>
      <c r="I52" s="4">
        <v>5</v>
      </c>
      <c r="J52" s="3"/>
    </row>
    <row r="53" spans="1:10" x14ac:dyDescent="0.25">
      <c r="A53" s="3">
        <v>31</v>
      </c>
      <c r="B53" s="2">
        <v>42517</v>
      </c>
      <c r="C53" s="3" t="s">
        <v>32</v>
      </c>
      <c r="D53" s="3" t="s">
        <v>14</v>
      </c>
      <c r="E53" s="3" t="s">
        <v>13</v>
      </c>
      <c r="F53" s="2">
        <v>42519</v>
      </c>
      <c r="G53" s="3">
        <v>15</v>
      </c>
      <c r="H53" s="4">
        <v>2531</v>
      </c>
      <c r="I53" s="4">
        <v>5</v>
      </c>
      <c r="J53" s="3"/>
    </row>
    <row r="54" spans="1:10" x14ac:dyDescent="0.25">
      <c r="A54" s="3">
        <v>30</v>
      </c>
      <c r="B54" s="2">
        <v>42181</v>
      </c>
      <c r="C54" s="3" t="s">
        <v>18</v>
      </c>
      <c r="D54" s="3" t="s">
        <v>14</v>
      </c>
      <c r="E54" s="3" t="s">
        <v>35</v>
      </c>
      <c r="F54" s="2">
        <v>42183</v>
      </c>
      <c r="G54" s="3">
        <v>7</v>
      </c>
      <c r="H54" s="4">
        <v>2523</v>
      </c>
      <c r="I54" s="4">
        <v>200</v>
      </c>
      <c r="J54" s="3"/>
    </row>
  </sheetData>
  <mergeCells count="3">
    <mergeCell ref="M16:N16"/>
    <mergeCell ref="M17:N17"/>
    <mergeCell ref="A1:F1"/>
  </mergeCells>
  <phoneticPr fontId="2" type="noConversion"/>
  <conditionalFormatting sqref="D7:D54">
    <cfRule type="containsText" dxfId="3" priority="4" operator="containsText" text="Cerrado">
      <formula>NOT(ISERROR(SEARCH("Cerrado",D7)))</formula>
    </cfRule>
    <cfRule type="containsText" dxfId="2" priority="5" operator="containsText" text="Nuevo">
      <formula>NOT(ISERROR(SEARCH("Nuevo",D7)))</formula>
    </cfRule>
  </conditionalFormatting>
  <conditionalFormatting sqref="G2">
    <cfRule type="iconSet" priority="3">
      <iconSet iconSet="3Symbols2" showValue="0">
        <cfvo type="percent" val="0"/>
        <cfvo type="percent" val="33"/>
        <cfvo type="percent" val="67"/>
      </iconSet>
    </cfRule>
  </conditionalFormatting>
  <conditionalFormatting sqref="K3">
    <cfRule type="iconSet" priority="2">
      <iconSet iconSet="3Symbols2" showValue="0">
        <cfvo type="percent" val="0"/>
        <cfvo type="percent" val="33"/>
        <cfvo type="percent" val="67"/>
      </iconSet>
    </cfRule>
  </conditionalFormatting>
  <conditionalFormatting sqref="H4">
    <cfRule type="iconSet" priority="1">
      <iconSet iconSet="3Symbols2" showValue="0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9" orientation="portrait" horizontalDpi="0" verticalDpi="0" r:id="rId1"/>
  <legacyDrawing r:id="rId2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autoPageBreaks="0" fitToPage="1"/>
  </sheetPr>
  <dimension ref="A1:W24"/>
  <sheetViews>
    <sheetView showGridLines="0" topLeftCell="B1" zoomScaleNormal="100" workbookViewId="0">
      <selection activeCell="D3" sqref="D3"/>
    </sheetView>
  </sheetViews>
  <sheetFormatPr baseColWidth="10" defaultColWidth="0" defaultRowHeight="18" customHeight="1" x14ac:dyDescent="0.25"/>
  <cols>
    <col min="1" max="1" width="1.7109375" style="60" customWidth="1"/>
    <col min="2" max="2" width="24.7109375" style="60" customWidth="1"/>
    <col min="3" max="3" width="23.5703125" style="60" customWidth="1"/>
    <col min="4" max="5" width="26" style="60" customWidth="1"/>
    <col min="6" max="7" width="25.85546875" style="60" customWidth="1"/>
    <col min="8" max="8" width="22.42578125" style="60" customWidth="1"/>
    <col min="9" max="12" width="9.28515625" style="61" hidden="1" customWidth="1"/>
    <col min="13" max="13" width="10.7109375" style="62" hidden="1" customWidth="1"/>
    <col min="14" max="14" width="9.28515625" style="62" hidden="1" customWidth="1"/>
    <col min="15" max="18" width="9.28515625" style="61" hidden="1" customWidth="1"/>
    <col min="19" max="19" width="13.28515625" style="62" hidden="1" customWidth="1"/>
    <col min="20" max="20" width="6.42578125" style="60" hidden="1" customWidth="1"/>
    <col min="21" max="23" width="1.28515625" style="60" hidden="1" customWidth="1"/>
    <col min="24" max="16384" width="0" style="60" hidden="1"/>
  </cols>
  <sheetData>
    <row r="1" spans="1:20" ht="34.5" customHeight="1" x14ac:dyDescent="0.5">
      <c r="A1" s="55" t="s">
        <v>212</v>
      </c>
      <c r="I1" s="60"/>
      <c r="M1" s="61"/>
      <c r="O1" s="62"/>
      <c r="S1" s="61"/>
      <c r="T1" s="62"/>
    </row>
    <row r="2" spans="1:20" ht="18" customHeight="1" x14ac:dyDescent="0.3">
      <c r="A2" s="6" t="s">
        <v>442</v>
      </c>
      <c r="I2" s="60"/>
      <c r="M2" s="61"/>
      <c r="O2" s="62"/>
      <c r="S2" s="61"/>
      <c r="T2" s="62"/>
    </row>
    <row r="3" spans="1:20" ht="18.75" x14ac:dyDescent="0.3">
      <c r="A3" s="6" t="s">
        <v>443</v>
      </c>
      <c r="D3" s="164">
        <v>1</v>
      </c>
    </row>
    <row r="4" spans="1:20" ht="34.5" x14ac:dyDescent="0.35">
      <c r="B4" s="94" t="s">
        <v>412</v>
      </c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</row>
    <row r="5" spans="1:20" ht="34.5" x14ac:dyDescent="0.25">
      <c r="B5" s="64" t="s">
        <v>365</v>
      </c>
      <c r="C5" s="66"/>
      <c r="D5" s="66"/>
      <c r="E5" s="66"/>
      <c r="F5" s="65"/>
      <c r="G5" s="65"/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66"/>
      <c r="T5" s="66"/>
    </row>
    <row r="6" spans="1:20" ht="12.75" x14ac:dyDescent="0.25"/>
    <row r="7" spans="1:20" ht="12.75" x14ac:dyDescent="0.25">
      <c r="B7" s="67"/>
      <c r="C7" s="67"/>
      <c r="D7" s="68"/>
      <c r="E7" s="95"/>
      <c r="F7" s="69" t="s">
        <v>367</v>
      </c>
      <c r="G7" s="69"/>
      <c r="H7" s="69"/>
      <c r="I7" s="68"/>
      <c r="J7" s="68"/>
      <c r="K7" s="68"/>
      <c r="L7" s="68"/>
      <c r="M7" s="68"/>
      <c r="N7" s="68"/>
      <c r="O7" s="68"/>
      <c r="P7" s="68"/>
      <c r="Q7" s="68"/>
      <c r="R7" s="68"/>
      <c r="S7" s="70"/>
      <c r="T7" s="71"/>
    </row>
    <row r="8" spans="1:20" ht="6" customHeight="1" x14ac:dyDescent="0.25">
      <c r="B8" s="67"/>
      <c r="C8" s="96"/>
      <c r="D8" s="74"/>
      <c r="E8" s="74"/>
      <c r="F8" s="75"/>
      <c r="G8" s="75"/>
      <c r="H8" s="69"/>
      <c r="I8" s="72"/>
      <c r="J8" s="74"/>
      <c r="K8" s="72"/>
      <c r="L8" s="74"/>
      <c r="M8" s="72"/>
      <c r="N8" s="74"/>
      <c r="O8" s="72"/>
      <c r="P8" s="73"/>
      <c r="Q8" s="73"/>
      <c r="R8" s="74"/>
      <c r="S8" s="76"/>
      <c r="T8" s="76"/>
    </row>
    <row r="9" spans="1:20" s="79" customFormat="1" ht="30" customHeight="1" x14ac:dyDescent="0.25">
      <c r="B9" s="77" t="s">
        <v>368</v>
      </c>
      <c r="C9" s="97" t="s">
        <v>413</v>
      </c>
      <c r="D9" s="77" t="s">
        <v>371</v>
      </c>
      <c r="E9" s="77" t="s">
        <v>414</v>
      </c>
      <c r="F9" s="77" t="s">
        <v>415</v>
      </c>
      <c r="G9" s="77" t="s">
        <v>416</v>
      </c>
      <c r="H9" s="77" t="s">
        <v>375</v>
      </c>
      <c r="I9" s="77" t="s">
        <v>260</v>
      </c>
      <c r="J9" s="77" t="s">
        <v>261</v>
      </c>
      <c r="K9" s="77" t="s">
        <v>262</v>
      </c>
      <c r="L9" s="77" t="s">
        <v>263</v>
      </c>
      <c r="M9" s="77" t="s">
        <v>376</v>
      </c>
      <c r="N9" s="77" t="s">
        <v>377</v>
      </c>
      <c r="O9" s="77" t="s">
        <v>378</v>
      </c>
      <c r="P9" s="77" t="s">
        <v>379</v>
      </c>
      <c r="Q9" s="77" t="s">
        <v>380</v>
      </c>
      <c r="R9" s="77" t="s">
        <v>381</v>
      </c>
      <c r="S9" s="77" t="s">
        <v>382</v>
      </c>
      <c r="T9" s="77" t="s">
        <v>383</v>
      </c>
    </row>
    <row r="10" spans="1:20" s="88" customFormat="1" ht="24" customHeight="1" x14ac:dyDescent="0.25">
      <c r="B10" s="80" t="s">
        <v>417</v>
      </c>
      <c r="C10" s="80">
        <v>1</v>
      </c>
      <c r="D10" s="80" t="s">
        <v>405</v>
      </c>
      <c r="E10" s="82">
        <v>61126</v>
      </c>
      <c r="F10" s="82">
        <v>51900</v>
      </c>
      <c r="G10" s="82">
        <v>55060</v>
      </c>
      <c r="H10" s="80"/>
      <c r="I10" s="83"/>
      <c r="J10" s="84"/>
      <c r="K10" s="83"/>
      <c r="L10" s="84"/>
      <c r="M10" s="85"/>
      <c r="N10" s="85"/>
      <c r="O10" s="86"/>
      <c r="P10" s="86"/>
      <c r="Q10" s="84"/>
      <c r="R10" s="83"/>
      <c r="S10" s="85"/>
      <c r="T10" s="87"/>
    </row>
    <row r="11" spans="1:20" s="88" customFormat="1" ht="24" customHeight="1" x14ac:dyDescent="0.25">
      <c r="B11" s="80" t="s">
        <v>418</v>
      </c>
      <c r="C11" s="80">
        <v>2</v>
      </c>
      <c r="D11" s="80" t="s">
        <v>419</v>
      </c>
      <c r="E11" s="82">
        <v>32126</v>
      </c>
      <c r="F11" s="82">
        <v>33600</v>
      </c>
      <c r="G11" s="82">
        <v>16502</v>
      </c>
      <c r="H11" s="60"/>
      <c r="I11" s="89"/>
      <c r="J11" s="90"/>
      <c r="K11" s="89"/>
      <c r="L11" s="90"/>
      <c r="M11" s="91"/>
      <c r="N11" s="91"/>
      <c r="O11" s="92"/>
      <c r="P11" s="92"/>
      <c r="Q11" s="90"/>
      <c r="R11" s="89"/>
      <c r="S11" s="91"/>
      <c r="T11" s="93"/>
    </row>
    <row r="12" spans="1:20" ht="24" customHeight="1" x14ac:dyDescent="0.25">
      <c r="B12" s="80" t="s">
        <v>420</v>
      </c>
      <c r="C12" s="80">
        <v>3</v>
      </c>
      <c r="D12" s="80" t="s">
        <v>386</v>
      </c>
      <c r="E12" s="82">
        <v>4326</v>
      </c>
      <c r="F12" s="82">
        <v>15200</v>
      </c>
      <c r="G12" s="82">
        <v>1380</v>
      </c>
      <c r="I12" s="89"/>
      <c r="J12" s="90"/>
      <c r="K12" s="89"/>
      <c r="L12" s="90"/>
      <c r="M12" s="91"/>
      <c r="N12" s="91"/>
      <c r="O12" s="92"/>
      <c r="P12" s="92"/>
      <c r="Q12" s="90"/>
      <c r="R12" s="89"/>
      <c r="S12" s="91"/>
      <c r="T12" s="93"/>
    </row>
    <row r="13" spans="1:20" ht="24" customHeight="1" x14ac:dyDescent="0.25">
      <c r="B13" s="80" t="s">
        <v>421</v>
      </c>
      <c r="C13" s="80">
        <v>4</v>
      </c>
      <c r="D13" s="80" t="s">
        <v>422</v>
      </c>
      <c r="E13" s="82">
        <v>11500</v>
      </c>
      <c r="F13" s="82">
        <v>18500</v>
      </c>
      <c r="G13" s="82">
        <v>27815</v>
      </c>
      <c r="I13" s="89"/>
      <c r="J13" s="90"/>
      <c r="K13" s="89"/>
      <c r="L13" s="90"/>
      <c r="M13" s="91"/>
      <c r="N13" s="91"/>
      <c r="O13" s="92"/>
      <c r="P13" s="92"/>
      <c r="Q13" s="90"/>
      <c r="R13" s="89"/>
      <c r="S13" s="91"/>
      <c r="T13" s="93"/>
    </row>
    <row r="14" spans="1:20" ht="24" customHeight="1" x14ac:dyDescent="0.25">
      <c r="B14" s="80" t="s">
        <v>423</v>
      </c>
      <c r="C14" s="80">
        <v>5</v>
      </c>
      <c r="D14" s="80" t="s">
        <v>424</v>
      </c>
      <c r="E14" s="82">
        <v>16920</v>
      </c>
      <c r="F14" s="82">
        <v>15600</v>
      </c>
      <c r="G14" s="82">
        <v>-1446</v>
      </c>
      <c r="I14" s="89"/>
      <c r="J14" s="90"/>
      <c r="K14" s="89"/>
      <c r="L14" s="90"/>
      <c r="M14" s="91"/>
      <c r="N14" s="91"/>
      <c r="O14" s="92"/>
      <c r="P14" s="92"/>
      <c r="Q14" s="90"/>
      <c r="R14" s="89"/>
      <c r="S14" s="91"/>
      <c r="T14" s="93"/>
    </row>
    <row r="15" spans="1:20" s="88" customFormat="1" ht="24" customHeight="1" x14ac:dyDescent="0.25">
      <c r="B15" s="80" t="s">
        <v>425</v>
      </c>
      <c r="C15" s="80">
        <v>6</v>
      </c>
      <c r="D15" s="80" t="s">
        <v>426</v>
      </c>
      <c r="E15" s="82">
        <v>21323</v>
      </c>
      <c r="F15" s="82">
        <v>10200</v>
      </c>
      <c r="G15" s="82">
        <v>26906</v>
      </c>
      <c r="H15" s="60"/>
      <c r="I15" s="89"/>
      <c r="J15" s="90"/>
      <c r="K15" s="89"/>
      <c r="L15" s="90"/>
      <c r="M15" s="91"/>
      <c r="N15" s="91"/>
      <c r="O15" s="92"/>
      <c r="P15" s="92"/>
      <c r="Q15" s="90"/>
      <c r="R15" s="89"/>
      <c r="S15" s="91"/>
      <c r="T15" s="93"/>
    </row>
    <row r="16" spans="1:20" ht="24" customHeight="1" x14ac:dyDescent="0.25">
      <c r="B16" s="80" t="s">
        <v>427</v>
      </c>
      <c r="C16" s="80">
        <v>7</v>
      </c>
      <c r="D16" s="80" t="s">
        <v>386</v>
      </c>
      <c r="E16" s="82">
        <v>-3316</v>
      </c>
      <c r="F16" s="82">
        <v>13300</v>
      </c>
      <c r="G16" s="82">
        <v>19794</v>
      </c>
      <c r="I16" s="89"/>
      <c r="J16" s="90"/>
      <c r="K16" s="89"/>
      <c r="L16" s="90"/>
      <c r="M16" s="91"/>
      <c r="N16" s="91"/>
      <c r="O16" s="92"/>
      <c r="P16" s="92"/>
      <c r="Q16" s="90"/>
      <c r="R16" s="89"/>
      <c r="S16" s="91"/>
      <c r="T16" s="93"/>
    </row>
    <row r="17" spans="2:20" ht="24" customHeight="1" x14ac:dyDescent="0.25">
      <c r="B17" s="80" t="s">
        <v>428</v>
      </c>
      <c r="C17" s="80">
        <v>8</v>
      </c>
      <c r="D17" s="80" t="s">
        <v>429</v>
      </c>
      <c r="E17" s="82">
        <v>-5349</v>
      </c>
      <c r="F17" s="82">
        <v>13500</v>
      </c>
      <c r="G17" s="82">
        <v>9561</v>
      </c>
      <c r="I17" s="89"/>
      <c r="J17" s="90"/>
      <c r="K17" s="89"/>
      <c r="L17" s="90"/>
      <c r="M17" s="91"/>
      <c r="N17" s="91"/>
      <c r="O17" s="92"/>
      <c r="P17" s="92"/>
      <c r="Q17" s="90"/>
      <c r="R17" s="89"/>
      <c r="S17" s="91"/>
      <c r="T17" s="93"/>
    </row>
    <row r="18" spans="2:20" ht="24" customHeight="1" x14ac:dyDescent="0.25">
      <c r="B18" s="80" t="s">
        <v>430</v>
      </c>
      <c r="C18" s="80">
        <v>9</v>
      </c>
      <c r="D18" s="80" t="s">
        <v>431</v>
      </c>
      <c r="E18" s="82">
        <v>20766</v>
      </c>
      <c r="F18" s="82">
        <v>9400</v>
      </c>
      <c r="G18" s="82">
        <v>22628</v>
      </c>
      <c r="I18" s="89"/>
      <c r="J18" s="90"/>
      <c r="K18" s="89"/>
      <c r="L18" s="90"/>
      <c r="M18" s="91"/>
      <c r="N18" s="91"/>
      <c r="O18" s="92"/>
      <c r="P18" s="92"/>
      <c r="Q18" s="90"/>
      <c r="R18" s="89"/>
      <c r="S18" s="91"/>
      <c r="T18" s="93"/>
    </row>
    <row r="19" spans="2:20" s="88" customFormat="1" ht="24" customHeight="1" x14ac:dyDescent="0.25">
      <c r="B19" s="80" t="s">
        <v>432</v>
      </c>
      <c r="C19" s="80">
        <v>10</v>
      </c>
      <c r="D19" s="80" t="s">
        <v>433</v>
      </c>
      <c r="E19" s="82">
        <v>33045</v>
      </c>
      <c r="F19" s="82">
        <v>15900</v>
      </c>
      <c r="G19" s="82">
        <v>9882</v>
      </c>
      <c r="H19" s="60"/>
      <c r="I19" s="83"/>
      <c r="J19" s="84"/>
      <c r="K19" s="83"/>
      <c r="L19" s="84"/>
      <c r="M19" s="85"/>
      <c r="N19" s="85"/>
      <c r="O19" s="86"/>
      <c r="P19" s="86"/>
      <c r="Q19" s="84"/>
      <c r="R19" s="83"/>
      <c r="S19" s="85"/>
      <c r="T19" s="87"/>
    </row>
    <row r="20" spans="2:20" s="88" customFormat="1" ht="24" customHeight="1" x14ac:dyDescent="0.25">
      <c r="B20" s="80" t="s">
        <v>434</v>
      </c>
      <c r="C20" s="80">
        <v>11</v>
      </c>
      <c r="D20" s="80" t="s">
        <v>419</v>
      </c>
      <c r="E20" s="82">
        <v>12059</v>
      </c>
      <c r="F20" s="82">
        <v>11300</v>
      </c>
      <c r="G20" s="82">
        <v>15480</v>
      </c>
      <c r="H20" s="60"/>
      <c r="I20" s="89"/>
      <c r="J20" s="90"/>
      <c r="K20" s="89"/>
      <c r="L20" s="90"/>
      <c r="M20" s="91"/>
      <c r="N20" s="91"/>
      <c r="O20" s="92"/>
      <c r="P20" s="92"/>
      <c r="Q20" s="90"/>
      <c r="R20" s="89"/>
      <c r="S20" s="91"/>
      <c r="T20" s="93"/>
    </row>
    <row r="21" spans="2:20" ht="24" customHeight="1" x14ac:dyDescent="0.25">
      <c r="B21" s="80" t="s">
        <v>435</v>
      </c>
      <c r="C21" s="80">
        <v>12</v>
      </c>
      <c r="D21" s="80" t="s">
        <v>431</v>
      </c>
      <c r="E21" s="82">
        <v>-5507</v>
      </c>
      <c r="F21" s="82">
        <v>10500</v>
      </c>
      <c r="G21" s="82">
        <v>19732</v>
      </c>
      <c r="I21" s="89"/>
      <c r="J21" s="90"/>
      <c r="K21" s="89"/>
      <c r="L21" s="90"/>
      <c r="M21" s="91"/>
      <c r="N21" s="91"/>
      <c r="O21" s="92"/>
      <c r="P21" s="92"/>
      <c r="Q21" s="90"/>
      <c r="R21" s="89"/>
      <c r="S21" s="91"/>
      <c r="T21" s="93"/>
    </row>
    <row r="22" spans="2:20" ht="24" customHeight="1" x14ac:dyDescent="0.25">
      <c r="B22" s="80" t="s">
        <v>436</v>
      </c>
      <c r="C22" s="80">
        <v>13</v>
      </c>
      <c r="D22" s="80" t="s">
        <v>407</v>
      </c>
      <c r="E22" s="82">
        <v>-1537</v>
      </c>
      <c r="F22" s="82">
        <v>237</v>
      </c>
      <c r="G22" s="82">
        <v>99</v>
      </c>
      <c r="I22" s="89"/>
      <c r="J22" s="90"/>
      <c r="K22" s="89"/>
      <c r="L22" s="90"/>
      <c r="M22" s="91"/>
      <c r="N22" s="91"/>
      <c r="O22" s="92"/>
      <c r="P22" s="92"/>
      <c r="Q22" s="90"/>
      <c r="R22" s="89"/>
      <c r="S22" s="91"/>
      <c r="T22" s="93"/>
    </row>
    <row r="23" spans="2:20" ht="24" customHeight="1" x14ac:dyDescent="0.25">
      <c r="B23" s="80" t="s">
        <v>437</v>
      </c>
      <c r="C23" s="80">
        <v>14</v>
      </c>
      <c r="D23" s="80" t="s">
        <v>438</v>
      </c>
      <c r="E23" s="82">
        <v>-2107</v>
      </c>
      <c r="F23" s="82">
        <v>177</v>
      </c>
      <c r="G23" s="82">
        <v>-2263</v>
      </c>
      <c r="I23" s="89"/>
      <c r="J23" s="90"/>
      <c r="K23" s="89"/>
      <c r="L23" s="90"/>
      <c r="M23" s="91"/>
      <c r="N23" s="91"/>
      <c r="O23" s="92"/>
      <c r="P23" s="92"/>
      <c r="Q23" s="90"/>
      <c r="R23" s="89"/>
      <c r="S23" s="91"/>
      <c r="T23" s="93"/>
    </row>
    <row r="24" spans="2:20" s="88" customFormat="1" ht="24" customHeight="1" x14ac:dyDescent="0.25">
      <c r="B24" s="80" t="s">
        <v>439</v>
      </c>
      <c r="C24" s="80">
        <v>15</v>
      </c>
      <c r="D24" s="80" t="s">
        <v>440</v>
      </c>
      <c r="E24" s="82">
        <v>-4705</v>
      </c>
      <c r="F24" s="82">
        <v>7400</v>
      </c>
      <c r="G24" s="82">
        <v>-3257</v>
      </c>
      <c r="H24" s="60"/>
      <c r="I24" s="89"/>
      <c r="J24" s="90"/>
      <c r="K24" s="89"/>
      <c r="L24" s="90"/>
      <c r="M24" s="91"/>
      <c r="N24" s="91"/>
      <c r="O24" s="92"/>
      <c r="P24" s="92"/>
      <c r="Q24" s="90"/>
      <c r="R24" s="89"/>
      <c r="S24" s="91"/>
      <c r="T24" s="93"/>
    </row>
  </sheetData>
  <conditionalFormatting sqref="S7:T8 T25:T65480">
    <cfRule type="cellIs" dxfId="32" priority="8" stopIfTrue="1" operator="equal">
      <formula>"VERDE"</formula>
    </cfRule>
    <cfRule type="cellIs" dxfId="31" priority="9" stopIfTrue="1" operator="equal">
      <formula>"AMARILLO"</formula>
    </cfRule>
    <cfRule type="cellIs" dxfId="30" priority="10" stopIfTrue="1" operator="equal">
      <formula>"ROJO"</formula>
    </cfRule>
  </conditionalFormatting>
  <conditionalFormatting sqref="I10:L24 Q10:R24">
    <cfRule type="expression" dxfId="29" priority="2">
      <formula>I10&lt;0</formula>
    </cfRule>
  </conditionalFormatting>
  <conditionalFormatting sqref="D3">
    <cfRule type="iconSet" priority="1">
      <iconSet iconSet="3Symbols2" showValue="0">
        <cfvo type="percent" val="0"/>
        <cfvo type="percent" val="33"/>
        <cfvo type="percent" val="67"/>
      </iconSet>
    </cfRule>
  </conditionalFormatting>
  <printOptions horizontalCentered="1"/>
  <pageMargins left="0.25" right="0.25" top="0.25" bottom="0.25" header="0.05" footer="0.05"/>
  <pageSetup scale="84" fitToHeight="0" orientation="landscape" r:id="rId1"/>
  <headerFooter alignWithMargins="0"/>
  <drawing r:id="rId2"/>
  <legacyDrawing r:id="rId3"/>
  <tableParts count="1">
    <tablePart r:id="rId4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62"/>
  <sheetViews>
    <sheetView tabSelected="1" topLeftCell="A17" workbookViewId="0">
      <selection activeCell="C32" sqref="C32"/>
    </sheetView>
  </sheetViews>
  <sheetFormatPr baseColWidth="10" defaultRowHeight="15" x14ac:dyDescent="0.25"/>
  <cols>
    <col min="1" max="1" width="23.85546875" style="148" customWidth="1"/>
    <col min="2" max="2" width="35.42578125" style="148" bestFit="1" customWidth="1"/>
    <col min="3" max="3" width="36.42578125" style="148" bestFit="1" customWidth="1"/>
    <col min="4" max="4" width="35.42578125" style="148" bestFit="1" customWidth="1"/>
    <col min="5" max="16384" width="11.42578125" style="148"/>
  </cols>
  <sheetData>
    <row r="1" spans="1:4" hidden="1" x14ac:dyDescent="0.25"/>
    <row r="2" spans="1:4" hidden="1" x14ac:dyDescent="0.25"/>
    <row r="3" spans="1:4" hidden="1" x14ac:dyDescent="0.25">
      <c r="A3" s="148" t="s">
        <v>444</v>
      </c>
      <c r="B3" s="148" t="s">
        <v>447</v>
      </c>
      <c r="C3" s="148" t="s">
        <v>448</v>
      </c>
      <c r="D3" s="148" t="s">
        <v>449</v>
      </c>
    </row>
    <row r="4" spans="1:4" hidden="1" x14ac:dyDescent="0.25">
      <c r="A4" s="149" t="s">
        <v>429</v>
      </c>
      <c r="B4" s="150">
        <v>-5349</v>
      </c>
      <c r="C4" s="150">
        <v>13500</v>
      </c>
      <c r="D4" s="150">
        <v>9561</v>
      </c>
    </row>
    <row r="5" spans="1:4" hidden="1" x14ac:dyDescent="0.25">
      <c r="A5" s="149" t="s">
        <v>386</v>
      </c>
      <c r="B5" s="150">
        <v>1010</v>
      </c>
      <c r="C5" s="150">
        <v>28500</v>
      </c>
      <c r="D5" s="150">
        <v>21174</v>
      </c>
    </row>
    <row r="6" spans="1:4" hidden="1" x14ac:dyDescent="0.25">
      <c r="A6" s="149" t="s">
        <v>419</v>
      </c>
      <c r="B6" s="150">
        <v>44185</v>
      </c>
      <c r="C6" s="150">
        <v>44900</v>
      </c>
      <c r="D6" s="150">
        <v>31982</v>
      </c>
    </row>
    <row r="7" spans="1:4" hidden="1" x14ac:dyDescent="0.25">
      <c r="A7" s="149" t="s">
        <v>407</v>
      </c>
      <c r="B7" s="150">
        <v>-1537</v>
      </c>
      <c r="C7" s="150">
        <v>237</v>
      </c>
      <c r="D7" s="150">
        <v>99</v>
      </c>
    </row>
    <row r="8" spans="1:4" hidden="1" x14ac:dyDescent="0.25">
      <c r="A8" s="149" t="s">
        <v>431</v>
      </c>
      <c r="B8" s="150">
        <v>15259</v>
      </c>
      <c r="C8" s="150">
        <v>19900</v>
      </c>
      <c r="D8" s="150">
        <v>42360</v>
      </c>
    </row>
    <row r="9" spans="1:4" hidden="1" x14ac:dyDescent="0.25">
      <c r="A9" s="149" t="s">
        <v>438</v>
      </c>
      <c r="B9" s="150">
        <v>-2107</v>
      </c>
      <c r="C9" s="150">
        <v>177</v>
      </c>
      <c r="D9" s="150">
        <v>-2263</v>
      </c>
    </row>
    <row r="10" spans="1:4" hidden="1" x14ac:dyDescent="0.25">
      <c r="A10" s="149" t="s">
        <v>440</v>
      </c>
      <c r="B10" s="150">
        <v>-4705</v>
      </c>
      <c r="C10" s="150">
        <v>7400</v>
      </c>
      <c r="D10" s="150">
        <v>-3257</v>
      </c>
    </row>
    <row r="11" spans="1:4" hidden="1" x14ac:dyDescent="0.25">
      <c r="A11" s="149" t="s">
        <v>426</v>
      </c>
      <c r="B11" s="150">
        <v>21323</v>
      </c>
      <c r="C11" s="150">
        <v>10200</v>
      </c>
      <c r="D11" s="150">
        <v>26906</v>
      </c>
    </row>
    <row r="12" spans="1:4" hidden="1" x14ac:dyDescent="0.25">
      <c r="A12" s="149" t="s">
        <v>424</v>
      </c>
      <c r="B12" s="150">
        <v>16920</v>
      </c>
      <c r="C12" s="150">
        <v>15600</v>
      </c>
      <c r="D12" s="150">
        <v>-1446</v>
      </c>
    </row>
    <row r="13" spans="1:4" hidden="1" x14ac:dyDescent="0.25">
      <c r="A13" s="149" t="s">
        <v>422</v>
      </c>
      <c r="B13" s="150">
        <v>11500</v>
      </c>
      <c r="C13" s="150">
        <v>18500</v>
      </c>
      <c r="D13" s="150">
        <v>27815</v>
      </c>
    </row>
    <row r="14" spans="1:4" hidden="1" x14ac:dyDescent="0.25">
      <c r="A14" s="149" t="s">
        <v>405</v>
      </c>
      <c r="B14" s="150">
        <v>61126</v>
      </c>
      <c r="C14" s="150">
        <v>51900</v>
      </c>
      <c r="D14" s="150">
        <v>55060</v>
      </c>
    </row>
    <row r="15" spans="1:4" hidden="1" x14ac:dyDescent="0.25">
      <c r="A15" s="149" t="s">
        <v>433</v>
      </c>
      <c r="B15" s="150">
        <v>33045</v>
      </c>
      <c r="C15" s="150">
        <v>15900</v>
      </c>
      <c r="D15" s="150">
        <v>9882</v>
      </c>
    </row>
    <row r="16" spans="1:4" hidden="1" x14ac:dyDescent="0.25">
      <c r="A16" s="149" t="s">
        <v>445</v>
      </c>
      <c r="B16" s="150">
        <v>190670</v>
      </c>
      <c r="C16" s="150">
        <v>226714</v>
      </c>
      <c r="D16" s="150">
        <v>217873</v>
      </c>
    </row>
    <row r="46" spans="1:4" hidden="1" x14ac:dyDescent="0.25">
      <c r="A46" s="116" t="s">
        <v>444</v>
      </c>
      <c r="B46" t="s">
        <v>447</v>
      </c>
      <c r="C46" t="s">
        <v>448</v>
      </c>
      <c r="D46" t="s">
        <v>449</v>
      </c>
    </row>
    <row r="47" spans="1:4" hidden="1" x14ac:dyDescent="0.25">
      <c r="A47" s="117" t="s">
        <v>417</v>
      </c>
      <c r="B47" s="147">
        <v>61126</v>
      </c>
      <c r="C47" s="147">
        <v>51900</v>
      </c>
      <c r="D47" s="147">
        <v>55060</v>
      </c>
    </row>
    <row r="48" spans="1:4" hidden="1" x14ac:dyDescent="0.25">
      <c r="A48" s="117" t="s">
        <v>434</v>
      </c>
      <c r="B48" s="147">
        <v>12059</v>
      </c>
      <c r="C48" s="147">
        <v>11300</v>
      </c>
      <c r="D48" s="147">
        <v>15480</v>
      </c>
    </row>
    <row r="49" spans="1:4" hidden="1" x14ac:dyDescent="0.25">
      <c r="A49" s="117" t="s">
        <v>425</v>
      </c>
      <c r="B49" s="147">
        <v>21323</v>
      </c>
      <c r="C49" s="147">
        <v>10200</v>
      </c>
      <c r="D49" s="147">
        <v>26906</v>
      </c>
    </row>
    <row r="50" spans="1:4" hidden="1" x14ac:dyDescent="0.25">
      <c r="A50" s="117" t="s">
        <v>432</v>
      </c>
      <c r="B50" s="147">
        <v>33045</v>
      </c>
      <c r="C50" s="147">
        <v>15900</v>
      </c>
      <c r="D50" s="147">
        <v>9882</v>
      </c>
    </row>
    <row r="51" spans="1:4" hidden="1" x14ac:dyDescent="0.25">
      <c r="A51" s="117" t="s">
        <v>418</v>
      </c>
      <c r="B51" s="147">
        <v>32126</v>
      </c>
      <c r="C51" s="147">
        <v>33600</v>
      </c>
      <c r="D51" s="147">
        <v>16502</v>
      </c>
    </row>
    <row r="52" spans="1:4" hidden="1" x14ac:dyDescent="0.25">
      <c r="A52" s="117" t="s">
        <v>439</v>
      </c>
      <c r="B52" s="147">
        <v>-4705</v>
      </c>
      <c r="C52" s="147">
        <v>7400</v>
      </c>
      <c r="D52" s="147">
        <v>-3257</v>
      </c>
    </row>
    <row r="53" spans="1:4" hidden="1" x14ac:dyDescent="0.25">
      <c r="A53" s="117" t="s">
        <v>430</v>
      </c>
      <c r="B53" s="147">
        <v>20766</v>
      </c>
      <c r="C53" s="147">
        <v>9400</v>
      </c>
      <c r="D53" s="147">
        <v>22628</v>
      </c>
    </row>
    <row r="54" spans="1:4" hidden="1" x14ac:dyDescent="0.25">
      <c r="A54" s="117" t="s">
        <v>428</v>
      </c>
      <c r="B54" s="147">
        <v>-5349</v>
      </c>
      <c r="C54" s="147">
        <v>13500</v>
      </c>
      <c r="D54" s="147">
        <v>9561</v>
      </c>
    </row>
    <row r="55" spans="1:4" hidden="1" x14ac:dyDescent="0.25">
      <c r="A55" s="117" t="s">
        <v>435</v>
      </c>
      <c r="B55" s="147">
        <v>-5507</v>
      </c>
      <c r="C55" s="147">
        <v>10500</v>
      </c>
      <c r="D55" s="147">
        <v>19732</v>
      </c>
    </row>
    <row r="56" spans="1:4" hidden="1" x14ac:dyDescent="0.25">
      <c r="A56" s="117" t="s">
        <v>420</v>
      </c>
      <c r="B56" s="147">
        <v>4326</v>
      </c>
      <c r="C56" s="147">
        <v>15200</v>
      </c>
      <c r="D56" s="147">
        <v>1380</v>
      </c>
    </row>
    <row r="57" spans="1:4" hidden="1" x14ac:dyDescent="0.25">
      <c r="A57" s="117" t="s">
        <v>421</v>
      </c>
      <c r="B57" s="147">
        <v>11500</v>
      </c>
      <c r="C57" s="147">
        <v>18500</v>
      </c>
      <c r="D57" s="147">
        <v>27815</v>
      </c>
    </row>
    <row r="58" spans="1:4" hidden="1" x14ac:dyDescent="0.25">
      <c r="A58" s="117" t="s">
        <v>436</v>
      </c>
      <c r="B58" s="147">
        <v>-1537</v>
      </c>
      <c r="C58" s="147">
        <v>237</v>
      </c>
      <c r="D58" s="147">
        <v>99</v>
      </c>
    </row>
    <row r="59" spans="1:4" hidden="1" x14ac:dyDescent="0.25">
      <c r="A59" s="117" t="s">
        <v>437</v>
      </c>
      <c r="B59" s="147">
        <v>-2107</v>
      </c>
      <c r="C59" s="147">
        <v>177</v>
      </c>
      <c r="D59" s="147">
        <v>-2263</v>
      </c>
    </row>
    <row r="60" spans="1:4" hidden="1" x14ac:dyDescent="0.25">
      <c r="A60" s="117" t="s">
        <v>427</v>
      </c>
      <c r="B60" s="147">
        <v>-3316</v>
      </c>
      <c r="C60" s="147">
        <v>13300</v>
      </c>
      <c r="D60" s="147">
        <v>19794</v>
      </c>
    </row>
    <row r="61" spans="1:4" hidden="1" x14ac:dyDescent="0.25">
      <c r="A61" s="117" t="s">
        <v>423</v>
      </c>
      <c r="B61" s="147">
        <v>16920</v>
      </c>
      <c r="C61" s="147">
        <v>15600</v>
      </c>
      <c r="D61" s="147">
        <v>-1446</v>
      </c>
    </row>
    <row r="62" spans="1:4" hidden="1" x14ac:dyDescent="0.25">
      <c r="A62" s="117" t="s">
        <v>445</v>
      </c>
      <c r="B62" s="147">
        <v>190670</v>
      </c>
      <c r="C62" s="147">
        <v>226714</v>
      </c>
      <c r="D62" s="147">
        <v>217873</v>
      </c>
    </row>
  </sheetData>
  <pageMargins left="0.7" right="0.7" top="0.75" bottom="0.75" header="0.3" footer="0.3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43"/>
  <sheetViews>
    <sheetView topLeftCell="B1" workbookViewId="0">
      <selection activeCell="I4" sqref="I4"/>
    </sheetView>
  </sheetViews>
  <sheetFormatPr baseColWidth="10" defaultColWidth="9" defaultRowHeight="15" x14ac:dyDescent="0.25"/>
  <cols>
    <col min="1" max="1" width="11.140625" style="1" bestFit="1" customWidth="1"/>
    <col min="2" max="2" width="4.42578125" style="1" customWidth="1"/>
    <col min="3" max="3" width="14.140625" style="1" customWidth="1"/>
    <col min="4" max="4" width="15.140625" style="1" bestFit="1" customWidth="1"/>
    <col min="5" max="5" width="10.5703125" style="1" bestFit="1" customWidth="1"/>
    <col min="6" max="6" width="22.85546875" style="1" customWidth="1"/>
    <col min="7" max="7" width="17.7109375" style="1" bestFit="1" customWidth="1"/>
    <col min="8" max="8" width="30.42578125" style="1" customWidth="1"/>
    <col min="9" max="9" width="15.42578125" style="1" customWidth="1"/>
    <col min="10" max="10" width="12.7109375" style="1" bestFit="1" customWidth="1"/>
    <col min="11" max="16384" width="9" style="1"/>
  </cols>
  <sheetData>
    <row r="1" spans="1:10" ht="31.5" x14ac:dyDescent="0.5">
      <c r="A1" s="153" t="s">
        <v>212</v>
      </c>
      <c r="B1" s="153"/>
      <c r="C1" s="153"/>
      <c r="D1" s="153"/>
      <c r="E1" s="153"/>
      <c r="F1" s="153"/>
    </row>
    <row r="2" spans="1:10" ht="31.5" x14ac:dyDescent="0.5">
      <c r="A2" s="6" t="s">
        <v>217</v>
      </c>
      <c r="B2" s="5"/>
      <c r="C2" s="5"/>
      <c r="D2" s="5"/>
      <c r="E2" s="5"/>
      <c r="F2" s="5"/>
      <c r="I2">
        <v>1</v>
      </c>
    </row>
    <row r="3" spans="1:10" ht="18.75" x14ac:dyDescent="0.3">
      <c r="A3" s="6" t="s">
        <v>216</v>
      </c>
      <c r="I3">
        <v>1</v>
      </c>
    </row>
    <row r="4" spans="1:10" ht="18.75" x14ac:dyDescent="0.3">
      <c r="A4" s="6" t="s">
        <v>218</v>
      </c>
      <c r="I4">
        <v>1</v>
      </c>
    </row>
    <row r="6" spans="1:10" x14ac:dyDescent="0.25">
      <c r="A6" t="s">
        <v>4</v>
      </c>
      <c r="B6" t="s">
        <v>0</v>
      </c>
      <c r="C6" t="s">
        <v>37</v>
      </c>
      <c r="D6" t="s">
        <v>38</v>
      </c>
      <c r="E6" t="s">
        <v>39</v>
      </c>
      <c r="F6" t="s">
        <v>40</v>
      </c>
      <c r="G6" t="s">
        <v>41</v>
      </c>
      <c r="H6" t="s">
        <v>42</v>
      </c>
      <c r="I6" t="s">
        <v>43</v>
      </c>
      <c r="J6" t="s">
        <v>44</v>
      </c>
    </row>
    <row r="7" spans="1:10" x14ac:dyDescent="0.25">
      <c r="A7" t="s">
        <v>30</v>
      </c>
      <c r="B7">
        <v>10</v>
      </c>
      <c r="C7" t="s">
        <v>45</v>
      </c>
      <c r="D7" t="s">
        <v>46</v>
      </c>
      <c r="E7" t="s">
        <v>47</v>
      </c>
      <c r="F7" t="s">
        <v>48</v>
      </c>
      <c r="G7" s="99">
        <v>7</v>
      </c>
      <c r="H7" t="s">
        <v>49</v>
      </c>
      <c r="I7" t="s">
        <v>50</v>
      </c>
      <c r="J7" t="s">
        <v>51</v>
      </c>
    </row>
    <row r="8" spans="1:10" x14ac:dyDescent="0.25">
      <c r="A8" t="s">
        <v>28</v>
      </c>
      <c r="B8">
        <v>1</v>
      </c>
      <c r="C8" t="s">
        <v>52</v>
      </c>
      <c r="D8" t="s">
        <v>53</v>
      </c>
      <c r="E8" t="s">
        <v>47</v>
      </c>
      <c r="F8" t="s">
        <v>54</v>
      </c>
      <c r="G8" s="99">
        <v>15</v>
      </c>
      <c r="H8" t="s">
        <v>55</v>
      </c>
      <c r="I8" t="s">
        <v>56</v>
      </c>
      <c r="J8" t="s">
        <v>57</v>
      </c>
    </row>
    <row r="9" spans="1:10" x14ac:dyDescent="0.25">
      <c r="A9" t="s">
        <v>58</v>
      </c>
      <c r="B9">
        <v>2</v>
      </c>
      <c r="C9" t="s">
        <v>59</v>
      </c>
      <c r="D9" t="s">
        <v>60</v>
      </c>
      <c r="E9" t="s">
        <v>47</v>
      </c>
      <c r="F9" t="s">
        <v>54</v>
      </c>
      <c r="G9" s="99">
        <v>16</v>
      </c>
      <c r="H9" t="s">
        <v>61</v>
      </c>
      <c r="I9" t="s">
        <v>62</v>
      </c>
      <c r="J9" t="s">
        <v>63</v>
      </c>
    </row>
    <row r="10" spans="1:10" x14ac:dyDescent="0.25">
      <c r="A10" t="s">
        <v>29</v>
      </c>
      <c r="B10">
        <v>11</v>
      </c>
      <c r="C10" t="s">
        <v>64</v>
      </c>
      <c r="D10" t="s">
        <v>65</v>
      </c>
      <c r="E10" t="s">
        <v>47</v>
      </c>
      <c r="F10" t="s">
        <v>48</v>
      </c>
      <c r="G10" s="99">
        <v>10</v>
      </c>
      <c r="H10" t="s">
        <v>66</v>
      </c>
      <c r="I10" t="s">
        <v>67</v>
      </c>
      <c r="J10" t="s">
        <v>68</v>
      </c>
    </row>
    <row r="11" spans="1:10" x14ac:dyDescent="0.25">
      <c r="A11" t="s">
        <v>69</v>
      </c>
      <c r="B11">
        <v>20</v>
      </c>
      <c r="C11" t="s">
        <v>70</v>
      </c>
      <c r="D11" t="s">
        <v>71</v>
      </c>
      <c r="E11" t="s">
        <v>47</v>
      </c>
      <c r="F11" t="s">
        <v>48</v>
      </c>
      <c r="G11" s="99">
        <v>8</v>
      </c>
      <c r="H11" t="s">
        <v>72</v>
      </c>
      <c r="I11" t="s">
        <v>73</v>
      </c>
      <c r="J11" t="s">
        <v>74</v>
      </c>
    </row>
    <row r="12" spans="1:10" x14ac:dyDescent="0.25">
      <c r="A12" t="s">
        <v>75</v>
      </c>
      <c r="B12">
        <v>15</v>
      </c>
      <c r="C12" t="s">
        <v>76</v>
      </c>
      <c r="D12" t="s">
        <v>77</v>
      </c>
      <c r="E12" t="s">
        <v>47</v>
      </c>
      <c r="F12" t="s">
        <v>48</v>
      </c>
      <c r="G12" s="99">
        <v>17</v>
      </c>
      <c r="H12" t="s">
        <v>78</v>
      </c>
      <c r="I12" t="s">
        <v>79</v>
      </c>
      <c r="J12" t="s">
        <v>80</v>
      </c>
    </row>
    <row r="13" spans="1:10" x14ac:dyDescent="0.25">
      <c r="A13" t="s">
        <v>34</v>
      </c>
      <c r="B13">
        <v>12</v>
      </c>
      <c r="C13" t="s">
        <v>81</v>
      </c>
      <c r="D13" t="s">
        <v>82</v>
      </c>
      <c r="E13" t="s">
        <v>47</v>
      </c>
      <c r="F13" t="s">
        <v>48</v>
      </c>
      <c r="G13" s="99">
        <v>7</v>
      </c>
      <c r="H13" t="s">
        <v>83</v>
      </c>
      <c r="I13" t="s">
        <v>84</v>
      </c>
      <c r="J13" t="s">
        <v>85</v>
      </c>
    </row>
    <row r="14" spans="1:10" x14ac:dyDescent="0.25">
      <c r="A14" t="s">
        <v>86</v>
      </c>
      <c r="B14">
        <v>14</v>
      </c>
      <c r="C14" t="s">
        <v>87</v>
      </c>
      <c r="D14" t="s">
        <v>88</v>
      </c>
      <c r="E14" t="s">
        <v>47</v>
      </c>
      <c r="F14" t="s">
        <v>89</v>
      </c>
      <c r="G14" s="99">
        <v>3</v>
      </c>
      <c r="H14" t="s">
        <v>90</v>
      </c>
      <c r="I14" t="s">
        <v>91</v>
      </c>
      <c r="J14" t="s">
        <v>92</v>
      </c>
    </row>
    <row r="15" spans="1:10" x14ac:dyDescent="0.25">
      <c r="A15" t="s">
        <v>93</v>
      </c>
      <c r="B15">
        <v>13</v>
      </c>
      <c r="C15" t="s">
        <v>94</v>
      </c>
      <c r="D15" t="s">
        <v>95</v>
      </c>
      <c r="E15" t="s">
        <v>47</v>
      </c>
      <c r="F15" t="s">
        <v>89</v>
      </c>
      <c r="G15" s="99">
        <v>17</v>
      </c>
      <c r="H15" t="s">
        <v>96</v>
      </c>
      <c r="I15" t="s">
        <v>97</v>
      </c>
      <c r="J15" t="s">
        <v>98</v>
      </c>
    </row>
    <row r="16" spans="1:10" x14ac:dyDescent="0.25">
      <c r="A16" t="s">
        <v>99</v>
      </c>
      <c r="B16">
        <v>17</v>
      </c>
      <c r="C16" t="s">
        <v>100</v>
      </c>
      <c r="D16" t="s">
        <v>101</v>
      </c>
      <c r="E16" t="s">
        <v>47</v>
      </c>
      <c r="F16" t="s">
        <v>54</v>
      </c>
      <c r="G16" s="99">
        <v>4</v>
      </c>
      <c r="H16" t="s">
        <v>102</v>
      </c>
      <c r="I16" t="s">
        <v>56</v>
      </c>
      <c r="J16" t="s">
        <v>57</v>
      </c>
    </row>
    <row r="17" spans="1:10" x14ac:dyDescent="0.25">
      <c r="A17" t="s">
        <v>103</v>
      </c>
      <c r="B17">
        <v>18</v>
      </c>
      <c r="C17" t="s">
        <v>104</v>
      </c>
      <c r="D17" t="s">
        <v>101</v>
      </c>
      <c r="E17" t="s">
        <v>47</v>
      </c>
      <c r="F17" t="s">
        <v>89</v>
      </c>
      <c r="G17" s="99">
        <v>17</v>
      </c>
      <c r="H17" t="s">
        <v>105</v>
      </c>
      <c r="I17" t="s">
        <v>62</v>
      </c>
      <c r="J17" t="s">
        <v>63</v>
      </c>
    </row>
    <row r="18" spans="1:10" x14ac:dyDescent="0.25">
      <c r="A18" t="s">
        <v>13</v>
      </c>
      <c r="B18">
        <v>4</v>
      </c>
      <c r="C18" t="s">
        <v>106</v>
      </c>
      <c r="D18" t="s">
        <v>101</v>
      </c>
      <c r="E18" t="s">
        <v>47</v>
      </c>
      <c r="F18" t="s">
        <v>48</v>
      </c>
      <c r="G18" s="99">
        <v>8</v>
      </c>
      <c r="H18" t="s">
        <v>107</v>
      </c>
      <c r="I18" t="s">
        <v>73</v>
      </c>
      <c r="J18" t="s">
        <v>74</v>
      </c>
    </row>
    <row r="19" spans="1:10" x14ac:dyDescent="0.25">
      <c r="A19" t="s">
        <v>108</v>
      </c>
      <c r="B19">
        <v>5</v>
      </c>
      <c r="C19" t="s">
        <v>59</v>
      </c>
      <c r="D19" t="s">
        <v>109</v>
      </c>
      <c r="E19" t="s">
        <v>47</v>
      </c>
      <c r="F19" t="s">
        <v>54</v>
      </c>
      <c r="G19" s="99">
        <v>1</v>
      </c>
      <c r="H19" t="s">
        <v>110</v>
      </c>
      <c r="I19" t="s">
        <v>111</v>
      </c>
      <c r="J19" t="s">
        <v>112</v>
      </c>
    </row>
    <row r="20" spans="1:10" x14ac:dyDescent="0.25">
      <c r="A20" t="s">
        <v>113</v>
      </c>
      <c r="B20">
        <v>19</v>
      </c>
      <c r="C20" t="s">
        <v>114</v>
      </c>
      <c r="D20" t="s">
        <v>115</v>
      </c>
      <c r="E20" t="s">
        <v>47</v>
      </c>
      <c r="F20" t="s">
        <v>116</v>
      </c>
      <c r="G20" s="99">
        <v>2</v>
      </c>
      <c r="H20" t="s">
        <v>117</v>
      </c>
      <c r="I20" t="s">
        <v>118</v>
      </c>
      <c r="J20" t="s">
        <v>119</v>
      </c>
    </row>
    <row r="21" spans="1:10" x14ac:dyDescent="0.25">
      <c r="A21" t="s">
        <v>120</v>
      </c>
      <c r="B21">
        <v>21</v>
      </c>
      <c r="C21" t="s">
        <v>121</v>
      </c>
      <c r="D21" t="s">
        <v>122</v>
      </c>
      <c r="E21" t="s">
        <v>47</v>
      </c>
      <c r="F21" t="s">
        <v>123</v>
      </c>
      <c r="G21" s="99">
        <v>14</v>
      </c>
      <c r="H21" t="s">
        <v>124</v>
      </c>
      <c r="I21" t="s">
        <v>111</v>
      </c>
      <c r="J21" t="s">
        <v>112</v>
      </c>
    </row>
    <row r="22" spans="1:10" x14ac:dyDescent="0.25">
      <c r="A22" t="s">
        <v>26</v>
      </c>
      <c r="B22">
        <v>28</v>
      </c>
      <c r="C22" t="s">
        <v>125</v>
      </c>
      <c r="D22" t="s">
        <v>126</v>
      </c>
      <c r="E22" t="s">
        <v>47</v>
      </c>
      <c r="F22" t="s">
        <v>48</v>
      </c>
      <c r="G22" s="99">
        <v>1</v>
      </c>
      <c r="H22" t="s">
        <v>127</v>
      </c>
      <c r="I22" t="s">
        <v>97</v>
      </c>
      <c r="J22" t="s">
        <v>98</v>
      </c>
    </row>
    <row r="23" spans="1:10" x14ac:dyDescent="0.25">
      <c r="A23" t="s">
        <v>128</v>
      </c>
      <c r="B23">
        <v>16</v>
      </c>
      <c r="C23" t="s">
        <v>129</v>
      </c>
      <c r="D23" t="s">
        <v>130</v>
      </c>
      <c r="E23" t="s">
        <v>47</v>
      </c>
      <c r="F23" t="s">
        <v>89</v>
      </c>
      <c r="G23" s="99">
        <v>6</v>
      </c>
      <c r="H23" t="s">
        <v>131</v>
      </c>
      <c r="I23" t="s">
        <v>118</v>
      </c>
      <c r="J23" t="s">
        <v>132</v>
      </c>
    </row>
    <row r="24" spans="1:10" x14ac:dyDescent="0.25">
      <c r="A24" t="s">
        <v>12</v>
      </c>
      <c r="B24">
        <v>3</v>
      </c>
      <c r="C24" t="s">
        <v>133</v>
      </c>
      <c r="D24" t="s">
        <v>134</v>
      </c>
      <c r="E24" t="s">
        <v>47</v>
      </c>
      <c r="F24" t="s">
        <v>89</v>
      </c>
      <c r="G24" s="99">
        <v>16</v>
      </c>
      <c r="H24" t="s">
        <v>135</v>
      </c>
      <c r="I24" t="s">
        <v>118</v>
      </c>
      <c r="J24" t="s">
        <v>119</v>
      </c>
    </row>
    <row r="25" spans="1:10" x14ac:dyDescent="0.25">
      <c r="A25" t="s">
        <v>136</v>
      </c>
      <c r="B25">
        <v>23</v>
      </c>
      <c r="C25" t="s">
        <v>137</v>
      </c>
      <c r="D25" t="s">
        <v>138</v>
      </c>
      <c r="E25" t="s">
        <v>47</v>
      </c>
      <c r="F25" t="s">
        <v>48</v>
      </c>
      <c r="G25" s="99">
        <v>5</v>
      </c>
      <c r="H25" t="s">
        <v>139</v>
      </c>
      <c r="I25" t="s">
        <v>140</v>
      </c>
      <c r="J25" t="s">
        <v>141</v>
      </c>
    </row>
    <row r="26" spans="1:10" x14ac:dyDescent="0.25">
      <c r="A26" t="s">
        <v>142</v>
      </c>
      <c r="B26">
        <v>24</v>
      </c>
      <c r="C26" t="s">
        <v>143</v>
      </c>
      <c r="D26" t="s">
        <v>144</v>
      </c>
      <c r="E26" t="s">
        <v>47</v>
      </c>
      <c r="F26" t="s">
        <v>54</v>
      </c>
      <c r="G26" s="99">
        <v>7</v>
      </c>
      <c r="H26" t="s">
        <v>124</v>
      </c>
      <c r="I26" t="s">
        <v>145</v>
      </c>
      <c r="J26" t="s">
        <v>146</v>
      </c>
    </row>
    <row r="27" spans="1:10" x14ac:dyDescent="0.25">
      <c r="A27" t="s">
        <v>25</v>
      </c>
      <c r="B27">
        <v>9</v>
      </c>
      <c r="C27" t="s">
        <v>94</v>
      </c>
      <c r="D27" t="s">
        <v>147</v>
      </c>
      <c r="E27" t="s">
        <v>47</v>
      </c>
      <c r="F27" t="s">
        <v>48</v>
      </c>
      <c r="G27" s="99">
        <v>7</v>
      </c>
      <c r="H27" t="s">
        <v>148</v>
      </c>
      <c r="I27" t="s">
        <v>145</v>
      </c>
      <c r="J27" t="s">
        <v>146</v>
      </c>
    </row>
    <row r="28" spans="1:10" x14ac:dyDescent="0.25">
      <c r="A28" t="s">
        <v>20</v>
      </c>
      <c r="B28">
        <v>25</v>
      </c>
      <c r="C28" t="s">
        <v>149</v>
      </c>
      <c r="D28" t="s">
        <v>150</v>
      </c>
      <c r="E28" t="s">
        <v>47</v>
      </c>
      <c r="F28" t="s">
        <v>48</v>
      </c>
      <c r="G28" s="99">
        <v>20</v>
      </c>
      <c r="H28" t="s">
        <v>151</v>
      </c>
      <c r="I28" t="s">
        <v>50</v>
      </c>
      <c r="J28" t="s">
        <v>51</v>
      </c>
    </row>
    <row r="29" spans="1:10" x14ac:dyDescent="0.25">
      <c r="A29" t="s">
        <v>15</v>
      </c>
      <c r="B29">
        <v>6</v>
      </c>
      <c r="C29" t="s">
        <v>152</v>
      </c>
      <c r="D29" t="s">
        <v>153</v>
      </c>
      <c r="E29" t="s">
        <v>47</v>
      </c>
      <c r="F29" t="s">
        <v>48</v>
      </c>
      <c r="G29" s="99">
        <v>6</v>
      </c>
      <c r="H29" t="s">
        <v>154</v>
      </c>
      <c r="I29" t="s">
        <v>155</v>
      </c>
      <c r="J29" t="s">
        <v>156</v>
      </c>
    </row>
    <row r="30" spans="1:10" x14ac:dyDescent="0.25">
      <c r="A30" t="s">
        <v>19</v>
      </c>
      <c r="B30">
        <v>26</v>
      </c>
      <c r="C30" t="s">
        <v>157</v>
      </c>
      <c r="D30" t="s">
        <v>158</v>
      </c>
      <c r="E30" t="s">
        <v>47</v>
      </c>
      <c r="F30" t="s">
        <v>116</v>
      </c>
      <c r="G30" s="99">
        <v>1</v>
      </c>
      <c r="H30" t="s">
        <v>159</v>
      </c>
      <c r="I30" t="s">
        <v>67</v>
      </c>
      <c r="J30" t="s">
        <v>68</v>
      </c>
    </row>
    <row r="31" spans="1:10" x14ac:dyDescent="0.25">
      <c r="A31" t="s">
        <v>35</v>
      </c>
      <c r="B31">
        <v>27</v>
      </c>
      <c r="C31" t="s">
        <v>160</v>
      </c>
      <c r="D31" t="s">
        <v>161</v>
      </c>
      <c r="E31" t="s">
        <v>47</v>
      </c>
      <c r="F31" t="s">
        <v>48</v>
      </c>
      <c r="G31" s="99">
        <v>13</v>
      </c>
      <c r="H31" t="s">
        <v>127</v>
      </c>
      <c r="I31" t="s">
        <v>84</v>
      </c>
      <c r="J31" t="s">
        <v>85</v>
      </c>
    </row>
    <row r="32" spans="1:10" x14ac:dyDescent="0.25">
      <c r="A32" t="s">
        <v>162</v>
      </c>
      <c r="B32">
        <v>22</v>
      </c>
      <c r="C32" t="s">
        <v>163</v>
      </c>
      <c r="D32" t="s">
        <v>164</v>
      </c>
      <c r="E32" t="s">
        <v>47</v>
      </c>
      <c r="F32" t="s">
        <v>165</v>
      </c>
      <c r="G32" s="99">
        <v>6</v>
      </c>
      <c r="H32" t="s">
        <v>166</v>
      </c>
      <c r="I32" t="s">
        <v>155</v>
      </c>
      <c r="J32" t="s">
        <v>156</v>
      </c>
    </row>
    <row r="33" spans="1:10" x14ac:dyDescent="0.25">
      <c r="A33" t="s">
        <v>31</v>
      </c>
      <c r="B33">
        <v>7</v>
      </c>
      <c r="C33" t="s">
        <v>167</v>
      </c>
      <c r="D33" t="s">
        <v>168</v>
      </c>
      <c r="E33" t="s">
        <v>47</v>
      </c>
      <c r="F33" t="s">
        <v>54</v>
      </c>
      <c r="G33" s="99">
        <v>16</v>
      </c>
      <c r="H33" t="s">
        <v>169</v>
      </c>
      <c r="I33" t="s">
        <v>0</v>
      </c>
      <c r="J33" t="s">
        <v>170</v>
      </c>
    </row>
    <row r="34" spans="1:10" x14ac:dyDescent="0.25">
      <c r="A34" t="s">
        <v>17</v>
      </c>
      <c r="B34">
        <v>29</v>
      </c>
      <c r="C34" t="s">
        <v>137</v>
      </c>
      <c r="D34" t="s">
        <v>171</v>
      </c>
      <c r="E34" t="s">
        <v>47</v>
      </c>
      <c r="F34" t="s">
        <v>48</v>
      </c>
      <c r="G34" s="99">
        <v>3</v>
      </c>
      <c r="H34" t="s">
        <v>172</v>
      </c>
      <c r="I34" t="s">
        <v>91</v>
      </c>
      <c r="J34" t="s">
        <v>92</v>
      </c>
    </row>
    <row r="35" spans="1:10" x14ac:dyDescent="0.25">
      <c r="A35" t="s">
        <v>22</v>
      </c>
      <c r="B35">
        <v>8</v>
      </c>
      <c r="C35" t="s">
        <v>173</v>
      </c>
      <c r="D35" t="s">
        <v>174</v>
      </c>
      <c r="E35" t="s">
        <v>47</v>
      </c>
      <c r="F35" t="s">
        <v>89</v>
      </c>
      <c r="G35" s="99">
        <v>6</v>
      </c>
      <c r="H35" t="s">
        <v>175</v>
      </c>
      <c r="I35" t="s">
        <v>140</v>
      </c>
      <c r="J35" t="s">
        <v>141</v>
      </c>
    </row>
    <row r="36" spans="1:10" x14ac:dyDescent="0.25">
      <c r="A36" t="s">
        <v>9</v>
      </c>
      <c r="B36"/>
      <c r="C36"/>
      <c r="D36"/>
      <c r="E36"/>
      <c r="F36"/>
      <c r="G36"/>
      <c r="H36"/>
      <c r="I36"/>
      <c r="J36">
        <f>SUBTOTAL(103,Tabla1[Ciudad])</f>
        <v>29</v>
      </c>
    </row>
    <row r="41" spans="1:10" ht="15.75" thickBot="1" x14ac:dyDescent="0.3">
      <c r="C41" s="154" t="s">
        <v>176</v>
      </c>
      <c r="D41" s="154"/>
    </row>
    <row r="42" spans="1:10" x14ac:dyDescent="0.25">
      <c r="C42" s="155" t="s">
        <v>177</v>
      </c>
      <c r="D42" s="156">
        <f>AVERAGE(Tabla1[Compras realizadas])</f>
        <v>8.931034482758621</v>
      </c>
    </row>
    <row r="43" spans="1:10" ht="15.75" thickBot="1" x14ac:dyDescent="0.3">
      <c r="C43" s="155"/>
      <c r="D43" s="157"/>
    </row>
  </sheetData>
  <mergeCells count="4">
    <mergeCell ref="C41:D41"/>
    <mergeCell ref="C42:C43"/>
    <mergeCell ref="D42:D43"/>
    <mergeCell ref="A1:F1"/>
  </mergeCells>
  <phoneticPr fontId="2" type="noConversion"/>
  <conditionalFormatting sqref="I2">
    <cfRule type="iconSet" priority="3">
      <iconSet iconSet="3Symbols2" showValue="0">
        <cfvo type="percent" val="0"/>
        <cfvo type="percent" val="33"/>
        <cfvo type="percent" val="67"/>
      </iconSet>
    </cfRule>
  </conditionalFormatting>
  <conditionalFormatting sqref="I3">
    <cfRule type="iconSet" priority="2">
      <iconSet iconSet="3Symbols2" showValue="0">
        <cfvo type="percent" val="0"/>
        <cfvo type="percent" val="33"/>
        <cfvo type="percent" val="67"/>
      </iconSet>
    </cfRule>
  </conditionalFormatting>
  <conditionalFormatting sqref="I4">
    <cfRule type="iconSet" priority="1">
      <iconSet iconSet="3Symbols2" showValue="0">
        <cfvo type="percent" val="0"/>
        <cfvo type="percent" val="33"/>
        <cfvo type="percent" val="67"/>
      </iconSet>
    </cfRule>
  </conditionalFormatting>
  <pageMargins left="0.7" right="0.7" top="0.75" bottom="0.75" header="0.3" footer="0.3"/>
  <legacy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4"/>
  <sheetViews>
    <sheetView workbookViewId="0">
      <selection activeCell="L2" sqref="L2"/>
    </sheetView>
  </sheetViews>
  <sheetFormatPr baseColWidth="10" defaultColWidth="9" defaultRowHeight="15" x14ac:dyDescent="0.25"/>
  <cols>
    <col min="1" max="1" width="13.140625" style="1" customWidth="1"/>
    <col min="2" max="2" width="10.28515625" style="1" customWidth="1"/>
    <col min="3" max="3" width="16.5703125" style="1" customWidth="1"/>
    <col min="4" max="4" width="17.42578125" style="1" bestFit="1" customWidth="1"/>
    <col min="5" max="5" width="19.5703125" style="1" bestFit="1" customWidth="1"/>
    <col min="6" max="16384" width="9" style="1"/>
  </cols>
  <sheetData>
    <row r="1" spans="1:12" ht="31.5" x14ac:dyDescent="0.5">
      <c r="A1" s="153" t="s">
        <v>212</v>
      </c>
      <c r="B1" s="153"/>
      <c r="C1" s="153"/>
      <c r="D1" s="153"/>
      <c r="E1" s="153"/>
      <c r="F1" s="153"/>
    </row>
    <row r="2" spans="1:12" ht="31.5" x14ac:dyDescent="0.5">
      <c r="A2" s="6" t="s">
        <v>219</v>
      </c>
      <c r="B2" s="5"/>
      <c r="C2" s="5"/>
      <c r="D2" s="5"/>
      <c r="E2" s="5"/>
      <c r="F2" s="5"/>
      <c r="L2" s="163">
        <v>1</v>
      </c>
    </row>
    <row r="3" spans="1:12" ht="31.5" x14ac:dyDescent="0.5">
      <c r="A3" s="6"/>
      <c r="B3" s="5"/>
      <c r="C3" s="5"/>
      <c r="D3" s="5"/>
      <c r="E3" s="5"/>
      <c r="F3" s="5"/>
    </row>
    <row r="4" spans="1:12" x14ac:dyDescent="0.25">
      <c r="A4" t="s">
        <v>4</v>
      </c>
      <c r="B4" t="s">
        <v>178</v>
      </c>
      <c r="C4" t="s">
        <v>37</v>
      </c>
      <c r="D4" t="s">
        <v>38</v>
      </c>
      <c r="E4" t="s">
        <v>40</v>
      </c>
    </row>
    <row r="5" spans="1:12" x14ac:dyDescent="0.25">
      <c r="A5" t="s">
        <v>179</v>
      </c>
      <c r="B5">
        <v>4</v>
      </c>
      <c r="C5" t="s">
        <v>180</v>
      </c>
      <c r="D5" t="s">
        <v>181</v>
      </c>
      <c r="E5" t="s">
        <v>182</v>
      </c>
    </row>
    <row r="6" spans="1:12" x14ac:dyDescent="0.25">
      <c r="A6" t="s">
        <v>183</v>
      </c>
      <c r="B6">
        <v>10</v>
      </c>
      <c r="C6" t="s">
        <v>184</v>
      </c>
      <c r="D6" t="s">
        <v>185</v>
      </c>
      <c r="E6" t="s">
        <v>186</v>
      </c>
    </row>
    <row r="7" spans="1:12" x14ac:dyDescent="0.25">
      <c r="A7" t="s">
        <v>187</v>
      </c>
      <c r="B7">
        <v>2</v>
      </c>
      <c r="C7" t="s">
        <v>188</v>
      </c>
      <c r="D7" t="s">
        <v>189</v>
      </c>
      <c r="E7" t="s">
        <v>186</v>
      </c>
    </row>
    <row r="8" spans="1:12" x14ac:dyDescent="0.25">
      <c r="A8" t="s">
        <v>190</v>
      </c>
      <c r="B8">
        <v>1</v>
      </c>
      <c r="C8" t="s">
        <v>191</v>
      </c>
      <c r="D8" t="s">
        <v>101</v>
      </c>
      <c r="E8" t="s">
        <v>186</v>
      </c>
    </row>
    <row r="9" spans="1:12" x14ac:dyDescent="0.25">
      <c r="A9" t="s">
        <v>192</v>
      </c>
      <c r="B9">
        <v>6</v>
      </c>
      <c r="C9" t="s">
        <v>193</v>
      </c>
      <c r="D9" t="s">
        <v>194</v>
      </c>
      <c r="E9" t="s">
        <v>195</v>
      </c>
    </row>
    <row r="10" spans="1:12" x14ac:dyDescent="0.25">
      <c r="A10" t="s">
        <v>196</v>
      </c>
      <c r="B10">
        <v>3</v>
      </c>
      <c r="C10" t="s">
        <v>197</v>
      </c>
      <c r="D10" t="s">
        <v>198</v>
      </c>
      <c r="E10" t="s">
        <v>199</v>
      </c>
    </row>
    <row r="11" spans="1:12" x14ac:dyDescent="0.25">
      <c r="A11" t="s">
        <v>200</v>
      </c>
      <c r="B11">
        <v>5</v>
      </c>
      <c r="C11" t="s">
        <v>201</v>
      </c>
      <c r="D11" t="s">
        <v>202</v>
      </c>
      <c r="E11" t="s">
        <v>186</v>
      </c>
    </row>
    <row r="12" spans="1:12" x14ac:dyDescent="0.25">
      <c r="A12" t="s">
        <v>203</v>
      </c>
      <c r="B12">
        <v>7</v>
      </c>
      <c r="C12" t="s">
        <v>204</v>
      </c>
      <c r="D12" t="s">
        <v>205</v>
      </c>
      <c r="E12" t="s">
        <v>182</v>
      </c>
    </row>
    <row r="13" spans="1:12" x14ac:dyDescent="0.25">
      <c r="A13" t="s">
        <v>206</v>
      </c>
      <c r="B13">
        <v>8</v>
      </c>
      <c r="C13" t="s">
        <v>207</v>
      </c>
      <c r="D13" t="s">
        <v>208</v>
      </c>
      <c r="E13" t="s">
        <v>199</v>
      </c>
    </row>
    <row r="14" spans="1:12" x14ac:dyDescent="0.25">
      <c r="A14" t="s">
        <v>209</v>
      </c>
      <c r="B14">
        <v>9</v>
      </c>
      <c r="C14" t="s">
        <v>210</v>
      </c>
      <c r="D14" t="s">
        <v>211</v>
      </c>
      <c r="E14" t="s">
        <v>186</v>
      </c>
    </row>
  </sheetData>
  <mergeCells count="1">
    <mergeCell ref="A1:F1"/>
  </mergeCells>
  <phoneticPr fontId="2" type="noConversion"/>
  <conditionalFormatting sqref="B5:B14">
    <cfRule type="aboveAverage" dxfId="95" priority="2"/>
  </conditionalFormatting>
  <conditionalFormatting sqref="L2">
    <cfRule type="iconSet" priority="1">
      <iconSet iconSet="3Symbols2" showValue="0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N39"/>
  <sheetViews>
    <sheetView zoomScale="73" zoomScaleNormal="73" workbookViewId="0">
      <selection activeCell="M4" sqref="M4"/>
    </sheetView>
  </sheetViews>
  <sheetFormatPr baseColWidth="10" defaultColWidth="12.5703125" defaultRowHeight="16.5" x14ac:dyDescent="0.3"/>
  <cols>
    <col min="1" max="2" width="6.42578125" style="7" customWidth="1"/>
    <col min="3" max="3" width="14.85546875" style="7" customWidth="1"/>
    <col min="4" max="4" width="14.7109375" style="7" customWidth="1"/>
    <col min="5" max="5" width="18.5703125" style="7" customWidth="1"/>
    <col min="6" max="6" width="14.7109375" style="7" customWidth="1"/>
    <col min="7" max="7" width="10.5703125" style="7" customWidth="1"/>
    <col min="8" max="8" width="13.85546875" style="7" customWidth="1"/>
    <col min="9" max="10" width="16.85546875" style="7" customWidth="1"/>
    <col min="11" max="11" width="14" style="7" customWidth="1"/>
    <col min="12" max="12" width="12.5703125" style="7" customWidth="1"/>
    <col min="13" max="13" width="14.140625" style="7" customWidth="1"/>
    <col min="14" max="14" width="15.28515625" style="7" customWidth="1"/>
    <col min="15" max="16384" width="12.5703125" style="7"/>
  </cols>
  <sheetData>
    <row r="1" spans="2:14" ht="31.5" x14ac:dyDescent="0.5">
      <c r="B1" s="153" t="s">
        <v>212</v>
      </c>
      <c r="C1" s="153"/>
      <c r="D1" s="153"/>
      <c r="E1" s="153"/>
      <c r="F1" s="153"/>
      <c r="G1" s="153"/>
    </row>
    <row r="2" spans="2:14" ht="31.5" x14ac:dyDescent="0.5">
      <c r="B2" s="6" t="s">
        <v>254</v>
      </c>
      <c r="C2" s="5"/>
      <c r="D2" s="5"/>
      <c r="E2" s="5"/>
      <c r="F2" s="5"/>
      <c r="G2" s="5"/>
      <c r="M2" s="163">
        <v>1</v>
      </c>
    </row>
    <row r="3" spans="2:14" ht="43.5" customHeight="1" x14ac:dyDescent="0.5">
      <c r="B3" s="6" t="s">
        <v>255</v>
      </c>
      <c r="C3" s="5"/>
      <c r="D3" s="5"/>
      <c r="E3" s="5"/>
      <c r="F3" s="5"/>
      <c r="G3" s="5"/>
      <c r="M3" s="163">
        <v>1</v>
      </c>
    </row>
    <row r="4" spans="2:14" ht="43.5" customHeight="1" x14ac:dyDescent="0.5">
      <c r="B4" s="6" t="s">
        <v>256</v>
      </c>
      <c r="C4" s="5"/>
      <c r="D4" s="5"/>
      <c r="E4" s="5"/>
      <c r="F4" s="5"/>
      <c r="G4" s="5"/>
      <c r="M4" s="163">
        <v>1</v>
      </c>
    </row>
    <row r="5" spans="2:14" ht="17.25" thickBot="1" x14ac:dyDescent="0.35"/>
    <row r="6" spans="2:14" ht="31.5" customHeight="1" thickTop="1" thickBot="1" x14ac:dyDescent="0.35">
      <c r="C6" s="158"/>
      <c r="D6" s="158"/>
      <c r="E6" s="158"/>
      <c r="F6" s="158"/>
      <c r="G6" s="158"/>
      <c r="H6" s="158"/>
      <c r="I6" s="158"/>
      <c r="J6" s="158"/>
      <c r="K6" s="158"/>
    </row>
    <row r="7" spans="2:14" ht="31.5" customHeight="1" thickTop="1" x14ac:dyDescent="0.3">
      <c r="C7" s="159"/>
      <c r="D7" s="159"/>
      <c r="E7" s="159"/>
      <c r="F7" s="159"/>
      <c r="G7" s="159"/>
      <c r="H7" s="159"/>
      <c r="I7" s="159"/>
      <c r="J7" s="159"/>
      <c r="K7" s="159"/>
    </row>
    <row r="8" spans="2:14" ht="17.25" thickBot="1" x14ac:dyDescent="0.35">
      <c r="C8" s="100" t="s">
        <v>220</v>
      </c>
      <c r="D8" s="100" t="s">
        <v>221</v>
      </c>
      <c r="E8" s="100" t="s">
        <v>222</v>
      </c>
      <c r="F8" s="100" t="s">
        <v>223</v>
      </c>
      <c r="G8" s="100" t="s">
        <v>224</v>
      </c>
      <c r="H8" s="100" t="s">
        <v>225</v>
      </c>
      <c r="I8" s="100" t="s">
        <v>226</v>
      </c>
      <c r="J8" s="100" t="s">
        <v>227</v>
      </c>
      <c r="K8" s="100" t="s">
        <v>228</v>
      </c>
    </row>
    <row r="9" spans="2:14" x14ac:dyDescent="0.3">
      <c r="C9" s="8">
        <v>1</v>
      </c>
      <c r="D9" s="9">
        <v>37987</v>
      </c>
      <c r="E9" s="8" t="s">
        <v>229</v>
      </c>
      <c r="F9" s="8" t="s">
        <v>230</v>
      </c>
      <c r="G9" s="8" t="s">
        <v>231</v>
      </c>
      <c r="H9" s="8">
        <v>291</v>
      </c>
      <c r="I9" s="10">
        <v>2133903</v>
      </c>
      <c r="J9" s="9">
        <v>38157</v>
      </c>
      <c r="K9" s="8" t="s">
        <v>232</v>
      </c>
    </row>
    <row r="10" spans="2:14" x14ac:dyDescent="0.3">
      <c r="C10" s="7">
        <v>2</v>
      </c>
      <c r="D10" s="11">
        <v>37987</v>
      </c>
      <c r="E10" s="7" t="s">
        <v>233</v>
      </c>
      <c r="F10" s="7" t="s">
        <v>234</v>
      </c>
      <c r="G10" s="7" t="s">
        <v>235</v>
      </c>
      <c r="H10" s="7">
        <v>199</v>
      </c>
      <c r="I10" s="12">
        <v>1945424</v>
      </c>
      <c r="J10" s="11">
        <v>38096</v>
      </c>
      <c r="K10" s="7" t="s">
        <v>76</v>
      </c>
      <c r="M10" s="13" t="s">
        <v>222</v>
      </c>
      <c r="N10" s="14" t="s">
        <v>6</v>
      </c>
    </row>
    <row r="11" spans="2:14" x14ac:dyDescent="0.3">
      <c r="C11" s="15"/>
      <c r="D11" s="16">
        <v>37987</v>
      </c>
      <c r="E11" s="15" t="s">
        <v>236</v>
      </c>
      <c r="F11" s="15" t="s">
        <v>230</v>
      </c>
      <c r="G11" s="15" t="s">
        <v>235</v>
      </c>
      <c r="H11" s="15">
        <v>82</v>
      </c>
      <c r="I11" s="17">
        <v>712416</v>
      </c>
      <c r="J11" s="16">
        <v>38299</v>
      </c>
      <c r="K11" s="15" t="s">
        <v>237</v>
      </c>
      <c r="M11" s="18" t="s">
        <v>230</v>
      </c>
      <c r="N11" s="19">
        <v>21</v>
      </c>
    </row>
    <row r="12" spans="2:14" x14ac:dyDescent="0.3">
      <c r="D12" s="11">
        <v>37988</v>
      </c>
      <c r="E12" s="7" t="s">
        <v>229</v>
      </c>
      <c r="F12" s="7" t="s">
        <v>230</v>
      </c>
      <c r="G12" s="7" t="s">
        <v>235</v>
      </c>
      <c r="H12" s="7">
        <v>285</v>
      </c>
      <c r="I12" s="12">
        <v>1815450</v>
      </c>
      <c r="J12" s="11">
        <v>38104</v>
      </c>
      <c r="K12" s="7" t="s">
        <v>238</v>
      </c>
      <c r="M12" s="20" t="s">
        <v>234</v>
      </c>
      <c r="N12" s="21">
        <v>9</v>
      </c>
    </row>
    <row r="13" spans="2:14" x14ac:dyDescent="0.3">
      <c r="C13" s="15"/>
      <c r="D13" s="16">
        <v>37988</v>
      </c>
      <c r="E13" s="15" t="s">
        <v>239</v>
      </c>
      <c r="F13" s="15" t="s">
        <v>234</v>
      </c>
      <c r="G13" s="15" t="s">
        <v>240</v>
      </c>
      <c r="H13" s="15">
        <v>152</v>
      </c>
      <c r="I13" s="17">
        <v>1138024</v>
      </c>
      <c r="J13" s="16">
        <v>38178</v>
      </c>
      <c r="K13" s="15" t="s">
        <v>241</v>
      </c>
    </row>
    <row r="14" spans="2:14" x14ac:dyDescent="0.3">
      <c r="D14" s="11">
        <v>37989</v>
      </c>
      <c r="E14" s="7" t="s">
        <v>242</v>
      </c>
      <c r="F14" s="7" t="s">
        <v>230</v>
      </c>
      <c r="G14" s="7" t="s">
        <v>235</v>
      </c>
      <c r="H14" s="7">
        <v>131</v>
      </c>
      <c r="I14" s="12">
        <v>953156</v>
      </c>
      <c r="J14" s="11">
        <v>38235</v>
      </c>
      <c r="K14" s="7" t="s">
        <v>76</v>
      </c>
    </row>
    <row r="15" spans="2:14" x14ac:dyDescent="0.3">
      <c r="C15" s="15"/>
      <c r="D15" s="16">
        <v>37989</v>
      </c>
      <c r="E15" s="15" t="s">
        <v>229</v>
      </c>
      <c r="F15" s="15" t="s">
        <v>230</v>
      </c>
      <c r="G15" s="15" t="s">
        <v>240</v>
      </c>
      <c r="H15" s="15">
        <v>69</v>
      </c>
      <c r="I15" s="17">
        <v>406686</v>
      </c>
      <c r="J15" s="16">
        <v>38145</v>
      </c>
      <c r="K15" s="15" t="s">
        <v>76</v>
      </c>
    </row>
    <row r="16" spans="2:14" x14ac:dyDescent="0.3">
      <c r="D16" s="11">
        <v>37989</v>
      </c>
      <c r="E16" s="7" t="s">
        <v>236</v>
      </c>
      <c r="F16" s="7" t="s">
        <v>234</v>
      </c>
      <c r="G16" s="7" t="s">
        <v>235</v>
      </c>
      <c r="H16" s="7">
        <v>235</v>
      </c>
      <c r="I16" s="12">
        <v>2158475</v>
      </c>
      <c r="J16" s="11">
        <v>38291</v>
      </c>
      <c r="K16" s="7" t="s">
        <v>238</v>
      </c>
    </row>
    <row r="17" spans="3:11" x14ac:dyDescent="0.3">
      <c r="C17" s="15"/>
      <c r="D17" s="16">
        <v>37990</v>
      </c>
      <c r="E17" s="15" t="s">
        <v>243</v>
      </c>
      <c r="F17" s="15" t="s">
        <v>230</v>
      </c>
      <c r="G17" s="15" t="s">
        <v>231</v>
      </c>
      <c r="H17" s="15">
        <v>108</v>
      </c>
      <c r="I17" s="17">
        <v>1024380</v>
      </c>
      <c r="J17" s="16">
        <v>38349</v>
      </c>
      <c r="K17" s="15" t="s">
        <v>238</v>
      </c>
    </row>
    <row r="18" spans="3:11" x14ac:dyDescent="0.3">
      <c r="D18" s="11">
        <v>37990</v>
      </c>
      <c r="E18" s="7" t="s">
        <v>229</v>
      </c>
      <c r="F18" s="7" t="s">
        <v>234</v>
      </c>
      <c r="G18" s="7" t="s">
        <v>231</v>
      </c>
      <c r="H18" s="7">
        <v>299</v>
      </c>
      <c r="I18" s="12">
        <v>2042768</v>
      </c>
      <c r="J18" s="11">
        <v>38266</v>
      </c>
      <c r="K18" s="7" t="s">
        <v>237</v>
      </c>
    </row>
    <row r="19" spans="3:11" x14ac:dyDescent="0.3">
      <c r="C19" s="15"/>
      <c r="D19" s="16">
        <v>37990</v>
      </c>
      <c r="E19" s="15" t="s">
        <v>236</v>
      </c>
      <c r="F19" s="15" t="s">
        <v>230</v>
      </c>
      <c r="G19" s="15" t="s">
        <v>235</v>
      </c>
      <c r="H19" s="15">
        <v>124</v>
      </c>
      <c r="I19" s="17">
        <v>627068</v>
      </c>
      <c r="J19" s="16">
        <v>38288</v>
      </c>
      <c r="K19" s="15" t="s">
        <v>76</v>
      </c>
    </row>
    <row r="20" spans="3:11" x14ac:dyDescent="0.3">
      <c r="D20" s="11">
        <v>37990</v>
      </c>
      <c r="E20" s="7" t="s">
        <v>242</v>
      </c>
      <c r="F20" s="7" t="s">
        <v>234</v>
      </c>
      <c r="G20" s="7" t="s">
        <v>235</v>
      </c>
      <c r="H20" s="7">
        <v>187</v>
      </c>
      <c r="I20" s="12">
        <v>999328</v>
      </c>
      <c r="J20" s="11">
        <v>38082</v>
      </c>
      <c r="K20" s="7" t="s">
        <v>232</v>
      </c>
    </row>
    <row r="21" spans="3:11" x14ac:dyDescent="0.3">
      <c r="C21" s="15"/>
      <c r="D21" s="16">
        <v>37990</v>
      </c>
      <c r="E21" s="15" t="s">
        <v>229</v>
      </c>
      <c r="F21" s="15" t="s">
        <v>234</v>
      </c>
      <c r="G21" s="15" t="s">
        <v>244</v>
      </c>
      <c r="H21" s="15">
        <v>300</v>
      </c>
      <c r="I21" s="17">
        <v>2937300</v>
      </c>
      <c r="J21" s="16">
        <v>38295</v>
      </c>
      <c r="K21" s="15" t="s">
        <v>238</v>
      </c>
    </row>
    <row r="22" spans="3:11" x14ac:dyDescent="0.3">
      <c r="D22" s="11">
        <v>37990</v>
      </c>
      <c r="E22" s="7" t="s">
        <v>233</v>
      </c>
      <c r="F22" s="7" t="s">
        <v>234</v>
      </c>
      <c r="G22" s="7" t="s">
        <v>240</v>
      </c>
      <c r="H22" s="7">
        <v>68</v>
      </c>
      <c r="I22" s="12">
        <v>664700</v>
      </c>
      <c r="J22" s="11">
        <v>38261</v>
      </c>
      <c r="K22" s="7" t="s">
        <v>232</v>
      </c>
    </row>
    <row r="23" spans="3:11" x14ac:dyDescent="0.3">
      <c r="C23" s="15"/>
      <c r="D23" s="16">
        <v>37990</v>
      </c>
      <c r="E23" s="15" t="s">
        <v>242</v>
      </c>
      <c r="F23" s="15" t="s">
        <v>230</v>
      </c>
      <c r="G23" s="15" t="s">
        <v>235</v>
      </c>
      <c r="H23" s="15">
        <v>176</v>
      </c>
      <c r="I23" s="17">
        <v>820336</v>
      </c>
      <c r="J23" s="16">
        <v>38320</v>
      </c>
      <c r="K23" s="15" t="s">
        <v>76</v>
      </c>
    </row>
    <row r="24" spans="3:11" x14ac:dyDescent="0.3">
      <c r="D24" s="11">
        <v>37991</v>
      </c>
      <c r="E24" s="7" t="s">
        <v>245</v>
      </c>
      <c r="F24" s="7" t="s">
        <v>230</v>
      </c>
      <c r="G24" s="7" t="s">
        <v>235</v>
      </c>
      <c r="H24" s="7">
        <v>179</v>
      </c>
      <c r="I24" s="12">
        <v>937960</v>
      </c>
      <c r="J24" s="11">
        <v>38312</v>
      </c>
      <c r="K24" s="7" t="s">
        <v>232</v>
      </c>
    </row>
    <row r="25" spans="3:11" x14ac:dyDescent="0.3">
      <c r="C25" s="15"/>
      <c r="D25" s="16">
        <v>37991</v>
      </c>
      <c r="E25" s="15" t="s">
        <v>245</v>
      </c>
      <c r="F25" s="15" t="s">
        <v>230</v>
      </c>
      <c r="G25" s="15" t="s">
        <v>240</v>
      </c>
      <c r="H25" s="15">
        <v>58</v>
      </c>
      <c r="I25" s="17">
        <v>358846</v>
      </c>
      <c r="J25" s="16">
        <v>38268</v>
      </c>
      <c r="K25" s="15" t="s">
        <v>246</v>
      </c>
    </row>
    <row r="26" spans="3:11" x14ac:dyDescent="0.3">
      <c r="D26" s="11">
        <v>37992</v>
      </c>
      <c r="E26" s="7" t="s">
        <v>239</v>
      </c>
      <c r="F26" s="7" t="s">
        <v>234</v>
      </c>
      <c r="G26" s="7" t="s">
        <v>244</v>
      </c>
      <c r="H26" s="7">
        <v>283</v>
      </c>
      <c r="I26" s="12">
        <v>1679605</v>
      </c>
      <c r="J26" s="11">
        <v>38144</v>
      </c>
      <c r="K26" s="7" t="s">
        <v>232</v>
      </c>
    </row>
    <row r="27" spans="3:11" x14ac:dyDescent="0.3">
      <c r="C27" s="15"/>
      <c r="D27" s="16">
        <v>37993</v>
      </c>
      <c r="E27" s="15" t="s">
        <v>243</v>
      </c>
      <c r="F27" s="15" t="s">
        <v>230</v>
      </c>
      <c r="G27" s="15" t="s">
        <v>235</v>
      </c>
      <c r="H27" s="15">
        <v>55</v>
      </c>
      <c r="I27" s="17">
        <v>472615</v>
      </c>
      <c r="J27" s="16">
        <v>38086</v>
      </c>
      <c r="K27" s="15" t="s">
        <v>246</v>
      </c>
    </row>
    <row r="28" spans="3:11" x14ac:dyDescent="0.3">
      <c r="D28" s="11">
        <v>37994</v>
      </c>
      <c r="E28" s="7" t="s">
        <v>236</v>
      </c>
      <c r="F28" s="7" t="s">
        <v>230</v>
      </c>
      <c r="G28" s="7" t="s">
        <v>244</v>
      </c>
      <c r="H28" s="7">
        <v>148</v>
      </c>
      <c r="I28" s="12">
        <v>1169496</v>
      </c>
      <c r="J28" s="11">
        <v>38218</v>
      </c>
      <c r="K28" s="7" t="s">
        <v>241</v>
      </c>
    </row>
    <row r="29" spans="3:11" x14ac:dyDescent="0.3">
      <c r="C29" s="15"/>
      <c r="D29" s="16">
        <v>37995</v>
      </c>
      <c r="E29" s="15" t="s">
        <v>242</v>
      </c>
      <c r="F29" s="15" t="s">
        <v>234</v>
      </c>
      <c r="G29" s="15" t="s">
        <v>244</v>
      </c>
      <c r="H29" s="15">
        <v>228</v>
      </c>
      <c r="I29" s="17">
        <v>2020992</v>
      </c>
      <c r="J29" s="16">
        <v>38150</v>
      </c>
      <c r="K29" s="15" t="s">
        <v>232</v>
      </c>
    </row>
    <row r="30" spans="3:11" x14ac:dyDescent="0.3">
      <c r="D30" s="11">
        <v>37995</v>
      </c>
      <c r="E30" s="7" t="s">
        <v>236</v>
      </c>
      <c r="F30" s="7" t="s">
        <v>230</v>
      </c>
      <c r="G30" s="7" t="s">
        <v>231</v>
      </c>
      <c r="H30" s="7">
        <v>116</v>
      </c>
      <c r="I30" s="12">
        <v>727552</v>
      </c>
      <c r="J30" s="11">
        <v>38091</v>
      </c>
      <c r="K30" s="7" t="s">
        <v>76</v>
      </c>
    </row>
    <row r="31" spans="3:11" x14ac:dyDescent="0.3">
      <c r="C31" s="15"/>
      <c r="D31" s="16">
        <v>37996</v>
      </c>
      <c r="E31" s="15" t="s">
        <v>245</v>
      </c>
      <c r="F31" s="15" t="s">
        <v>230</v>
      </c>
      <c r="G31" s="15" t="s">
        <v>235</v>
      </c>
      <c r="H31" s="15">
        <v>183</v>
      </c>
      <c r="I31" s="17">
        <v>1438929</v>
      </c>
      <c r="J31" s="16">
        <v>38098</v>
      </c>
      <c r="K31" s="15" t="s">
        <v>246</v>
      </c>
    </row>
    <row r="32" spans="3:11" x14ac:dyDescent="0.3">
      <c r="D32" s="11">
        <v>37996</v>
      </c>
      <c r="E32" s="7" t="s">
        <v>236</v>
      </c>
      <c r="F32" s="7" t="s">
        <v>230</v>
      </c>
      <c r="G32" s="7" t="s">
        <v>240</v>
      </c>
      <c r="H32" s="7">
        <v>79</v>
      </c>
      <c r="I32" s="12">
        <v>427390</v>
      </c>
      <c r="J32" s="11">
        <v>38322</v>
      </c>
      <c r="K32" s="7" t="s">
        <v>237</v>
      </c>
    </row>
    <row r="33" spans="3:11" x14ac:dyDescent="0.3">
      <c r="C33" s="15"/>
      <c r="D33" s="16">
        <v>37996</v>
      </c>
      <c r="E33" s="15" t="s">
        <v>236</v>
      </c>
      <c r="F33" s="15" t="s">
        <v>230</v>
      </c>
      <c r="G33" s="15" t="s">
        <v>244</v>
      </c>
      <c r="H33" s="15">
        <v>124</v>
      </c>
      <c r="I33" s="17">
        <v>1170684</v>
      </c>
      <c r="J33" s="16">
        <v>38130</v>
      </c>
      <c r="K33" s="15" t="s">
        <v>238</v>
      </c>
    </row>
    <row r="34" spans="3:11" x14ac:dyDescent="0.3">
      <c r="D34" s="11">
        <v>37996</v>
      </c>
      <c r="E34" s="7" t="s">
        <v>233</v>
      </c>
      <c r="F34" s="7" t="s">
        <v>230</v>
      </c>
      <c r="G34" s="7" t="s">
        <v>240</v>
      </c>
      <c r="H34" s="7">
        <v>70</v>
      </c>
      <c r="I34" s="12">
        <v>549780</v>
      </c>
      <c r="J34" s="11">
        <v>38160</v>
      </c>
      <c r="K34" s="7" t="s">
        <v>238</v>
      </c>
    </row>
    <row r="35" spans="3:11" x14ac:dyDescent="0.3">
      <c r="C35" s="15"/>
      <c r="D35" s="16">
        <v>37997</v>
      </c>
      <c r="E35" s="15" t="s">
        <v>233</v>
      </c>
      <c r="F35" s="15" t="s">
        <v>230</v>
      </c>
      <c r="G35" s="15" t="s">
        <v>240</v>
      </c>
      <c r="H35" s="15">
        <v>70</v>
      </c>
      <c r="I35" s="17">
        <v>659330</v>
      </c>
      <c r="J35" s="16">
        <v>38344</v>
      </c>
      <c r="K35" s="15" t="s">
        <v>76</v>
      </c>
    </row>
    <row r="36" spans="3:11" x14ac:dyDescent="0.3">
      <c r="D36" s="11">
        <v>37998</v>
      </c>
      <c r="E36" s="7" t="s">
        <v>245</v>
      </c>
      <c r="F36" s="7" t="s">
        <v>230</v>
      </c>
      <c r="G36" s="7" t="s">
        <v>244</v>
      </c>
      <c r="H36" s="7">
        <v>187</v>
      </c>
      <c r="I36" s="12">
        <v>1660560</v>
      </c>
      <c r="J36" s="11">
        <v>38154</v>
      </c>
      <c r="K36" s="7" t="s">
        <v>237</v>
      </c>
    </row>
    <row r="37" spans="3:11" x14ac:dyDescent="0.3">
      <c r="C37" s="15"/>
      <c r="D37" s="16">
        <v>37998</v>
      </c>
      <c r="E37" s="15" t="s">
        <v>245</v>
      </c>
      <c r="F37" s="15" t="s">
        <v>230</v>
      </c>
      <c r="G37" s="15" t="s">
        <v>240</v>
      </c>
      <c r="H37" s="15">
        <v>91</v>
      </c>
      <c r="I37" s="17">
        <v>753571</v>
      </c>
      <c r="J37" s="16">
        <v>38175</v>
      </c>
      <c r="K37" s="15" t="s">
        <v>246</v>
      </c>
    </row>
    <row r="38" spans="3:11" x14ac:dyDescent="0.3">
      <c r="C38" s="101"/>
      <c r="D38" s="102">
        <v>37998</v>
      </c>
      <c r="E38" s="101" t="s">
        <v>233</v>
      </c>
      <c r="F38" s="101" t="s">
        <v>230</v>
      </c>
      <c r="G38" s="101" t="s">
        <v>240</v>
      </c>
      <c r="H38" s="101">
        <v>201</v>
      </c>
      <c r="I38" s="103">
        <v>939072</v>
      </c>
      <c r="J38" s="102">
        <v>38203</v>
      </c>
      <c r="K38" s="101" t="s">
        <v>232</v>
      </c>
    </row>
    <row r="39" spans="3:11" x14ac:dyDescent="0.3">
      <c r="C39" t="s">
        <v>9</v>
      </c>
      <c r="D39" s="104"/>
      <c r="E39"/>
      <c r="F39"/>
      <c r="G39"/>
      <c r="H39"/>
      <c r="I39" s="105">
        <f>SUBTOTAL(109,Tabla8[Monto])</f>
        <v>35345796</v>
      </c>
      <c r="J39" s="104"/>
      <c r="K39">
        <f>SUBTOTAL(103,Tabla8[Vendedor])</f>
        <v>30</v>
      </c>
    </row>
  </sheetData>
  <mergeCells count="2">
    <mergeCell ref="C6:K7"/>
    <mergeCell ref="B1:G1"/>
  </mergeCells>
  <conditionalFormatting sqref="H9:H38">
    <cfRule type="iconSet" priority="5">
      <iconSet iconSet="5Quarter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I9:I38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{A54865F0-C013-469D-94BD-818351515377}</x14:id>
        </ext>
      </extLst>
    </cfRule>
  </conditionalFormatting>
  <conditionalFormatting sqref="M2">
    <cfRule type="iconSet" priority="3">
      <iconSet iconSet="3Symbols2" showValue="0">
        <cfvo type="percent" val="0"/>
        <cfvo type="percent" val="33"/>
        <cfvo type="percent" val="67"/>
      </iconSet>
    </cfRule>
  </conditionalFormatting>
  <conditionalFormatting sqref="M3">
    <cfRule type="iconSet" priority="2">
      <iconSet iconSet="3Symbols2" showValue="0">
        <cfvo type="percent" val="0"/>
        <cfvo type="percent" val="33"/>
        <cfvo type="percent" val="67"/>
      </iconSet>
    </cfRule>
  </conditionalFormatting>
  <conditionalFormatting sqref="M4">
    <cfRule type="iconSet" priority="1">
      <iconSet iconSet="3Symbols2" showValue="0">
        <cfvo type="percent" val="0"/>
        <cfvo type="percent" val="33"/>
        <cfvo type="percent" val="67"/>
      </iconSet>
    </cfRule>
  </conditionalFormatting>
  <pageMargins left="0.7" right="0.7" top="0.75" bottom="0.75" header="0.3" footer="0.3"/>
  <drawing r:id="rId1"/>
  <legacy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54865F0-C013-469D-94BD-818351515377}">
            <x14:dataBar minLength="0" maxLength="100" negativeBarColorSameAsPositive="1" axisPosition="none">
              <x14:cfvo type="min"/>
              <x14:cfvo type="max"/>
            </x14:dataBar>
          </x14:cfRule>
          <xm:sqref>I9:I38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36"/>
  <sheetViews>
    <sheetView topLeftCell="L1" workbookViewId="0">
      <selection activeCell="L2" sqref="L2"/>
    </sheetView>
  </sheetViews>
  <sheetFormatPr baseColWidth="10" defaultColWidth="12.5703125" defaultRowHeight="16.5" x14ac:dyDescent="0.3"/>
  <cols>
    <col min="1" max="2" width="12.5703125" style="7" customWidth="1"/>
    <col min="3" max="3" width="19.140625" style="7" bestFit="1" customWidth="1"/>
    <col min="4" max="4" width="12.28515625" style="7" customWidth="1"/>
    <col min="5" max="5" width="14.5703125" style="7" customWidth="1"/>
    <col min="6" max="6" width="12.5703125" style="7"/>
    <col min="7" max="7" width="15.5703125" style="7" bestFit="1" customWidth="1"/>
    <col min="8" max="8" width="12.5703125" style="7"/>
    <col min="9" max="9" width="17.5703125" style="7" bestFit="1" customWidth="1"/>
    <col min="10" max="10" width="15" style="7" bestFit="1" customWidth="1"/>
    <col min="11" max="16384" width="12.5703125" style="7"/>
  </cols>
  <sheetData>
    <row r="1" spans="1:14" ht="31.5" x14ac:dyDescent="0.5">
      <c r="A1" s="153" t="s">
        <v>212</v>
      </c>
      <c r="B1" s="153"/>
      <c r="C1" s="153"/>
      <c r="D1" s="153"/>
      <c r="E1" s="153"/>
      <c r="F1" s="153"/>
    </row>
    <row r="2" spans="1:14" ht="31.5" x14ac:dyDescent="0.5">
      <c r="A2" s="6" t="s">
        <v>257</v>
      </c>
      <c r="B2" s="5"/>
      <c r="C2" s="5"/>
      <c r="D2" s="5"/>
      <c r="E2" s="5"/>
      <c r="F2" s="5"/>
      <c r="L2" s="163">
        <v>1</v>
      </c>
    </row>
    <row r="3" spans="1:14" ht="31.5" x14ac:dyDescent="0.5">
      <c r="A3" s="6" t="s">
        <v>258</v>
      </c>
      <c r="B3" s="5"/>
      <c r="C3" s="5"/>
      <c r="D3" s="5"/>
      <c r="E3" s="5"/>
      <c r="F3" s="5"/>
      <c r="J3" s="163">
        <v>1</v>
      </c>
    </row>
    <row r="4" spans="1:14" ht="31.5" x14ac:dyDescent="0.5">
      <c r="A4" s="6" t="s">
        <v>259</v>
      </c>
      <c r="B4" s="5"/>
      <c r="C4" s="5"/>
      <c r="D4" s="5"/>
      <c r="E4" s="5"/>
      <c r="F4" s="5"/>
      <c r="J4" s="163">
        <v>1</v>
      </c>
    </row>
    <row r="5" spans="1:14" ht="31.5" x14ac:dyDescent="0.5">
      <c r="A5" s="6"/>
      <c r="B5" s="5"/>
      <c r="C5" s="5"/>
      <c r="D5" s="5"/>
      <c r="E5" s="5"/>
      <c r="F5" s="5"/>
    </row>
    <row r="6" spans="1:14" x14ac:dyDescent="0.3">
      <c r="C6" s="7" t="s">
        <v>247</v>
      </c>
      <c r="D6" s="7" t="s">
        <v>248</v>
      </c>
      <c r="E6" s="7" t="s">
        <v>223</v>
      </c>
      <c r="F6" s="7" t="s">
        <v>224</v>
      </c>
      <c r="G6" s="7" t="s">
        <v>226</v>
      </c>
    </row>
    <row r="7" spans="1:14" x14ac:dyDescent="0.3">
      <c r="C7" s="7" t="s">
        <v>229</v>
      </c>
      <c r="D7" s="7" t="str">
        <f>LEFT(toperación[[#This Row],[Giro Comercial]],3)</f>
        <v>Est</v>
      </c>
      <c r="E7" s="7" t="s">
        <v>230</v>
      </c>
      <c r="F7" s="7" t="s">
        <v>231</v>
      </c>
      <c r="G7" s="106">
        <v>2133903</v>
      </c>
    </row>
    <row r="8" spans="1:14" x14ac:dyDescent="0.3">
      <c r="C8" s="7" t="s">
        <v>233</v>
      </c>
      <c r="D8" s="7" t="str">
        <f>LEFT(toperación[[#This Row],[Giro Comercial]],3)</f>
        <v>Loc</v>
      </c>
      <c r="E8" s="7" t="s">
        <v>234</v>
      </c>
      <c r="F8" s="7" t="s">
        <v>235</v>
      </c>
      <c r="G8" s="106">
        <v>1945424</v>
      </c>
      <c r="I8" s="116" t="s">
        <v>444</v>
      </c>
      <c r="J8" t="s">
        <v>446</v>
      </c>
      <c r="K8"/>
    </row>
    <row r="9" spans="1:14" x14ac:dyDescent="0.3">
      <c r="C9" s="7" t="s">
        <v>236</v>
      </c>
      <c r="D9" s="7" t="str">
        <f>LEFT(toperación[[#This Row],[Giro Comercial]],3)</f>
        <v>Ofi</v>
      </c>
      <c r="E9" s="7" t="s">
        <v>230</v>
      </c>
      <c r="F9" s="7" t="s">
        <v>235</v>
      </c>
      <c r="G9" s="106">
        <v>712416</v>
      </c>
      <c r="I9" s="117" t="s">
        <v>230</v>
      </c>
      <c r="J9" s="143">
        <v>19759180</v>
      </c>
      <c r="K9"/>
    </row>
    <row r="10" spans="1:14" x14ac:dyDescent="0.3">
      <c r="C10" s="7" t="s">
        <v>229</v>
      </c>
      <c r="D10" s="7" t="str">
        <f>LEFT(toperación[[#This Row],[Giro Comercial]],3)</f>
        <v>Est</v>
      </c>
      <c r="E10" s="7" t="s">
        <v>230</v>
      </c>
      <c r="F10" s="7" t="s">
        <v>235</v>
      </c>
      <c r="G10" s="106">
        <v>1815450</v>
      </c>
      <c r="I10" s="117" t="s">
        <v>234</v>
      </c>
      <c r="J10" s="143">
        <v>15586616</v>
      </c>
      <c r="K10"/>
    </row>
    <row r="11" spans="1:14" x14ac:dyDescent="0.3">
      <c r="C11" s="7" t="s">
        <v>239</v>
      </c>
      <c r="D11" s="7" t="str">
        <f>LEFT(toperación[[#This Row],[Giro Comercial]],3)</f>
        <v>Sue</v>
      </c>
      <c r="E11" s="7" t="s">
        <v>234</v>
      </c>
      <c r="F11" s="7" t="s">
        <v>240</v>
      </c>
      <c r="G11" s="106">
        <v>1138024</v>
      </c>
      <c r="I11" s="117" t="s">
        <v>445</v>
      </c>
      <c r="J11" s="118">
        <v>35345796</v>
      </c>
      <c r="K11"/>
    </row>
    <row r="12" spans="1:14" x14ac:dyDescent="0.3">
      <c r="C12" s="7" t="s">
        <v>242</v>
      </c>
      <c r="D12" s="7" t="str">
        <f>LEFT(toperación[[#This Row],[Giro Comercial]],3)</f>
        <v>Ind</v>
      </c>
      <c r="E12" s="7" t="s">
        <v>230</v>
      </c>
      <c r="F12" s="7" t="s">
        <v>235</v>
      </c>
      <c r="G12" s="106">
        <v>953156</v>
      </c>
      <c r="I12"/>
      <c r="J12"/>
      <c r="K12"/>
      <c r="M12" s="108"/>
      <c r="N12" s="109"/>
    </row>
    <row r="13" spans="1:14" x14ac:dyDescent="0.3">
      <c r="C13" s="7" t="s">
        <v>229</v>
      </c>
      <c r="D13" s="7" t="str">
        <f>LEFT(toperación[[#This Row],[Giro Comercial]],3)</f>
        <v>Est</v>
      </c>
      <c r="E13" s="7" t="s">
        <v>230</v>
      </c>
      <c r="F13" s="7" t="s">
        <v>240</v>
      </c>
      <c r="G13" s="106">
        <v>406686</v>
      </c>
      <c r="I13"/>
      <c r="J13"/>
      <c r="K13"/>
      <c r="L13" s="110"/>
      <c r="M13" s="111"/>
      <c r="N13" s="112"/>
    </row>
    <row r="14" spans="1:14" x14ac:dyDescent="0.3">
      <c r="C14" s="7" t="s">
        <v>236</v>
      </c>
      <c r="D14" s="7" t="str">
        <f>LEFT(toperación[[#This Row],[Giro Comercial]],3)</f>
        <v>Ofi</v>
      </c>
      <c r="E14" s="7" t="s">
        <v>234</v>
      </c>
      <c r="F14" s="7" t="s">
        <v>235</v>
      </c>
      <c r="G14" s="106">
        <v>2158475</v>
      </c>
      <c r="I14"/>
      <c r="J14"/>
      <c r="K14"/>
      <c r="L14" s="110"/>
      <c r="M14" s="111"/>
      <c r="N14" s="112"/>
    </row>
    <row r="15" spans="1:14" x14ac:dyDescent="0.3">
      <c r="C15" s="7" t="s">
        <v>243</v>
      </c>
      <c r="D15" s="7" t="str">
        <f>LEFT(toperación[[#This Row],[Giro Comercial]],3)</f>
        <v>Pis</v>
      </c>
      <c r="E15" s="7" t="s">
        <v>230</v>
      </c>
      <c r="F15" s="7" t="s">
        <v>231</v>
      </c>
      <c r="G15" s="106">
        <v>1024380</v>
      </c>
      <c r="I15"/>
      <c r="J15"/>
      <c r="K15"/>
      <c r="L15" s="110"/>
      <c r="M15" s="111"/>
      <c r="N15" s="112"/>
    </row>
    <row r="16" spans="1:14" x14ac:dyDescent="0.3">
      <c r="C16" s="7" t="s">
        <v>229</v>
      </c>
      <c r="D16" s="7" t="str">
        <f>LEFT(toperación[[#This Row],[Giro Comercial]],3)</f>
        <v>Est</v>
      </c>
      <c r="E16" s="7" t="s">
        <v>234</v>
      </c>
      <c r="F16" s="7" t="s">
        <v>231</v>
      </c>
      <c r="G16" s="106">
        <v>2042768</v>
      </c>
      <c r="I16"/>
      <c r="J16"/>
      <c r="K16"/>
      <c r="L16" s="110"/>
      <c r="M16" s="111"/>
      <c r="N16" s="112"/>
    </row>
    <row r="17" spans="3:14" x14ac:dyDescent="0.3">
      <c r="C17" s="7" t="s">
        <v>236</v>
      </c>
      <c r="D17" s="7" t="str">
        <f>LEFT(toperación[[#This Row],[Giro Comercial]],3)</f>
        <v>Ofi</v>
      </c>
      <c r="E17" s="7" t="s">
        <v>230</v>
      </c>
      <c r="F17" s="7" t="s">
        <v>235</v>
      </c>
      <c r="G17" s="106">
        <v>627068</v>
      </c>
      <c r="I17"/>
      <c r="J17"/>
      <c r="K17"/>
      <c r="L17" s="110"/>
      <c r="M17" s="111"/>
      <c r="N17" s="112"/>
    </row>
    <row r="18" spans="3:14" x14ac:dyDescent="0.3">
      <c r="C18" s="7" t="s">
        <v>242</v>
      </c>
      <c r="D18" s="7" t="str">
        <f>LEFT(toperación[[#This Row],[Giro Comercial]],3)</f>
        <v>Ind</v>
      </c>
      <c r="E18" s="7" t="s">
        <v>234</v>
      </c>
      <c r="F18" s="7" t="s">
        <v>235</v>
      </c>
      <c r="G18" s="106">
        <v>999328</v>
      </c>
      <c r="I18"/>
      <c r="J18"/>
      <c r="K18"/>
      <c r="L18" s="110"/>
      <c r="M18" s="111"/>
      <c r="N18" s="112"/>
    </row>
    <row r="19" spans="3:14" x14ac:dyDescent="0.3">
      <c r="C19" s="7" t="s">
        <v>229</v>
      </c>
      <c r="D19" s="7" t="str">
        <f>LEFT(toperación[[#This Row],[Giro Comercial]],3)</f>
        <v>Est</v>
      </c>
      <c r="E19" s="7" t="s">
        <v>234</v>
      </c>
      <c r="F19" s="7" t="s">
        <v>244</v>
      </c>
      <c r="G19" s="106">
        <v>2937300</v>
      </c>
      <c r="I19"/>
      <c r="J19"/>
      <c r="K19"/>
      <c r="L19" s="110"/>
      <c r="M19" s="111"/>
      <c r="N19" s="112"/>
    </row>
    <row r="20" spans="3:14" x14ac:dyDescent="0.3">
      <c r="C20" s="7" t="s">
        <v>233</v>
      </c>
      <c r="D20" s="7" t="str">
        <f>LEFT(toperación[[#This Row],[Giro Comercial]],3)</f>
        <v>Loc</v>
      </c>
      <c r="E20" s="7" t="s">
        <v>234</v>
      </c>
      <c r="F20" s="7" t="s">
        <v>240</v>
      </c>
      <c r="G20" s="106">
        <v>664700</v>
      </c>
      <c r="I20"/>
      <c r="J20"/>
      <c r="K20"/>
      <c r="L20" s="110"/>
      <c r="M20" s="111"/>
      <c r="N20" s="112"/>
    </row>
    <row r="21" spans="3:14" x14ac:dyDescent="0.3">
      <c r="C21" s="7" t="s">
        <v>242</v>
      </c>
      <c r="D21" s="7" t="str">
        <f>LEFT(toperación[[#This Row],[Giro Comercial]],3)</f>
        <v>Ind</v>
      </c>
      <c r="E21" s="7" t="s">
        <v>230</v>
      </c>
      <c r="F21" s="7" t="s">
        <v>235</v>
      </c>
      <c r="G21" s="106">
        <v>820336</v>
      </c>
      <c r="I21"/>
      <c r="J21"/>
      <c r="K21"/>
      <c r="L21" s="110"/>
      <c r="M21" s="111"/>
      <c r="N21" s="107"/>
    </row>
    <row r="22" spans="3:14" x14ac:dyDescent="0.3">
      <c r="C22" s="7" t="s">
        <v>245</v>
      </c>
      <c r="D22" s="7" t="str">
        <f>LEFT(toperación[[#This Row],[Giro Comercial]],3)</f>
        <v>Cas</v>
      </c>
      <c r="E22" s="7" t="s">
        <v>230</v>
      </c>
      <c r="F22" s="7" t="s">
        <v>235</v>
      </c>
      <c r="G22" s="106">
        <v>937960</v>
      </c>
      <c r="I22"/>
      <c r="J22"/>
      <c r="K22"/>
      <c r="L22" s="110"/>
      <c r="M22" s="111"/>
      <c r="N22" s="112"/>
    </row>
    <row r="23" spans="3:14" x14ac:dyDescent="0.3">
      <c r="C23" s="7" t="s">
        <v>245</v>
      </c>
      <c r="D23" s="7" t="str">
        <f>LEFT(toperación[[#This Row],[Giro Comercial]],3)</f>
        <v>Cas</v>
      </c>
      <c r="E23" s="7" t="s">
        <v>230</v>
      </c>
      <c r="F23" s="7" t="s">
        <v>240</v>
      </c>
      <c r="G23" s="106">
        <v>358846</v>
      </c>
      <c r="I23"/>
      <c r="J23"/>
      <c r="K23"/>
      <c r="L23" s="110"/>
      <c r="M23" s="111"/>
      <c r="N23" s="112"/>
    </row>
    <row r="24" spans="3:14" x14ac:dyDescent="0.3">
      <c r="C24" s="7" t="s">
        <v>239</v>
      </c>
      <c r="D24" s="7" t="str">
        <f>LEFT(toperación[[#This Row],[Giro Comercial]],3)</f>
        <v>Sue</v>
      </c>
      <c r="E24" s="7" t="s">
        <v>234</v>
      </c>
      <c r="F24" s="7" t="s">
        <v>244</v>
      </c>
      <c r="G24" s="106">
        <v>1679605</v>
      </c>
      <c r="I24"/>
      <c r="J24"/>
      <c r="K24"/>
      <c r="L24" s="110"/>
      <c r="M24" s="111"/>
      <c r="N24" s="112"/>
    </row>
    <row r="25" spans="3:14" x14ac:dyDescent="0.3">
      <c r="C25" s="7" t="s">
        <v>243</v>
      </c>
      <c r="D25" s="7" t="str">
        <f>LEFT(toperación[[#This Row],[Giro Comercial]],3)</f>
        <v>Pis</v>
      </c>
      <c r="E25" s="7" t="s">
        <v>230</v>
      </c>
      <c r="F25" s="7" t="s">
        <v>235</v>
      </c>
      <c r="G25" s="106">
        <v>472615</v>
      </c>
      <c r="I25"/>
      <c r="J25"/>
      <c r="K25"/>
      <c r="L25" s="110"/>
      <c r="M25" s="111"/>
      <c r="N25" s="112"/>
    </row>
    <row r="26" spans="3:14" x14ac:dyDescent="0.3">
      <c r="C26" s="7" t="s">
        <v>236</v>
      </c>
      <c r="D26" s="7" t="str">
        <f>LEFT(toperación[[#This Row],[Giro Comercial]],3)</f>
        <v>Ofi</v>
      </c>
      <c r="E26" s="7" t="s">
        <v>230</v>
      </c>
      <c r="F26" s="7" t="s">
        <v>244</v>
      </c>
      <c r="G26" s="106">
        <v>1169496</v>
      </c>
      <c r="L26" s="110"/>
      <c r="M26" s="111"/>
      <c r="N26" s="112"/>
    </row>
    <row r="27" spans="3:14" x14ac:dyDescent="0.3">
      <c r="C27" s="7" t="s">
        <v>242</v>
      </c>
      <c r="D27" s="7" t="str">
        <f>LEFT(toperación[[#This Row],[Giro Comercial]],3)</f>
        <v>Ind</v>
      </c>
      <c r="E27" s="7" t="s">
        <v>234</v>
      </c>
      <c r="F27" s="7" t="s">
        <v>244</v>
      </c>
      <c r="G27" s="106">
        <v>2020992</v>
      </c>
      <c r="L27" s="110"/>
      <c r="M27" s="111"/>
      <c r="N27" s="112"/>
    </row>
    <row r="28" spans="3:14" x14ac:dyDescent="0.3">
      <c r="C28" s="7" t="s">
        <v>236</v>
      </c>
      <c r="D28" s="7" t="str">
        <f>LEFT(toperación[[#This Row],[Giro Comercial]],3)</f>
        <v>Ofi</v>
      </c>
      <c r="E28" s="7" t="s">
        <v>230</v>
      </c>
      <c r="F28" s="7" t="s">
        <v>231</v>
      </c>
      <c r="G28" s="106">
        <v>727552</v>
      </c>
      <c r="L28" s="110"/>
      <c r="M28" s="111"/>
      <c r="N28" s="112"/>
    </row>
    <row r="29" spans="3:14" x14ac:dyDescent="0.3">
      <c r="C29" s="7" t="s">
        <v>245</v>
      </c>
      <c r="D29" s="7" t="str">
        <f>LEFT(toperación[[#This Row],[Giro Comercial]],3)</f>
        <v>Cas</v>
      </c>
      <c r="E29" s="7" t="s">
        <v>230</v>
      </c>
      <c r="F29" s="7" t="s">
        <v>235</v>
      </c>
      <c r="G29" s="106">
        <v>1438929</v>
      </c>
      <c r="L29" s="113"/>
      <c r="M29" s="114"/>
      <c r="N29" s="115"/>
    </row>
    <row r="30" spans="3:14" x14ac:dyDescent="0.3">
      <c r="C30" s="7" t="s">
        <v>236</v>
      </c>
      <c r="D30" s="7" t="str">
        <f>LEFT(toperación[[#This Row],[Giro Comercial]],3)</f>
        <v>Ofi</v>
      </c>
      <c r="E30" s="7" t="s">
        <v>230</v>
      </c>
      <c r="F30" s="7" t="s">
        <v>240</v>
      </c>
      <c r="G30" s="106">
        <v>427390</v>
      </c>
    </row>
    <row r="31" spans="3:14" x14ac:dyDescent="0.3">
      <c r="C31" s="7" t="s">
        <v>236</v>
      </c>
      <c r="D31" s="7" t="str">
        <f>LEFT(toperación[[#This Row],[Giro Comercial]],3)</f>
        <v>Ofi</v>
      </c>
      <c r="E31" s="7" t="s">
        <v>230</v>
      </c>
      <c r="F31" s="7" t="s">
        <v>244</v>
      </c>
      <c r="G31" s="106">
        <v>1170684</v>
      </c>
    </row>
    <row r="32" spans="3:14" x14ac:dyDescent="0.3">
      <c r="C32" s="7" t="s">
        <v>233</v>
      </c>
      <c r="D32" s="7" t="str">
        <f>LEFT(toperación[[#This Row],[Giro Comercial]],3)</f>
        <v>Loc</v>
      </c>
      <c r="E32" s="7" t="s">
        <v>230</v>
      </c>
      <c r="F32" s="7" t="s">
        <v>240</v>
      </c>
      <c r="G32" s="106">
        <v>549780</v>
      </c>
    </row>
    <row r="33" spans="3:7" x14ac:dyDescent="0.3">
      <c r="C33" s="7" t="s">
        <v>233</v>
      </c>
      <c r="D33" s="7" t="str">
        <f>LEFT(toperación[[#This Row],[Giro Comercial]],3)</f>
        <v>Loc</v>
      </c>
      <c r="E33" s="7" t="s">
        <v>230</v>
      </c>
      <c r="F33" s="7" t="s">
        <v>240</v>
      </c>
      <c r="G33" s="106">
        <v>659330</v>
      </c>
    </row>
    <row r="34" spans="3:7" x14ac:dyDescent="0.3">
      <c r="C34" s="7" t="s">
        <v>245</v>
      </c>
      <c r="D34" s="7" t="str">
        <f>LEFT(toperación[[#This Row],[Giro Comercial]],3)</f>
        <v>Cas</v>
      </c>
      <c r="E34" s="7" t="s">
        <v>230</v>
      </c>
      <c r="F34" s="7" t="s">
        <v>244</v>
      </c>
      <c r="G34" s="106">
        <v>1660560</v>
      </c>
    </row>
    <row r="35" spans="3:7" x14ac:dyDescent="0.3">
      <c r="C35" s="7" t="s">
        <v>245</v>
      </c>
      <c r="D35" s="7" t="str">
        <f>LEFT(toperación[[#This Row],[Giro Comercial]],3)</f>
        <v>Cas</v>
      </c>
      <c r="E35" s="7" t="s">
        <v>230</v>
      </c>
      <c r="F35" s="7" t="s">
        <v>240</v>
      </c>
      <c r="G35" s="106">
        <v>753571</v>
      </c>
    </row>
    <row r="36" spans="3:7" x14ac:dyDescent="0.3">
      <c r="C36" s="7" t="s">
        <v>233</v>
      </c>
      <c r="D36" s="7" t="str">
        <f>LEFT(toperación[[#This Row],[Giro Comercial]],3)</f>
        <v>Loc</v>
      </c>
      <c r="E36" s="7" t="s">
        <v>230</v>
      </c>
      <c r="F36" s="7" t="s">
        <v>240</v>
      </c>
      <c r="G36" s="106">
        <v>939072</v>
      </c>
    </row>
  </sheetData>
  <mergeCells count="1">
    <mergeCell ref="A1:F1"/>
  </mergeCells>
  <conditionalFormatting sqref="L2">
    <cfRule type="iconSet" priority="3">
      <iconSet iconSet="3Symbols2" showValue="0">
        <cfvo type="percent" val="0"/>
        <cfvo type="percent" val="33"/>
        <cfvo type="percent" val="67"/>
      </iconSet>
    </cfRule>
  </conditionalFormatting>
  <conditionalFormatting sqref="J3">
    <cfRule type="iconSet" priority="2">
      <iconSet iconSet="3Symbols2" showValue="0">
        <cfvo type="percent" val="0"/>
        <cfvo type="percent" val="33"/>
        <cfvo type="percent" val="67"/>
      </iconSet>
    </cfRule>
  </conditionalFormatting>
  <conditionalFormatting sqref="J4">
    <cfRule type="iconSet" priority="1">
      <iconSet iconSet="3Symbols2" showValue="0" reverse="1">
        <cfvo type="percent" val="0"/>
        <cfvo type="percent" val="33"/>
        <cfvo type="percent" val="67"/>
      </iconSet>
    </cfRule>
  </conditionalFormatting>
  <pageMargins left="0.7" right="0.7" top="0.75" bottom="0.75" header="0.3" footer="0.3"/>
  <drawing r:id="rId2"/>
  <legacyDrawing r:id="rId3"/>
  <tableParts count="1"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C1:J29"/>
  <sheetViews>
    <sheetView topLeftCell="D1" workbookViewId="0">
      <selection activeCell="J2" sqref="J2"/>
    </sheetView>
  </sheetViews>
  <sheetFormatPr baseColWidth="10" defaultColWidth="12.5703125" defaultRowHeight="16.5" x14ac:dyDescent="0.3"/>
  <cols>
    <col min="1" max="2" width="2.7109375" style="7" customWidth="1"/>
    <col min="3" max="3" width="14.7109375" style="7" customWidth="1"/>
    <col min="4" max="4" width="14.5703125" style="7" bestFit="1" customWidth="1"/>
    <col min="5" max="5" width="18.42578125" style="7" bestFit="1" customWidth="1"/>
    <col min="6" max="6" width="14.85546875" style="7" bestFit="1" customWidth="1"/>
    <col min="7" max="7" width="14.7109375" style="7" customWidth="1"/>
    <col min="8" max="8" width="13.85546875" style="7" bestFit="1" customWidth="1"/>
    <col min="9" max="9" width="16.85546875" style="7" customWidth="1"/>
    <col min="10" max="16384" width="12.5703125" style="7"/>
  </cols>
  <sheetData>
    <row r="1" spans="3:10" ht="31.5" x14ac:dyDescent="0.5">
      <c r="D1" s="153" t="s">
        <v>212</v>
      </c>
      <c r="E1" s="153"/>
      <c r="F1" s="153"/>
      <c r="G1" s="153"/>
      <c r="H1" s="153"/>
      <c r="I1" s="153"/>
    </row>
    <row r="2" spans="3:10" ht="31.5" x14ac:dyDescent="0.5">
      <c r="D2" s="6" t="s">
        <v>264</v>
      </c>
      <c r="E2" s="5"/>
      <c r="F2" s="5"/>
      <c r="G2" s="5"/>
      <c r="H2" s="5"/>
      <c r="I2" s="5"/>
      <c r="J2" s="163">
        <v>1</v>
      </c>
    </row>
    <row r="4" spans="3:10" x14ac:dyDescent="0.3">
      <c r="C4" s="7" t="s">
        <v>220</v>
      </c>
      <c r="D4" s="7" t="s">
        <v>221</v>
      </c>
      <c r="E4" s="7" t="s">
        <v>222</v>
      </c>
      <c r="F4" s="7" t="s">
        <v>223</v>
      </c>
      <c r="G4" s="7" t="s">
        <v>224</v>
      </c>
      <c r="H4" s="7" t="s">
        <v>225</v>
      </c>
      <c r="I4" s="7" t="s">
        <v>253</v>
      </c>
    </row>
    <row r="5" spans="3:10" x14ac:dyDescent="0.3">
      <c r="C5" s="7">
        <v>47</v>
      </c>
      <c r="D5" s="11">
        <v>38006</v>
      </c>
      <c r="E5" s="7" t="s">
        <v>243</v>
      </c>
      <c r="F5" s="7" t="s">
        <v>230</v>
      </c>
      <c r="G5" s="7" t="s">
        <v>244</v>
      </c>
      <c r="H5" s="7">
        <v>53</v>
      </c>
      <c r="I5" s="12">
        <v>249418</v>
      </c>
    </row>
    <row r="6" spans="3:10" x14ac:dyDescent="0.3">
      <c r="C6" s="7">
        <v>56</v>
      </c>
      <c r="D6" s="11">
        <v>38009</v>
      </c>
      <c r="E6" s="7" t="s">
        <v>243</v>
      </c>
      <c r="F6" s="7" t="s">
        <v>234</v>
      </c>
      <c r="G6" s="7" t="s">
        <v>231</v>
      </c>
      <c r="H6" s="7">
        <v>54</v>
      </c>
      <c r="I6" s="12">
        <v>239220</v>
      </c>
    </row>
    <row r="7" spans="3:10" x14ac:dyDescent="0.3">
      <c r="C7" s="7">
        <v>75</v>
      </c>
      <c r="D7" s="11">
        <v>38015</v>
      </c>
      <c r="E7" s="7" t="s">
        <v>239</v>
      </c>
      <c r="F7" s="7" t="s">
        <v>234</v>
      </c>
      <c r="G7" s="7" t="s">
        <v>240</v>
      </c>
      <c r="H7" s="7">
        <v>41</v>
      </c>
      <c r="I7" s="12">
        <v>187862</v>
      </c>
    </row>
    <row r="8" spans="3:10" x14ac:dyDescent="0.3">
      <c r="C8" s="7">
        <v>89</v>
      </c>
      <c r="D8" s="11">
        <v>38021</v>
      </c>
      <c r="E8" s="7" t="s">
        <v>233</v>
      </c>
      <c r="F8" s="7" t="s">
        <v>230</v>
      </c>
      <c r="G8" s="7" t="s">
        <v>244</v>
      </c>
      <c r="H8" s="7">
        <v>49</v>
      </c>
      <c r="I8" s="12">
        <v>219716</v>
      </c>
    </row>
    <row r="9" spans="3:10" x14ac:dyDescent="0.3">
      <c r="C9" s="7">
        <v>135</v>
      </c>
      <c r="D9" s="11">
        <v>38039</v>
      </c>
      <c r="E9" s="7" t="s">
        <v>233</v>
      </c>
      <c r="F9" s="7" t="s">
        <v>234</v>
      </c>
      <c r="G9" s="7" t="s">
        <v>231</v>
      </c>
      <c r="H9" s="7">
        <v>45</v>
      </c>
      <c r="I9" s="12">
        <v>229455</v>
      </c>
    </row>
    <row r="10" spans="3:10" x14ac:dyDescent="0.3">
      <c r="C10" s="7">
        <v>195</v>
      </c>
      <c r="D10" s="11">
        <v>38065</v>
      </c>
      <c r="E10" s="7" t="s">
        <v>243</v>
      </c>
      <c r="F10" s="7" t="s">
        <v>234</v>
      </c>
      <c r="G10" s="7" t="s">
        <v>235</v>
      </c>
      <c r="H10" s="7">
        <v>62</v>
      </c>
      <c r="I10" s="12">
        <v>250852</v>
      </c>
    </row>
    <row r="11" spans="3:10" x14ac:dyDescent="0.3">
      <c r="C11" s="7">
        <v>202</v>
      </c>
      <c r="D11" s="11">
        <v>38068</v>
      </c>
      <c r="E11" s="7" t="s">
        <v>243</v>
      </c>
      <c r="F11" s="7" t="s">
        <v>234</v>
      </c>
      <c r="G11" s="7" t="s">
        <v>235</v>
      </c>
      <c r="H11" s="7">
        <v>52</v>
      </c>
      <c r="I11" s="12">
        <v>298272</v>
      </c>
    </row>
    <row r="12" spans="3:10" x14ac:dyDescent="0.3">
      <c r="C12" s="7">
        <v>292</v>
      </c>
      <c r="D12" s="11">
        <v>38098</v>
      </c>
      <c r="E12" s="7" t="s">
        <v>229</v>
      </c>
      <c r="F12" s="7" t="s">
        <v>234</v>
      </c>
      <c r="G12" s="7" t="s">
        <v>244</v>
      </c>
      <c r="H12" s="7">
        <v>54</v>
      </c>
      <c r="I12" s="12">
        <v>258444</v>
      </c>
    </row>
    <row r="13" spans="3:10" x14ac:dyDescent="0.3">
      <c r="C13" s="7">
        <v>322</v>
      </c>
      <c r="D13" s="11">
        <v>38110</v>
      </c>
      <c r="E13" s="7" t="s">
        <v>239</v>
      </c>
      <c r="F13" s="7" t="s">
        <v>234</v>
      </c>
      <c r="G13" s="7" t="s">
        <v>244</v>
      </c>
      <c r="H13" s="7">
        <v>42</v>
      </c>
      <c r="I13" s="12">
        <v>255906</v>
      </c>
    </row>
    <row r="14" spans="3:10" x14ac:dyDescent="0.3">
      <c r="C14" s="7">
        <v>445</v>
      </c>
      <c r="D14" s="11">
        <v>38155</v>
      </c>
      <c r="E14" s="7" t="s">
        <v>233</v>
      </c>
      <c r="F14" s="7" t="s">
        <v>230</v>
      </c>
      <c r="G14" s="7" t="s">
        <v>235</v>
      </c>
      <c r="H14" s="7">
        <v>44</v>
      </c>
      <c r="I14" s="12">
        <v>189156</v>
      </c>
    </row>
    <row r="15" spans="3:10" x14ac:dyDescent="0.3">
      <c r="C15" s="7">
        <v>466</v>
      </c>
      <c r="D15" s="11">
        <v>38162</v>
      </c>
      <c r="E15" s="7" t="s">
        <v>233</v>
      </c>
      <c r="F15" s="7" t="s">
        <v>230</v>
      </c>
      <c r="G15" s="7" t="s">
        <v>240</v>
      </c>
      <c r="H15" s="7">
        <v>44</v>
      </c>
      <c r="I15" s="12">
        <v>242704</v>
      </c>
    </row>
    <row r="16" spans="3:10" x14ac:dyDescent="0.3">
      <c r="C16" s="7">
        <v>489</v>
      </c>
      <c r="D16" s="11">
        <v>38169</v>
      </c>
      <c r="E16" s="7" t="s">
        <v>245</v>
      </c>
      <c r="F16" s="7" t="s">
        <v>234</v>
      </c>
      <c r="G16" s="7" t="s">
        <v>240</v>
      </c>
      <c r="H16" s="7">
        <v>60</v>
      </c>
      <c r="I16" s="12">
        <v>253920</v>
      </c>
    </row>
    <row r="17" spans="3:9" x14ac:dyDescent="0.3">
      <c r="C17" s="7">
        <v>511</v>
      </c>
      <c r="D17" s="11">
        <v>38174</v>
      </c>
      <c r="E17" s="7" t="s">
        <v>242</v>
      </c>
      <c r="F17" s="7" t="s">
        <v>234</v>
      </c>
      <c r="G17" s="7" t="s">
        <v>231</v>
      </c>
      <c r="H17" s="7">
        <v>40</v>
      </c>
      <c r="I17" s="12">
        <v>258560</v>
      </c>
    </row>
    <row r="18" spans="3:9" x14ac:dyDescent="0.3">
      <c r="C18" s="7">
        <v>515</v>
      </c>
      <c r="D18" s="11">
        <v>38176</v>
      </c>
      <c r="E18" s="7" t="s">
        <v>236</v>
      </c>
      <c r="F18" s="7" t="s">
        <v>234</v>
      </c>
      <c r="G18" s="7" t="s">
        <v>244</v>
      </c>
      <c r="H18" s="7">
        <v>47</v>
      </c>
      <c r="I18" s="12">
        <v>262777</v>
      </c>
    </row>
    <row r="19" spans="3:9" x14ac:dyDescent="0.3">
      <c r="C19" s="7">
        <v>520</v>
      </c>
      <c r="D19" s="11">
        <v>38177</v>
      </c>
      <c r="E19" s="7" t="s">
        <v>239</v>
      </c>
      <c r="F19" s="7" t="s">
        <v>234</v>
      </c>
      <c r="G19" s="7" t="s">
        <v>231</v>
      </c>
      <c r="H19" s="7">
        <v>42</v>
      </c>
      <c r="I19" s="12">
        <v>279342</v>
      </c>
    </row>
    <row r="20" spans="3:9" x14ac:dyDescent="0.3">
      <c r="C20" s="7">
        <v>541</v>
      </c>
      <c r="D20" s="11">
        <v>38184</v>
      </c>
      <c r="E20" s="7" t="s">
        <v>245</v>
      </c>
      <c r="F20" s="7" t="s">
        <v>230</v>
      </c>
      <c r="G20" s="7" t="s">
        <v>235</v>
      </c>
      <c r="H20" s="7">
        <v>62</v>
      </c>
      <c r="I20" s="12">
        <v>251596</v>
      </c>
    </row>
    <row r="21" spans="3:9" x14ac:dyDescent="0.3">
      <c r="C21" s="7">
        <v>561</v>
      </c>
      <c r="D21" s="11">
        <v>38193</v>
      </c>
      <c r="E21" s="7" t="s">
        <v>229</v>
      </c>
      <c r="F21" s="7" t="s">
        <v>234</v>
      </c>
      <c r="G21" s="7" t="s">
        <v>231</v>
      </c>
      <c r="H21" s="7">
        <v>53</v>
      </c>
      <c r="I21" s="12">
        <v>280741</v>
      </c>
    </row>
    <row r="22" spans="3:9" x14ac:dyDescent="0.3">
      <c r="C22" s="7">
        <v>574</v>
      </c>
      <c r="D22" s="11">
        <v>38196</v>
      </c>
      <c r="E22" s="7" t="s">
        <v>233</v>
      </c>
      <c r="F22" s="7" t="s">
        <v>230</v>
      </c>
      <c r="G22" s="7" t="s">
        <v>231</v>
      </c>
      <c r="H22" s="7">
        <v>58</v>
      </c>
      <c r="I22" s="12">
        <v>251430</v>
      </c>
    </row>
    <row r="23" spans="3:9" x14ac:dyDescent="0.3">
      <c r="C23" s="7">
        <v>677</v>
      </c>
      <c r="D23" s="11">
        <v>38229</v>
      </c>
      <c r="E23" s="7" t="s">
        <v>242</v>
      </c>
      <c r="F23" s="7" t="s">
        <v>230</v>
      </c>
      <c r="G23" s="7" t="s">
        <v>240</v>
      </c>
      <c r="H23" s="7">
        <v>54</v>
      </c>
      <c r="I23" s="12">
        <v>227178</v>
      </c>
    </row>
    <row r="24" spans="3:9" x14ac:dyDescent="0.3">
      <c r="C24" s="7">
        <v>771</v>
      </c>
      <c r="D24" s="11">
        <v>38264</v>
      </c>
      <c r="E24" s="7" t="s">
        <v>242</v>
      </c>
      <c r="F24" s="7" t="s">
        <v>234</v>
      </c>
      <c r="G24" s="7" t="s">
        <v>235</v>
      </c>
      <c r="H24" s="7">
        <v>44</v>
      </c>
      <c r="I24" s="12">
        <v>223564</v>
      </c>
    </row>
    <row r="25" spans="3:9" x14ac:dyDescent="0.3">
      <c r="C25" s="7">
        <v>782</v>
      </c>
      <c r="D25" s="11">
        <v>38266</v>
      </c>
      <c r="E25" s="7" t="s">
        <v>239</v>
      </c>
      <c r="F25" s="7" t="s">
        <v>234</v>
      </c>
      <c r="G25" s="7" t="s">
        <v>235</v>
      </c>
      <c r="H25" s="7">
        <v>74</v>
      </c>
      <c r="I25" s="12">
        <v>299996</v>
      </c>
    </row>
    <row r="26" spans="3:9" x14ac:dyDescent="0.3">
      <c r="D26" s="11"/>
      <c r="I26" s="12"/>
    </row>
    <row r="27" spans="3:9" x14ac:dyDescent="0.3">
      <c r="D27" s="11"/>
      <c r="I27" s="12"/>
    </row>
    <row r="28" spans="3:9" x14ac:dyDescent="0.3">
      <c r="D28" s="7" t="s">
        <v>252</v>
      </c>
      <c r="E28" s="12">
        <f>SUMIF(Operación,"Alquiler",Venta)</f>
        <v>1631198</v>
      </c>
      <c r="G28" s="7" t="s">
        <v>251</v>
      </c>
      <c r="H28" s="12">
        <f>MAX(Venta)</f>
        <v>299996</v>
      </c>
    </row>
    <row r="29" spans="3:9" x14ac:dyDescent="0.3">
      <c r="D29" s="7" t="s">
        <v>250</v>
      </c>
      <c r="E29" s="12">
        <f>SUMIF(Operación,"Venta", Venta)</f>
        <v>3578911</v>
      </c>
      <c r="G29" s="7" t="s">
        <v>249</v>
      </c>
      <c r="H29" s="12">
        <f>MIN(Venta)</f>
        <v>187862</v>
      </c>
    </row>
  </sheetData>
  <mergeCells count="1">
    <mergeCell ref="D1:I1"/>
  </mergeCells>
  <phoneticPr fontId="13" type="noConversion"/>
  <conditionalFormatting sqref="J2">
    <cfRule type="iconSet" priority="1">
      <iconSet iconSet="3Symbols2" showValue="0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horizontalDpi="4294967295" verticalDpi="4294967295" r:id="rId1"/>
  <legacy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C1:L60"/>
  <sheetViews>
    <sheetView showGridLines="0" topLeftCell="E1" zoomScaleNormal="100" workbookViewId="0">
      <selection activeCell="J2" sqref="J2"/>
    </sheetView>
  </sheetViews>
  <sheetFormatPr baseColWidth="10" defaultRowHeight="15" x14ac:dyDescent="0.25"/>
  <cols>
    <col min="1" max="2" width="2.5703125" style="22" customWidth="1"/>
    <col min="3" max="3" width="11.85546875" style="22" customWidth="1"/>
    <col min="4" max="4" width="12.28515625" style="23" customWidth="1"/>
    <col min="5" max="5" width="14.5703125" style="24" customWidth="1"/>
    <col min="6" max="6" width="21.140625" style="25" customWidth="1"/>
    <col min="7" max="7" width="17.85546875" style="26" customWidth="1"/>
    <col min="8" max="8" width="25.7109375" style="26" customWidth="1"/>
    <col min="9" max="9" width="30.85546875" style="26" customWidth="1"/>
    <col min="10" max="10" width="15" style="27" customWidth="1"/>
    <col min="11" max="11" width="14.85546875" style="27" customWidth="1"/>
    <col min="12" max="12" width="13.28515625" style="27" customWidth="1"/>
    <col min="13" max="256" width="9.140625" style="22" customWidth="1"/>
    <col min="257" max="16384" width="11.42578125" style="22"/>
  </cols>
  <sheetData>
    <row r="1" spans="3:12" s="7" customFormat="1" ht="31.5" x14ac:dyDescent="0.5">
      <c r="D1" s="153" t="s">
        <v>212</v>
      </c>
      <c r="E1" s="153"/>
      <c r="F1" s="153"/>
      <c r="G1" s="153"/>
      <c r="H1" s="153"/>
      <c r="I1" s="153"/>
    </row>
    <row r="2" spans="3:12" s="7" customFormat="1" ht="31.5" x14ac:dyDescent="0.5">
      <c r="D2" s="6" t="s">
        <v>359</v>
      </c>
      <c r="E2" s="5"/>
      <c r="F2" s="5"/>
      <c r="G2" s="5"/>
      <c r="H2" s="5"/>
      <c r="I2" s="5"/>
      <c r="J2" s="163">
        <v>1</v>
      </c>
    </row>
    <row r="3" spans="3:12" ht="18.75" x14ac:dyDescent="0.3">
      <c r="D3" s="6" t="s">
        <v>360</v>
      </c>
      <c r="J3" s="163">
        <v>1</v>
      </c>
    </row>
    <row r="4" spans="3:12" ht="15.75" customHeight="1" x14ac:dyDescent="0.25"/>
    <row r="5" spans="3:12" ht="28.5" customHeight="1" x14ac:dyDescent="0.25">
      <c r="J5" s="160" t="s">
        <v>265</v>
      </c>
      <c r="K5" s="161"/>
      <c r="L5" s="161"/>
    </row>
    <row r="6" spans="3:12" s="28" customFormat="1" ht="32.25" customHeight="1" x14ac:dyDescent="0.2">
      <c r="C6" s="119" t="s">
        <v>266</v>
      </c>
      <c r="D6" s="120" t="s">
        <v>267</v>
      </c>
      <c r="E6" s="119" t="s">
        <v>268</v>
      </c>
      <c r="F6" s="120" t="s">
        <v>269</v>
      </c>
      <c r="G6" s="121" t="s">
        <v>226</v>
      </c>
      <c r="H6" s="120" t="s">
        <v>270</v>
      </c>
      <c r="I6" s="120" t="s">
        <v>271</v>
      </c>
      <c r="J6" s="122" t="s">
        <v>272</v>
      </c>
      <c r="K6" s="122" t="s">
        <v>273</v>
      </c>
      <c r="L6" s="123" t="s">
        <v>274</v>
      </c>
    </row>
    <row r="7" spans="3:12" ht="12.75" x14ac:dyDescent="0.2">
      <c r="C7" s="29">
        <v>10024</v>
      </c>
      <c r="D7" s="30">
        <v>11772</v>
      </c>
      <c r="E7" s="31">
        <v>42465</v>
      </c>
      <c r="F7" s="32" t="s">
        <v>275</v>
      </c>
      <c r="G7" s="33">
        <v>150</v>
      </c>
      <c r="H7" s="32" t="s">
        <v>276</v>
      </c>
      <c r="I7" s="32" t="s">
        <v>277</v>
      </c>
      <c r="J7" s="124">
        <f>Tabla11[[#This Row],[Fecha Factura]]+60</f>
        <v>42525</v>
      </c>
      <c r="K7" s="124">
        <f>Tabla11[[#This Row],[Fecha Factura]]+90</f>
        <v>42555</v>
      </c>
      <c r="L7" s="124">
        <f>Tabla11[[#This Row],[Fecha Factura]]+120</f>
        <v>42585</v>
      </c>
    </row>
    <row r="8" spans="3:12" ht="12.75" x14ac:dyDescent="0.2">
      <c r="C8" s="34">
        <v>10014</v>
      </c>
      <c r="D8" s="35">
        <v>11773</v>
      </c>
      <c r="E8" s="36">
        <v>42465</v>
      </c>
      <c r="F8" s="37" t="s">
        <v>278</v>
      </c>
      <c r="G8" s="38">
        <v>550</v>
      </c>
      <c r="H8" s="37" t="s">
        <v>279</v>
      </c>
      <c r="I8" s="37" t="s">
        <v>280</v>
      </c>
      <c r="J8" s="125">
        <f>Tabla11[[#This Row],[Fecha Factura]]+60</f>
        <v>42525</v>
      </c>
      <c r="K8" s="125">
        <f>Tabla11[[#This Row],[Fecha Factura]]+90</f>
        <v>42555</v>
      </c>
      <c r="L8" s="125">
        <f>Tabla11[[#This Row],[Fecha Factura]]+120</f>
        <v>42585</v>
      </c>
    </row>
    <row r="9" spans="3:12" ht="12.75" x14ac:dyDescent="0.2">
      <c r="C9" s="39">
        <v>10034</v>
      </c>
      <c r="D9" s="40">
        <v>11774</v>
      </c>
      <c r="E9" s="41">
        <v>42465</v>
      </c>
      <c r="F9" s="42" t="s">
        <v>281</v>
      </c>
      <c r="G9" s="43">
        <v>750</v>
      </c>
      <c r="H9" s="42" t="s">
        <v>282</v>
      </c>
      <c r="I9" s="42" t="s">
        <v>283</v>
      </c>
      <c r="J9" s="126">
        <f>Tabla11[[#This Row],[Fecha Factura]]+60</f>
        <v>42525</v>
      </c>
      <c r="K9" s="126">
        <f>Tabla11[[#This Row],[Fecha Factura]]+90</f>
        <v>42555</v>
      </c>
      <c r="L9" s="126">
        <f>Tabla11[[#This Row],[Fecha Factura]]+120</f>
        <v>42585</v>
      </c>
    </row>
    <row r="10" spans="3:12" ht="12.75" x14ac:dyDescent="0.2">
      <c r="C10" s="34">
        <v>10029</v>
      </c>
      <c r="D10" s="35">
        <v>11775</v>
      </c>
      <c r="E10" s="36">
        <v>42465</v>
      </c>
      <c r="F10" s="37" t="s">
        <v>284</v>
      </c>
      <c r="G10" s="38">
        <v>240</v>
      </c>
      <c r="H10" s="37" t="s">
        <v>285</v>
      </c>
      <c r="I10" s="37" t="s">
        <v>286</v>
      </c>
      <c r="J10" s="125">
        <f>Tabla11[[#This Row],[Fecha Factura]]+60</f>
        <v>42525</v>
      </c>
      <c r="K10" s="125">
        <f>Tabla11[[#This Row],[Fecha Factura]]+90</f>
        <v>42555</v>
      </c>
      <c r="L10" s="125">
        <f>Tabla11[[#This Row],[Fecha Factura]]+120</f>
        <v>42585</v>
      </c>
    </row>
    <row r="11" spans="3:12" ht="12.75" x14ac:dyDescent="0.2">
      <c r="C11" s="39">
        <v>10030</v>
      </c>
      <c r="D11" s="40">
        <v>11776</v>
      </c>
      <c r="E11" s="41">
        <v>42526</v>
      </c>
      <c r="F11" s="42" t="s">
        <v>287</v>
      </c>
      <c r="G11" s="43">
        <v>61.5</v>
      </c>
      <c r="H11" s="42" t="s">
        <v>288</v>
      </c>
      <c r="I11" s="42" t="s">
        <v>289</v>
      </c>
      <c r="J11" s="126">
        <f>Tabla11[[#This Row],[Fecha Factura]]+60</f>
        <v>42586</v>
      </c>
      <c r="K11" s="126">
        <f>Tabla11[[#This Row],[Fecha Factura]]+90</f>
        <v>42616</v>
      </c>
      <c r="L11" s="126">
        <f>Tabla11[[#This Row],[Fecha Factura]]+120</f>
        <v>42646</v>
      </c>
    </row>
    <row r="12" spans="3:12" ht="12.75" x14ac:dyDescent="0.2">
      <c r="C12" s="34">
        <v>10018</v>
      </c>
      <c r="D12" s="35">
        <v>11777</v>
      </c>
      <c r="E12" s="36">
        <v>42526</v>
      </c>
      <c r="F12" s="37" t="s">
        <v>290</v>
      </c>
      <c r="G12" s="38">
        <v>211.25</v>
      </c>
      <c r="H12" s="37" t="s">
        <v>291</v>
      </c>
      <c r="I12" s="37" t="s">
        <v>289</v>
      </c>
      <c r="J12" s="125">
        <f>Tabla11[[#This Row],[Fecha Factura]]+60</f>
        <v>42586</v>
      </c>
      <c r="K12" s="125">
        <f>Tabla11[[#This Row],[Fecha Factura]]+90</f>
        <v>42616</v>
      </c>
      <c r="L12" s="125">
        <f>Tabla11[[#This Row],[Fecha Factura]]+120</f>
        <v>42646</v>
      </c>
    </row>
    <row r="13" spans="3:12" ht="12.75" x14ac:dyDescent="0.2">
      <c r="C13" s="39">
        <v>10035</v>
      </c>
      <c r="D13" s="40">
        <v>11778</v>
      </c>
      <c r="E13" s="41">
        <v>42526</v>
      </c>
      <c r="F13" s="42" t="s">
        <v>292</v>
      </c>
      <c r="G13" s="43">
        <v>220.13</v>
      </c>
      <c r="H13" s="42" t="s">
        <v>293</v>
      </c>
      <c r="I13" s="42" t="s">
        <v>294</v>
      </c>
      <c r="J13" s="126">
        <f>Tabla11[[#This Row],[Fecha Factura]]+60</f>
        <v>42586</v>
      </c>
      <c r="K13" s="126">
        <f>Tabla11[[#This Row],[Fecha Factura]]+90</f>
        <v>42616</v>
      </c>
      <c r="L13" s="126">
        <f>Tabla11[[#This Row],[Fecha Factura]]+120</f>
        <v>42646</v>
      </c>
    </row>
    <row r="14" spans="3:12" ht="12.75" x14ac:dyDescent="0.2">
      <c r="C14" s="34">
        <v>10010</v>
      </c>
      <c r="D14" s="35">
        <v>11779</v>
      </c>
      <c r="E14" s="36">
        <v>42528</v>
      </c>
      <c r="F14" s="37" t="s">
        <v>295</v>
      </c>
      <c r="G14" s="38">
        <v>151.44</v>
      </c>
      <c r="H14" s="37" t="s">
        <v>296</v>
      </c>
      <c r="I14" s="37" t="s">
        <v>297</v>
      </c>
      <c r="J14" s="125">
        <f>Tabla11[[#This Row],[Fecha Factura]]+60</f>
        <v>42588</v>
      </c>
      <c r="K14" s="125">
        <f>Tabla11[[#This Row],[Fecha Factura]]+90</f>
        <v>42618</v>
      </c>
      <c r="L14" s="125">
        <f>Tabla11[[#This Row],[Fecha Factura]]+120</f>
        <v>42648</v>
      </c>
    </row>
    <row r="15" spans="3:12" ht="12.75" x14ac:dyDescent="0.2">
      <c r="C15" s="39">
        <v>10012</v>
      </c>
      <c r="D15" s="40">
        <v>11781</v>
      </c>
      <c r="E15" s="41">
        <v>42528</v>
      </c>
      <c r="F15" s="42" t="s">
        <v>298</v>
      </c>
      <c r="G15" s="43">
        <v>98.66</v>
      </c>
      <c r="H15" s="42" t="s">
        <v>299</v>
      </c>
      <c r="I15" s="42" t="s">
        <v>300</v>
      </c>
      <c r="J15" s="126">
        <f>Tabla11[[#This Row],[Fecha Factura]]+60</f>
        <v>42588</v>
      </c>
      <c r="K15" s="126">
        <f>Tabla11[[#This Row],[Fecha Factura]]+90</f>
        <v>42618</v>
      </c>
      <c r="L15" s="126">
        <f>Tabla11[[#This Row],[Fecha Factura]]+120</f>
        <v>42648</v>
      </c>
    </row>
    <row r="16" spans="3:12" ht="12.75" x14ac:dyDescent="0.2">
      <c r="C16" s="34">
        <v>10021</v>
      </c>
      <c r="D16" s="35">
        <v>11784</v>
      </c>
      <c r="E16" s="36">
        <v>42528</v>
      </c>
      <c r="F16" s="37" t="s">
        <v>301</v>
      </c>
      <c r="G16" s="38">
        <v>414.35</v>
      </c>
      <c r="H16" s="37" t="s">
        <v>302</v>
      </c>
      <c r="I16" s="37" t="s">
        <v>294</v>
      </c>
      <c r="J16" s="125">
        <f>Tabla11[[#This Row],[Fecha Factura]]+60</f>
        <v>42588</v>
      </c>
      <c r="K16" s="125">
        <f>Tabla11[[#This Row],[Fecha Factura]]+90</f>
        <v>42618</v>
      </c>
      <c r="L16" s="125">
        <f>Tabla11[[#This Row],[Fecha Factura]]+120</f>
        <v>42648</v>
      </c>
    </row>
    <row r="17" spans="3:12" ht="12.75" x14ac:dyDescent="0.2">
      <c r="C17" s="39">
        <v>10022</v>
      </c>
      <c r="D17" s="40">
        <v>11785</v>
      </c>
      <c r="E17" s="41">
        <v>42529</v>
      </c>
      <c r="F17" s="42" t="s">
        <v>303</v>
      </c>
      <c r="G17" s="43">
        <v>75.989999999999995</v>
      </c>
      <c r="H17" s="42" t="s">
        <v>304</v>
      </c>
      <c r="I17" s="42" t="s">
        <v>305</v>
      </c>
      <c r="J17" s="126">
        <f>Tabla11[[#This Row],[Fecha Factura]]+60</f>
        <v>42589</v>
      </c>
      <c r="K17" s="126">
        <f>Tabla11[[#This Row],[Fecha Factura]]+90</f>
        <v>42619</v>
      </c>
      <c r="L17" s="126">
        <f>Tabla11[[#This Row],[Fecha Factura]]+120</f>
        <v>42649</v>
      </c>
    </row>
    <row r="18" spans="3:12" ht="12.75" x14ac:dyDescent="0.2">
      <c r="C18" s="34">
        <v>10026</v>
      </c>
      <c r="D18" s="35">
        <v>11786</v>
      </c>
      <c r="E18" s="36">
        <v>42529</v>
      </c>
      <c r="F18" s="37" t="s">
        <v>306</v>
      </c>
      <c r="G18" s="38">
        <v>159.88</v>
      </c>
      <c r="H18" s="37" t="s">
        <v>307</v>
      </c>
      <c r="I18" s="37" t="s">
        <v>308</v>
      </c>
      <c r="J18" s="125">
        <f>Tabla11[[#This Row],[Fecha Factura]]+60</f>
        <v>42589</v>
      </c>
      <c r="K18" s="125">
        <f>Tabla11[[#This Row],[Fecha Factura]]+90</f>
        <v>42619</v>
      </c>
      <c r="L18" s="125">
        <f>Tabla11[[#This Row],[Fecha Factura]]+120</f>
        <v>42649</v>
      </c>
    </row>
    <row r="19" spans="3:12" ht="12.75" x14ac:dyDescent="0.2">
      <c r="C19" s="39">
        <v>10033</v>
      </c>
      <c r="D19" s="40">
        <v>11787</v>
      </c>
      <c r="E19" s="41">
        <v>42529</v>
      </c>
      <c r="F19" s="42" t="s">
        <v>309</v>
      </c>
      <c r="G19" s="43">
        <v>190</v>
      </c>
      <c r="H19" s="42" t="s">
        <v>310</v>
      </c>
      <c r="I19" s="42" t="s">
        <v>311</v>
      </c>
      <c r="J19" s="126">
        <f>Tabla11[[#This Row],[Fecha Factura]]+60</f>
        <v>42589</v>
      </c>
      <c r="K19" s="126">
        <f>Tabla11[[#This Row],[Fecha Factura]]+90</f>
        <v>42619</v>
      </c>
      <c r="L19" s="126">
        <f>Tabla11[[#This Row],[Fecha Factura]]+120</f>
        <v>42649</v>
      </c>
    </row>
    <row r="20" spans="3:12" ht="12.75" x14ac:dyDescent="0.2">
      <c r="C20" s="34">
        <v>10015</v>
      </c>
      <c r="D20" s="35">
        <v>11789</v>
      </c>
      <c r="E20" s="36">
        <v>42529</v>
      </c>
      <c r="F20" s="37" t="s">
        <v>312</v>
      </c>
      <c r="G20" s="38">
        <v>561.11</v>
      </c>
      <c r="H20" s="37" t="s">
        <v>313</v>
      </c>
      <c r="I20" s="37" t="s">
        <v>314</v>
      </c>
      <c r="J20" s="125">
        <f>Tabla11[[#This Row],[Fecha Factura]]+60</f>
        <v>42589</v>
      </c>
      <c r="K20" s="125">
        <f>Tabla11[[#This Row],[Fecha Factura]]+90</f>
        <v>42619</v>
      </c>
      <c r="L20" s="125">
        <f>Tabla11[[#This Row],[Fecha Factura]]+120</f>
        <v>42649</v>
      </c>
    </row>
    <row r="21" spans="3:12" ht="12.75" x14ac:dyDescent="0.2">
      <c r="C21" s="39">
        <v>10036</v>
      </c>
      <c r="D21" s="40">
        <v>11790</v>
      </c>
      <c r="E21" s="41">
        <v>42529</v>
      </c>
      <c r="F21" s="42" t="s">
        <v>315</v>
      </c>
      <c r="G21" s="43">
        <v>180.25</v>
      </c>
      <c r="H21" s="42" t="s">
        <v>316</v>
      </c>
      <c r="I21" s="42" t="s">
        <v>317</v>
      </c>
      <c r="J21" s="126">
        <f>Tabla11[[#This Row],[Fecha Factura]]+60</f>
        <v>42589</v>
      </c>
      <c r="K21" s="126">
        <f>Tabla11[[#This Row],[Fecha Factura]]+90</f>
        <v>42619</v>
      </c>
      <c r="L21" s="126">
        <f>Tabla11[[#This Row],[Fecha Factura]]+120</f>
        <v>42649</v>
      </c>
    </row>
    <row r="22" spans="3:12" ht="12.75" x14ac:dyDescent="0.2">
      <c r="C22" s="34">
        <v>10032</v>
      </c>
      <c r="D22" s="35">
        <v>11791</v>
      </c>
      <c r="E22" s="36">
        <v>42529</v>
      </c>
      <c r="F22" s="37" t="s">
        <v>318</v>
      </c>
      <c r="G22" s="38">
        <v>424.6</v>
      </c>
      <c r="H22" s="37" t="s">
        <v>319</v>
      </c>
      <c r="I22" s="37" t="s">
        <v>320</v>
      </c>
      <c r="J22" s="125">
        <f>Tabla11[[#This Row],[Fecha Factura]]+60</f>
        <v>42589</v>
      </c>
      <c r="K22" s="125">
        <f>Tabla11[[#This Row],[Fecha Factura]]+90</f>
        <v>42619</v>
      </c>
      <c r="L22" s="125">
        <f>Tabla11[[#This Row],[Fecha Factura]]+120</f>
        <v>42649</v>
      </c>
    </row>
    <row r="23" spans="3:12" ht="12.75" x14ac:dyDescent="0.2">
      <c r="C23" s="39">
        <v>10017</v>
      </c>
      <c r="D23" s="40">
        <v>11792</v>
      </c>
      <c r="E23" s="41">
        <v>42530</v>
      </c>
      <c r="F23" s="42" t="s">
        <v>321</v>
      </c>
      <c r="G23" s="43">
        <v>119.85</v>
      </c>
      <c r="H23" s="42" t="s">
        <v>322</v>
      </c>
      <c r="I23" s="42" t="s">
        <v>320</v>
      </c>
      <c r="J23" s="126">
        <f>Tabla11[[#This Row],[Fecha Factura]]+60</f>
        <v>42590</v>
      </c>
      <c r="K23" s="126">
        <f>Tabla11[[#This Row],[Fecha Factura]]+90</f>
        <v>42620</v>
      </c>
      <c r="L23" s="126">
        <f>Tabla11[[#This Row],[Fecha Factura]]+120</f>
        <v>42650</v>
      </c>
    </row>
    <row r="24" spans="3:12" ht="12.75" x14ac:dyDescent="0.2">
      <c r="C24" s="34">
        <v>10023</v>
      </c>
      <c r="D24" s="35">
        <v>11796</v>
      </c>
      <c r="E24" s="36">
        <v>42530</v>
      </c>
      <c r="F24" s="37" t="s">
        <v>323</v>
      </c>
      <c r="G24" s="38">
        <v>1751.25</v>
      </c>
      <c r="H24" s="37" t="s">
        <v>324</v>
      </c>
      <c r="I24" s="37" t="s">
        <v>308</v>
      </c>
      <c r="J24" s="125">
        <f>Tabla11[[#This Row],[Fecha Factura]]+60</f>
        <v>42590</v>
      </c>
      <c r="K24" s="125">
        <f>Tabla11[[#This Row],[Fecha Factura]]+90</f>
        <v>42620</v>
      </c>
      <c r="L24" s="125">
        <f>Tabla11[[#This Row],[Fecha Factura]]+120</f>
        <v>42650</v>
      </c>
    </row>
    <row r="25" spans="3:12" ht="12.75" x14ac:dyDescent="0.2">
      <c r="C25" s="39">
        <v>10016</v>
      </c>
      <c r="D25" s="40">
        <v>11797</v>
      </c>
      <c r="E25" s="41">
        <v>42530</v>
      </c>
      <c r="F25" s="42" t="s">
        <v>325</v>
      </c>
      <c r="G25" s="43">
        <v>531.66999999999996</v>
      </c>
      <c r="H25" s="42" t="s">
        <v>326</v>
      </c>
      <c r="I25" s="42" t="s">
        <v>327</v>
      </c>
      <c r="J25" s="126">
        <f>Tabla11[[#This Row],[Fecha Factura]]+60</f>
        <v>42590</v>
      </c>
      <c r="K25" s="126">
        <f>Tabla11[[#This Row],[Fecha Factura]]+90</f>
        <v>42620</v>
      </c>
      <c r="L25" s="126">
        <f>Tabla11[[#This Row],[Fecha Factura]]+120</f>
        <v>42650</v>
      </c>
    </row>
    <row r="26" spans="3:12" ht="12.75" x14ac:dyDescent="0.2">
      <c r="C26" s="34">
        <v>10028</v>
      </c>
      <c r="D26" s="35">
        <v>11798</v>
      </c>
      <c r="E26" s="36">
        <v>42530</v>
      </c>
      <c r="F26" s="37" t="s">
        <v>328</v>
      </c>
      <c r="G26" s="38">
        <v>1150.95</v>
      </c>
      <c r="H26" s="37" t="s">
        <v>329</v>
      </c>
      <c r="I26" s="37" t="s">
        <v>330</v>
      </c>
      <c r="J26" s="125">
        <f>Tabla11[[#This Row],[Fecha Factura]]+60</f>
        <v>42590</v>
      </c>
      <c r="K26" s="125">
        <f>Tabla11[[#This Row],[Fecha Factura]]+90</f>
        <v>42620</v>
      </c>
      <c r="L26" s="125">
        <f>Tabla11[[#This Row],[Fecha Factura]]+120</f>
        <v>42650</v>
      </c>
    </row>
    <row r="27" spans="3:12" ht="12.75" x14ac:dyDescent="0.2">
      <c r="C27" s="39">
        <v>10025</v>
      </c>
      <c r="D27" s="40">
        <v>11802</v>
      </c>
      <c r="E27" s="41">
        <v>42531</v>
      </c>
      <c r="F27" s="42" t="s">
        <v>331</v>
      </c>
      <c r="G27" s="43">
        <v>433.94</v>
      </c>
      <c r="H27" s="42" t="s">
        <v>332</v>
      </c>
      <c r="I27" s="42" t="s">
        <v>333</v>
      </c>
      <c r="J27" s="126">
        <f>Tabla11[[#This Row],[Fecha Factura]]+60</f>
        <v>42591</v>
      </c>
      <c r="K27" s="126">
        <f>Tabla11[[#This Row],[Fecha Factura]]+90</f>
        <v>42621</v>
      </c>
      <c r="L27" s="126">
        <f>Tabla11[[#This Row],[Fecha Factura]]+120</f>
        <v>42651</v>
      </c>
    </row>
    <row r="28" spans="3:12" ht="12.75" x14ac:dyDescent="0.2">
      <c r="C28" s="34">
        <v>10011</v>
      </c>
      <c r="D28" s="35">
        <v>11804</v>
      </c>
      <c r="E28" s="36">
        <v>42531</v>
      </c>
      <c r="F28" s="37" t="s">
        <v>334</v>
      </c>
      <c r="G28" s="38">
        <v>415.09</v>
      </c>
      <c r="H28" s="37" t="s">
        <v>335</v>
      </c>
      <c r="I28" s="37" t="s">
        <v>336</v>
      </c>
      <c r="J28" s="125">
        <f>Tabla11[[#This Row],[Fecha Factura]]+60</f>
        <v>42591</v>
      </c>
      <c r="K28" s="125">
        <f>Tabla11[[#This Row],[Fecha Factura]]+90</f>
        <v>42621</v>
      </c>
      <c r="L28" s="125">
        <f>Tabla11[[#This Row],[Fecha Factura]]+120</f>
        <v>42651</v>
      </c>
    </row>
    <row r="29" spans="3:12" ht="12.75" x14ac:dyDescent="0.2">
      <c r="C29" s="39">
        <v>10013</v>
      </c>
      <c r="D29" s="40">
        <v>11805</v>
      </c>
      <c r="E29" s="41">
        <v>42531</v>
      </c>
      <c r="F29" s="42" t="s">
        <v>337</v>
      </c>
      <c r="G29" s="43">
        <v>410.75</v>
      </c>
      <c r="H29" s="42" t="s">
        <v>338</v>
      </c>
      <c r="I29" s="42" t="s">
        <v>339</v>
      </c>
      <c r="J29" s="126">
        <f>Tabla11[[#This Row],[Fecha Factura]]+60</f>
        <v>42591</v>
      </c>
      <c r="K29" s="126">
        <f>Tabla11[[#This Row],[Fecha Factura]]+90</f>
        <v>42621</v>
      </c>
      <c r="L29" s="126">
        <f>Tabla11[[#This Row],[Fecha Factura]]+120</f>
        <v>42651</v>
      </c>
    </row>
    <row r="30" spans="3:12" ht="12.75" x14ac:dyDescent="0.2">
      <c r="C30" s="34">
        <v>10027</v>
      </c>
      <c r="D30" s="35">
        <v>11806</v>
      </c>
      <c r="E30" s="36">
        <v>42531</v>
      </c>
      <c r="F30" s="37" t="s">
        <v>340</v>
      </c>
      <c r="G30" s="38">
        <v>2568.75</v>
      </c>
      <c r="H30" s="37" t="s">
        <v>341</v>
      </c>
      <c r="I30" s="37" t="s">
        <v>342</v>
      </c>
      <c r="J30" s="125">
        <f>Tabla11[[#This Row],[Fecha Factura]]+60</f>
        <v>42591</v>
      </c>
      <c r="K30" s="125">
        <f>Tabla11[[#This Row],[Fecha Factura]]+90</f>
        <v>42621</v>
      </c>
      <c r="L30" s="125">
        <f>Tabla11[[#This Row],[Fecha Factura]]+120</f>
        <v>42651</v>
      </c>
    </row>
    <row r="31" spans="3:12" ht="12.75" x14ac:dyDescent="0.2">
      <c r="C31" s="39">
        <v>10020</v>
      </c>
      <c r="D31" s="40">
        <v>11811</v>
      </c>
      <c r="E31" s="41">
        <v>42532</v>
      </c>
      <c r="F31" s="42" t="s">
        <v>343</v>
      </c>
      <c r="G31" s="43">
        <v>1611.34</v>
      </c>
      <c r="H31" s="42" t="s">
        <v>344</v>
      </c>
      <c r="I31" s="42" t="s">
        <v>314</v>
      </c>
      <c r="J31" s="126">
        <f>Tabla11[[#This Row],[Fecha Factura]]+60</f>
        <v>42592</v>
      </c>
      <c r="K31" s="126">
        <f>Tabla11[[#This Row],[Fecha Factura]]+90</f>
        <v>42622</v>
      </c>
      <c r="L31" s="126">
        <f>Tabla11[[#This Row],[Fecha Factura]]+120</f>
        <v>42652</v>
      </c>
    </row>
    <row r="32" spans="3:12" ht="12.75" x14ac:dyDescent="0.2">
      <c r="C32" s="34">
        <v>10019</v>
      </c>
      <c r="D32" s="35">
        <v>11814</v>
      </c>
      <c r="E32" s="36">
        <v>42532</v>
      </c>
      <c r="F32" s="37" t="s">
        <v>345</v>
      </c>
      <c r="G32" s="38">
        <v>765.88</v>
      </c>
      <c r="H32" s="37" t="s">
        <v>346</v>
      </c>
      <c r="I32" s="37" t="s">
        <v>347</v>
      </c>
      <c r="J32" s="125">
        <f>Tabla11[[#This Row],[Fecha Factura]]+60</f>
        <v>42592</v>
      </c>
      <c r="K32" s="125">
        <f>Tabla11[[#This Row],[Fecha Factura]]+90</f>
        <v>42622</v>
      </c>
      <c r="L32" s="125">
        <f>Tabla11[[#This Row],[Fecha Factura]]+120</f>
        <v>42652</v>
      </c>
    </row>
    <row r="33" spans="3:12" ht="12.75" x14ac:dyDescent="0.2">
      <c r="C33" s="39">
        <v>10031</v>
      </c>
      <c r="D33" s="40">
        <v>11822</v>
      </c>
      <c r="E33" s="41">
        <v>42551</v>
      </c>
      <c r="F33" s="42" t="s">
        <v>348</v>
      </c>
      <c r="G33" s="43">
        <v>4132.5</v>
      </c>
      <c r="H33" s="42" t="s">
        <v>349</v>
      </c>
      <c r="I33" s="42" t="s">
        <v>294</v>
      </c>
      <c r="J33" s="126">
        <f>Tabla11[[#This Row],[Fecha Factura]]+60</f>
        <v>42611</v>
      </c>
      <c r="K33" s="126">
        <f>Tabla11[[#This Row],[Fecha Factura]]+90</f>
        <v>42641</v>
      </c>
      <c r="L33" s="126">
        <f>Tabla11[[#This Row],[Fecha Factura]]+120</f>
        <v>42671</v>
      </c>
    </row>
    <row r="34" spans="3:12" ht="12.75" x14ac:dyDescent="0.2">
      <c r="D34" s="22"/>
      <c r="E34" s="22"/>
      <c r="F34" s="22"/>
      <c r="G34" s="22"/>
      <c r="H34" s="22"/>
      <c r="I34" s="22"/>
      <c r="J34" s="22"/>
      <c r="K34" s="22"/>
      <c r="L34" s="22"/>
    </row>
    <row r="35" spans="3:12" ht="12.75" x14ac:dyDescent="0.2">
      <c r="D35" s="22"/>
      <c r="E35" s="22"/>
      <c r="F35" s="22"/>
      <c r="G35" s="22"/>
      <c r="H35" s="22"/>
      <c r="I35" s="22"/>
      <c r="J35" s="22"/>
      <c r="K35" s="22"/>
      <c r="L35" s="22"/>
    </row>
    <row r="36" spans="3:12" ht="12.75" x14ac:dyDescent="0.2">
      <c r="D36" s="22"/>
      <c r="E36" s="22"/>
      <c r="F36" s="22"/>
      <c r="G36" s="22"/>
      <c r="H36" s="22"/>
      <c r="I36" s="22"/>
      <c r="J36" s="22"/>
      <c r="K36" s="22"/>
      <c r="L36" s="22"/>
    </row>
    <row r="37" spans="3:12" ht="12.75" x14ac:dyDescent="0.2">
      <c r="D37" s="22"/>
      <c r="E37" s="22"/>
      <c r="F37" s="22"/>
      <c r="G37" s="22"/>
      <c r="H37" s="22"/>
      <c r="I37" s="22"/>
      <c r="J37" s="22"/>
      <c r="K37" s="22"/>
      <c r="L37" s="22"/>
    </row>
    <row r="38" spans="3:12" ht="12.75" x14ac:dyDescent="0.2">
      <c r="D38" s="22"/>
      <c r="E38" s="22"/>
      <c r="F38" s="22"/>
      <c r="G38" s="22"/>
      <c r="H38" s="22"/>
      <c r="I38" s="22"/>
      <c r="J38" s="22"/>
      <c r="K38" s="22"/>
      <c r="L38" s="22"/>
    </row>
    <row r="39" spans="3:12" ht="12.75" x14ac:dyDescent="0.2">
      <c r="D39" s="22"/>
      <c r="E39" s="22"/>
      <c r="F39" s="22"/>
      <c r="G39" s="22"/>
      <c r="H39" s="22"/>
      <c r="I39" s="22"/>
      <c r="J39" s="22"/>
      <c r="K39" s="22"/>
      <c r="L39" s="22"/>
    </row>
    <row r="40" spans="3:12" ht="12.75" x14ac:dyDescent="0.2">
      <c r="D40" s="22"/>
      <c r="E40" s="22"/>
      <c r="F40" s="22"/>
      <c r="G40" s="22"/>
      <c r="H40" s="22"/>
      <c r="I40" s="22"/>
      <c r="J40" s="22"/>
      <c r="K40" s="22"/>
      <c r="L40" s="22"/>
    </row>
    <row r="41" spans="3:12" ht="12.75" x14ac:dyDescent="0.2">
      <c r="D41" s="22"/>
      <c r="E41" s="22"/>
      <c r="F41" s="22"/>
      <c r="G41" s="22"/>
      <c r="H41" s="22"/>
      <c r="I41" s="22"/>
      <c r="J41" s="22"/>
      <c r="K41" s="22"/>
      <c r="L41" s="22"/>
    </row>
    <row r="42" spans="3:12" ht="12.75" x14ac:dyDescent="0.2">
      <c r="D42" s="22"/>
      <c r="E42" s="22"/>
      <c r="F42" s="22"/>
      <c r="G42" s="22"/>
      <c r="H42" s="22"/>
      <c r="I42" s="22"/>
      <c r="J42" s="22"/>
      <c r="K42" s="22"/>
      <c r="L42" s="22"/>
    </row>
    <row r="43" spans="3:12" ht="12.75" x14ac:dyDescent="0.2">
      <c r="D43" s="22"/>
      <c r="E43" s="22"/>
      <c r="F43" s="22"/>
      <c r="G43" s="22"/>
      <c r="H43" s="22"/>
      <c r="I43" s="22"/>
      <c r="J43" s="22"/>
      <c r="K43" s="22"/>
      <c r="L43" s="22"/>
    </row>
    <row r="44" spans="3:12" ht="12.75" x14ac:dyDescent="0.2">
      <c r="D44" s="22"/>
      <c r="E44" s="22"/>
      <c r="F44" s="22"/>
      <c r="G44" s="22"/>
      <c r="H44" s="22"/>
      <c r="I44" s="22"/>
      <c r="J44" s="22"/>
      <c r="K44" s="22"/>
      <c r="L44" s="22"/>
    </row>
    <row r="45" spans="3:12" ht="12.75" x14ac:dyDescent="0.2">
      <c r="D45" s="22"/>
      <c r="E45" s="22"/>
      <c r="F45" s="22"/>
      <c r="G45" s="22"/>
      <c r="H45" s="22"/>
      <c r="I45" s="22"/>
      <c r="J45" s="22"/>
      <c r="K45" s="22"/>
      <c r="L45" s="22"/>
    </row>
    <row r="46" spans="3:12" ht="12.75" x14ac:dyDescent="0.2">
      <c r="D46" s="22"/>
      <c r="E46" s="22"/>
      <c r="F46" s="22"/>
      <c r="G46" s="22"/>
      <c r="H46" s="22"/>
      <c r="I46" s="22"/>
      <c r="J46" s="22"/>
      <c r="K46" s="22"/>
      <c r="L46" s="22"/>
    </row>
    <row r="47" spans="3:12" ht="12.75" x14ac:dyDescent="0.2">
      <c r="D47" s="22"/>
      <c r="E47" s="22"/>
      <c r="F47" s="22"/>
      <c r="G47" s="22"/>
      <c r="H47" s="22"/>
      <c r="I47" s="22"/>
      <c r="J47" s="22"/>
      <c r="K47" s="22"/>
      <c r="L47" s="22"/>
    </row>
    <row r="48" spans="3:12" ht="12.75" x14ac:dyDescent="0.2">
      <c r="D48" s="22"/>
      <c r="E48" s="22"/>
      <c r="F48" s="22"/>
      <c r="G48" s="22"/>
      <c r="H48" s="22"/>
      <c r="I48" s="22"/>
      <c r="J48" s="22"/>
      <c r="K48" s="22"/>
      <c r="L48" s="22"/>
    </row>
    <row r="49" s="22" customFormat="1" ht="12.75" x14ac:dyDescent="0.2"/>
    <row r="50" s="22" customFormat="1" ht="12.75" x14ac:dyDescent="0.2"/>
    <row r="51" s="22" customFormat="1" ht="12.75" x14ac:dyDescent="0.2"/>
    <row r="52" s="22" customFormat="1" ht="12.75" x14ac:dyDescent="0.2"/>
    <row r="53" s="22" customFormat="1" ht="12.75" x14ac:dyDescent="0.2"/>
    <row r="54" s="22" customFormat="1" ht="12.75" x14ac:dyDescent="0.2"/>
    <row r="55" s="22" customFormat="1" ht="12.75" x14ac:dyDescent="0.2"/>
    <row r="56" s="22" customFormat="1" ht="12.75" x14ac:dyDescent="0.2"/>
    <row r="57" s="22" customFormat="1" ht="12.75" x14ac:dyDescent="0.2"/>
    <row r="58" s="22" customFormat="1" ht="12.75" x14ac:dyDescent="0.2"/>
    <row r="59" s="22" customFormat="1" ht="12.75" x14ac:dyDescent="0.2"/>
    <row r="60" s="22" customFormat="1" ht="12.75" x14ac:dyDescent="0.2"/>
  </sheetData>
  <mergeCells count="2">
    <mergeCell ref="J5:L5"/>
    <mergeCell ref="D1:I1"/>
  </mergeCells>
  <conditionalFormatting sqref="G7:G33">
    <cfRule type="top10" dxfId="79" priority="3" rank="5"/>
  </conditionalFormatting>
  <conditionalFormatting sqref="J2">
    <cfRule type="iconSet" priority="2">
      <iconSet iconSet="3Symbols2" showValue="0">
        <cfvo type="percent" val="0"/>
        <cfvo type="percent" val="33"/>
        <cfvo type="percent" val="67"/>
      </iconSet>
    </cfRule>
  </conditionalFormatting>
  <conditionalFormatting sqref="J3">
    <cfRule type="iconSet" priority="1">
      <iconSet iconSet="3Symbols2" showValue="0">
        <cfvo type="percent" val="0"/>
        <cfvo type="percent" val="33"/>
        <cfvo type="percent" val="67"/>
      </iconSet>
    </cfRule>
  </conditionalFormatting>
  <pageMargins left="0.70866141732283472" right="0.70866141732283472" top="0.74803149606299213" bottom="0.74803149606299213" header="0.31496062992125984" footer="0.31496062992125984"/>
  <pageSetup orientation="landscape" r:id="rId1"/>
  <drawing r:id="rId2"/>
  <legacyDrawing r:id="rId3"/>
  <tableParts count="1"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66"/>
  <sheetViews>
    <sheetView showGridLines="0" zoomScaleNormal="100" workbookViewId="0">
      <selection activeCell="N3" sqref="N3"/>
    </sheetView>
  </sheetViews>
  <sheetFormatPr baseColWidth="10" defaultColWidth="7.28515625" defaultRowHeight="12.75" x14ac:dyDescent="0.2"/>
  <cols>
    <col min="1" max="1" width="3.28515625" style="22" customWidth="1"/>
    <col min="2" max="2" width="11.85546875" style="23" customWidth="1"/>
    <col min="3" max="3" width="12" style="23" customWidth="1"/>
    <col min="4" max="4" width="13.7109375" style="45" customWidth="1"/>
    <col min="5" max="5" width="14.28515625" style="46" customWidth="1"/>
    <col min="6" max="6" width="14.42578125" style="22" customWidth="1"/>
    <col min="7" max="7" width="16.85546875" style="22" bestFit="1" customWidth="1"/>
    <col min="8" max="8" width="13.7109375" style="27" customWidth="1"/>
    <col min="9" max="11" width="7.28515625" style="22"/>
    <col min="12" max="12" width="10.140625" style="22" bestFit="1" customWidth="1"/>
    <col min="13" max="16384" width="7.28515625" style="22"/>
  </cols>
  <sheetData>
    <row r="1" spans="1:14" ht="31.5" x14ac:dyDescent="0.5">
      <c r="A1" s="55" t="s">
        <v>212</v>
      </c>
      <c r="B1" s="55"/>
      <c r="C1" s="55"/>
      <c r="D1" s="55"/>
      <c r="E1" s="55"/>
      <c r="F1" s="55"/>
    </row>
    <row r="2" spans="1:14" ht="31.5" x14ac:dyDescent="0.5">
      <c r="A2" s="6" t="s">
        <v>361</v>
      </c>
      <c r="B2" s="5"/>
      <c r="C2" s="5"/>
      <c r="D2" s="5"/>
      <c r="E2" s="5"/>
      <c r="F2" s="5"/>
      <c r="L2" s="164">
        <v>1</v>
      </c>
    </row>
    <row r="3" spans="1:14" ht="18.75" x14ac:dyDescent="0.3">
      <c r="A3" s="6" t="s">
        <v>363</v>
      </c>
      <c r="B3" s="24"/>
      <c r="C3" s="25"/>
      <c r="D3" s="26"/>
      <c r="E3" s="26"/>
      <c r="F3" s="26"/>
      <c r="N3" s="164">
        <v>1</v>
      </c>
    </row>
    <row r="4" spans="1:14" ht="18.75" x14ac:dyDescent="0.3">
      <c r="A4" s="6" t="s">
        <v>362</v>
      </c>
    </row>
    <row r="8" spans="1:14" ht="25.5" x14ac:dyDescent="0.2">
      <c r="B8" s="27" t="s">
        <v>350</v>
      </c>
      <c r="C8" s="44">
        <v>42661</v>
      </c>
    </row>
    <row r="9" spans="1:14" s="47" customFormat="1" ht="32.25" customHeight="1" x14ac:dyDescent="0.2">
      <c r="A9" s="22"/>
      <c r="B9" s="23"/>
      <c r="C9" s="23"/>
      <c r="D9" s="45"/>
      <c r="E9" s="46"/>
      <c r="F9" s="22"/>
    </row>
    <row r="10" spans="1:14" x14ac:dyDescent="0.2">
      <c r="L10" s="52"/>
    </row>
    <row r="11" spans="1:14" x14ac:dyDescent="0.2">
      <c r="L11" s="52"/>
    </row>
    <row r="12" spans="1:14" x14ac:dyDescent="0.2">
      <c r="A12" s="47"/>
      <c r="B12" s="129" t="s">
        <v>266</v>
      </c>
      <c r="C12" s="130" t="s">
        <v>267</v>
      </c>
      <c r="D12" s="131" t="s">
        <v>268</v>
      </c>
      <c r="E12" s="132" t="s">
        <v>351</v>
      </c>
      <c r="F12" s="133" t="s">
        <v>226</v>
      </c>
      <c r="G12" s="134" t="s">
        <v>228</v>
      </c>
      <c r="H12" s="135" t="s">
        <v>352</v>
      </c>
      <c r="L12" s="52"/>
    </row>
    <row r="13" spans="1:14" x14ac:dyDescent="0.2">
      <c r="B13" s="127">
        <v>10024</v>
      </c>
      <c r="C13" s="54">
        <v>42465</v>
      </c>
      <c r="D13" s="56">
        <v>42465</v>
      </c>
      <c r="E13" s="57">
        <v>42495</v>
      </c>
      <c r="F13" s="58">
        <v>150</v>
      </c>
      <c r="G13" s="59" t="s">
        <v>353</v>
      </c>
      <c r="H13" s="128">
        <f>IF($C$8&gt;Tabla12[[#This Row],[Fecha Vencim.]],$C$8-Tabla12[[#This Row],[Fecha Vencim.]],"NO VENCIDA")</f>
        <v>166</v>
      </c>
      <c r="L13" s="52"/>
    </row>
    <row r="14" spans="1:14" x14ac:dyDescent="0.2">
      <c r="B14" s="127">
        <v>10014</v>
      </c>
      <c r="C14" s="54">
        <v>42465</v>
      </c>
      <c r="D14" s="56">
        <v>42465</v>
      </c>
      <c r="E14" s="57">
        <v>42495</v>
      </c>
      <c r="F14" s="58">
        <v>550</v>
      </c>
      <c r="G14" s="59" t="s">
        <v>354</v>
      </c>
      <c r="H14" s="128">
        <f>IF($C$8&gt;Tabla12[[#This Row],[Fecha Vencim.]],$C$8-Tabla12[[#This Row],[Fecha Vencim.]],"NO VENCIDA")</f>
        <v>166</v>
      </c>
      <c r="L14" s="52"/>
    </row>
    <row r="15" spans="1:14" x14ac:dyDescent="0.2">
      <c r="B15" s="127">
        <v>10034</v>
      </c>
      <c r="C15" s="54">
        <v>42465</v>
      </c>
      <c r="D15" s="56">
        <v>42830</v>
      </c>
      <c r="E15" s="57">
        <v>42860</v>
      </c>
      <c r="F15" s="58">
        <v>750</v>
      </c>
      <c r="G15" s="59" t="s">
        <v>355</v>
      </c>
      <c r="H15" s="128" t="str">
        <f>IF($C$8&gt;Tabla12[[#This Row],[Fecha Vencim.]],$C$8-Tabla12[[#This Row],[Fecha Vencim.]],"NO VENCIDA")</f>
        <v>NO VENCIDA</v>
      </c>
    </row>
    <row r="16" spans="1:14" x14ac:dyDescent="0.2">
      <c r="B16" s="127">
        <v>10029</v>
      </c>
      <c r="C16" s="54">
        <v>42465</v>
      </c>
      <c r="D16" s="56">
        <v>42830</v>
      </c>
      <c r="E16" s="57">
        <v>42860</v>
      </c>
      <c r="F16" s="58">
        <v>240</v>
      </c>
      <c r="G16" s="59" t="s">
        <v>357</v>
      </c>
      <c r="H16" s="128" t="str">
        <f>IF($C$8&gt;Tabla12[[#This Row],[Fecha Vencim.]],$C$8-Tabla12[[#This Row],[Fecha Vencim.]],"NO VENCIDA")</f>
        <v>NO VENCIDA</v>
      </c>
    </row>
    <row r="17" spans="2:8" x14ac:dyDescent="0.2">
      <c r="B17" s="127">
        <v>10030</v>
      </c>
      <c r="C17" s="54">
        <v>42526</v>
      </c>
      <c r="D17" s="56">
        <v>42526</v>
      </c>
      <c r="E17" s="57">
        <v>42556</v>
      </c>
      <c r="F17" s="58">
        <v>61.5</v>
      </c>
      <c r="G17" s="59" t="s">
        <v>356</v>
      </c>
      <c r="H17" s="128">
        <f>IF($C$8&gt;Tabla12[[#This Row],[Fecha Vencim.]],$C$8-Tabla12[[#This Row],[Fecha Vencim.]],"NO VENCIDA")</f>
        <v>105</v>
      </c>
    </row>
    <row r="18" spans="2:8" x14ac:dyDescent="0.2">
      <c r="B18" s="127">
        <v>10018</v>
      </c>
      <c r="C18" s="54">
        <v>42526</v>
      </c>
      <c r="D18" s="56">
        <v>42526</v>
      </c>
      <c r="E18" s="57">
        <v>42556</v>
      </c>
      <c r="F18" s="58">
        <v>211.25</v>
      </c>
      <c r="G18" s="59" t="s">
        <v>356</v>
      </c>
      <c r="H18" s="128">
        <f>IF($C$8&gt;Tabla12[[#This Row],[Fecha Vencim.]],$C$8-Tabla12[[#This Row],[Fecha Vencim.]],"NO VENCIDA")</f>
        <v>105</v>
      </c>
    </row>
    <row r="19" spans="2:8" x14ac:dyDescent="0.2">
      <c r="B19" s="127">
        <v>10035</v>
      </c>
      <c r="C19" s="54">
        <v>42526</v>
      </c>
      <c r="D19" s="56">
        <v>42891</v>
      </c>
      <c r="E19" s="57">
        <v>42921</v>
      </c>
      <c r="F19" s="58">
        <v>220.13</v>
      </c>
      <c r="G19" s="59" t="s">
        <v>353</v>
      </c>
      <c r="H19" s="128" t="str">
        <f>IF($C$8&gt;Tabla12[[#This Row],[Fecha Vencim.]],$C$8-Tabla12[[#This Row],[Fecha Vencim.]],"NO VENCIDA")</f>
        <v>NO VENCIDA</v>
      </c>
    </row>
    <row r="20" spans="2:8" x14ac:dyDescent="0.2">
      <c r="B20" s="127">
        <v>10010</v>
      </c>
      <c r="C20" s="54">
        <v>42528</v>
      </c>
      <c r="D20" s="56">
        <v>42893</v>
      </c>
      <c r="E20" s="57">
        <v>42923</v>
      </c>
      <c r="F20" s="58">
        <v>151.44</v>
      </c>
      <c r="G20" s="59" t="s">
        <v>354</v>
      </c>
      <c r="H20" s="128" t="str">
        <f>IF($C$8&gt;Tabla12[[#This Row],[Fecha Vencim.]],$C$8-Tabla12[[#This Row],[Fecha Vencim.]],"NO VENCIDA")</f>
        <v>NO VENCIDA</v>
      </c>
    </row>
    <row r="21" spans="2:8" x14ac:dyDescent="0.2">
      <c r="B21" s="127">
        <v>10030</v>
      </c>
      <c r="C21" s="54">
        <v>42528</v>
      </c>
      <c r="D21" s="56">
        <v>42528</v>
      </c>
      <c r="E21" s="57">
        <v>42558</v>
      </c>
      <c r="F21" s="58">
        <v>198.77</v>
      </c>
      <c r="G21" s="59" t="s">
        <v>355</v>
      </c>
      <c r="H21" s="128">
        <f>IF($C$8&gt;Tabla12[[#This Row],[Fecha Vencim.]],$C$8-Tabla12[[#This Row],[Fecha Vencim.]],"NO VENCIDA")</f>
        <v>103</v>
      </c>
    </row>
    <row r="22" spans="2:8" x14ac:dyDescent="0.2">
      <c r="B22" s="127">
        <v>10012</v>
      </c>
      <c r="C22" s="54">
        <v>42528</v>
      </c>
      <c r="D22" s="56">
        <v>42528</v>
      </c>
      <c r="E22" s="57">
        <v>42558</v>
      </c>
      <c r="F22" s="58">
        <v>98.66</v>
      </c>
      <c r="G22" s="59" t="s">
        <v>355</v>
      </c>
      <c r="H22" s="128">
        <f>IF($C$8&gt;Tabla12[[#This Row],[Fecha Vencim.]],$C$8-Tabla12[[#This Row],[Fecha Vencim.]],"NO VENCIDA")</f>
        <v>103</v>
      </c>
    </row>
    <row r="23" spans="2:8" x14ac:dyDescent="0.2">
      <c r="B23" s="127">
        <v>10024</v>
      </c>
      <c r="C23" s="54">
        <v>42529</v>
      </c>
      <c r="D23" s="56">
        <v>42528</v>
      </c>
      <c r="E23" s="57">
        <v>42558</v>
      </c>
      <c r="F23" s="58">
        <v>135.63999999999999</v>
      </c>
      <c r="G23" s="59" t="s">
        <v>355</v>
      </c>
      <c r="H23" s="128">
        <f>IF($C$8&gt;Tabla12[[#This Row],[Fecha Vencim.]],$C$8-Tabla12[[#This Row],[Fecha Vencim.]],"NO VENCIDA")</f>
        <v>103</v>
      </c>
    </row>
    <row r="24" spans="2:8" x14ac:dyDescent="0.2">
      <c r="B24" s="127">
        <v>10014</v>
      </c>
      <c r="C24" s="54">
        <v>42529</v>
      </c>
      <c r="D24" s="56">
        <v>42528</v>
      </c>
      <c r="E24" s="57">
        <v>42558</v>
      </c>
      <c r="F24" s="58">
        <v>56.5</v>
      </c>
      <c r="G24" s="59" t="s">
        <v>356</v>
      </c>
      <c r="H24" s="128">
        <f>IF($C$8&gt;Tabla12[[#This Row],[Fecha Vencim.]],$C$8-Tabla12[[#This Row],[Fecha Vencim.]],"NO VENCIDA")</f>
        <v>103</v>
      </c>
    </row>
    <row r="25" spans="2:8" x14ac:dyDescent="0.2">
      <c r="B25" s="127">
        <v>10021</v>
      </c>
      <c r="C25" s="54">
        <v>42529</v>
      </c>
      <c r="D25" s="56">
        <v>42528</v>
      </c>
      <c r="E25" s="57">
        <v>42558</v>
      </c>
      <c r="F25" s="58">
        <v>414.35</v>
      </c>
      <c r="G25" s="59" t="s">
        <v>356</v>
      </c>
      <c r="H25" s="128">
        <f>IF($C$8&gt;Tabla12[[#This Row],[Fecha Vencim.]],$C$8-Tabla12[[#This Row],[Fecha Vencim.]],"NO VENCIDA")</f>
        <v>103</v>
      </c>
    </row>
    <row r="26" spans="2:8" x14ac:dyDescent="0.2">
      <c r="B26" s="127">
        <v>10022</v>
      </c>
      <c r="C26" s="54">
        <v>42529</v>
      </c>
      <c r="D26" s="56">
        <v>42651</v>
      </c>
      <c r="E26" s="57">
        <v>42682</v>
      </c>
      <c r="F26" s="58">
        <v>75.989999999999995</v>
      </c>
      <c r="G26" s="59" t="s">
        <v>358</v>
      </c>
      <c r="H26" s="128" t="str">
        <f>IF($C$8&gt;Tabla12[[#This Row],[Fecha Vencim.]],$C$8-Tabla12[[#This Row],[Fecha Vencim.]],"NO VENCIDA")</f>
        <v>NO VENCIDA</v>
      </c>
    </row>
    <row r="27" spans="2:8" x14ac:dyDescent="0.2">
      <c r="B27" s="127">
        <v>10026</v>
      </c>
      <c r="C27" s="54">
        <v>42529</v>
      </c>
      <c r="D27" s="56">
        <v>42529</v>
      </c>
      <c r="E27" s="57">
        <v>42559</v>
      </c>
      <c r="F27" s="58">
        <v>159.88</v>
      </c>
      <c r="G27" s="59" t="s">
        <v>358</v>
      </c>
      <c r="H27" s="128">
        <f>IF($C$8&gt;Tabla12[[#This Row],[Fecha Vencim.]],$C$8-Tabla12[[#This Row],[Fecha Vencim.]],"NO VENCIDA")</f>
        <v>102</v>
      </c>
    </row>
    <row r="28" spans="2:8" x14ac:dyDescent="0.2">
      <c r="B28" s="127">
        <v>10033</v>
      </c>
      <c r="C28" s="54">
        <v>42529</v>
      </c>
      <c r="D28" s="56">
        <v>42712</v>
      </c>
      <c r="E28" s="57">
        <v>42743</v>
      </c>
      <c r="F28" s="58">
        <v>190</v>
      </c>
      <c r="G28" s="59" t="s">
        <v>357</v>
      </c>
      <c r="H28" s="128" t="str">
        <f>IF($C$8&gt;Tabla12[[#This Row],[Fecha Vencim.]],$C$8-Tabla12[[#This Row],[Fecha Vencim.]],"NO VENCIDA")</f>
        <v>NO VENCIDA</v>
      </c>
    </row>
    <row r="29" spans="2:8" x14ac:dyDescent="0.2">
      <c r="B29" s="127">
        <v>10029</v>
      </c>
      <c r="C29" s="54">
        <v>42530</v>
      </c>
      <c r="D29" s="56">
        <v>42529</v>
      </c>
      <c r="E29" s="57">
        <v>42559</v>
      </c>
      <c r="F29" s="58">
        <v>267.99</v>
      </c>
      <c r="G29" s="59" t="s">
        <v>356</v>
      </c>
      <c r="H29" s="128">
        <f>IF($C$8&gt;Tabla12[[#This Row],[Fecha Vencim.]],$C$8-Tabla12[[#This Row],[Fecha Vencim.]],"NO VENCIDA")</f>
        <v>102</v>
      </c>
    </row>
    <row r="30" spans="2:8" x14ac:dyDescent="0.2">
      <c r="B30" s="127">
        <v>10015</v>
      </c>
      <c r="C30" s="54">
        <v>42530</v>
      </c>
      <c r="D30" s="56">
        <v>42712</v>
      </c>
      <c r="E30" s="57">
        <v>42743</v>
      </c>
      <c r="F30" s="58">
        <v>561.11</v>
      </c>
      <c r="G30" s="59" t="s">
        <v>355</v>
      </c>
      <c r="H30" s="128" t="str">
        <f>IF($C$8&gt;Tabla12[[#This Row],[Fecha Vencim.]],$C$8-Tabla12[[#This Row],[Fecha Vencim.]],"NO VENCIDA")</f>
        <v>NO VENCIDA</v>
      </c>
    </row>
    <row r="31" spans="2:8" x14ac:dyDescent="0.2">
      <c r="B31" s="127">
        <v>10036</v>
      </c>
      <c r="C31" s="54">
        <v>42530</v>
      </c>
      <c r="D31" s="56">
        <v>42529</v>
      </c>
      <c r="E31" s="57">
        <v>42559</v>
      </c>
      <c r="F31" s="58">
        <v>180.25</v>
      </c>
      <c r="G31" s="59" t="s">
        <v>353</v>
      </c>
      <c r="H31" s="128">
        <f>IF($C$8&gt;Tabla12[[#This Row],[Fecha Vencim.]],$C$8-Tabla12[[#This Row],[Fecha Vencim.]],"NO VENCIDA")</f>
        <v>102</v>
      </c>
    </row>
    <row r="32" spans="2:8" x14ac:dyDescent="0.2">
      <c r="B32" s="127">
        <v>10032</v>
      </c>
      <c r="C32" s="54">
        <v>42530</v>
      </c>
      <c r="D32" s="56">
        <v>42529</v>
      </c>
      <c r="E32" s="57">
        <v>42559</v>
      </c>
      <c r="F32" s="58">
        <v>424.6</v>
      </c>
      <c r="G32" s="59" t="s">
        <v>354</v>
      </c>
      <c r="H32" s="128">
        <f>IF($C$8&gt;Tabla12[[#This Row],[Fecha Vencim.]],$C$8-Tabla12[[#This Row],[Fecha Vencim.]],"NO VENCIDA")</f>
        <v>102</v>
      </c>
    </row>
    <row r="33" spans="2:8" x14ac:dyDescent="0.2">
      <c r="B33" s="127">
        <v>10017</v>
      </c>
      <c r="C33" s="54">
        <v>42531</v>
      </c>
      <c r="D33" s="56">
        <v>42530</v>
      </c>
      <c r="E33" s="57">
        <v>42560</v>
      </c>
      <c r="F33" s="58">
        <v>119.85</v>
      </c>
      <c r="G33" s="59" t="s">
        <v>357</v>
      </c>
      <c r="H33" s="128">
        <f>IF($C$8&gt;Tabla12[[#This Row],[Fecha Vencim.]],$C$8-Tabla12[[#This Row],[Fecha Vencim.]],"NO VENCIDA")</f>
        <v>101</v>
      </c>
    </row>
    <row r="34" spans="2:8" x14ac:dyDescent="0.2">
      <c r="B34" s="127">
        <v>10026</v>
      </c>
      <c r="C34" s="54">
        <v>42531</v>
      </c>
      <c r="D34" s="56">
        <v>42713</v>
      </c>
      <c r="E34" s="57">
        <v>42744</v>
      </c>
      <c r="F34" s="58">
        <v>114.5</v>
      </c>
      <c r="G34" s="59" t="s">
        <v>354</v>
      </c>
      <c r="H34" s="128" t="str">
        <f>IF($C$8&gt;Tabla12[[#This Row],[Fecha Vencim.]],$C$8-Tabla12[[#This Row],[Fecha Vencim.]],"NO VENCIDA")</f>
        <v>NO VENCIDA</v>
      </c>
    </row>
    <row r="35" spans="2:8" x14ac:dyDescent="0.2">
      <c r="B35" s="127">
        <v>10033</v>
      </c>
      <c r="C35" s="54">
        <v>42531</v>
      </c>
      <c r="D35" s="56">
        <v>42530</v>
      </c>
      <c r="E35" s="57">
        <v>42560</v>
      </c>
      <c r="F35" s="58">
        <v>323.68</v>
      </c>
      <c r="G35" s="59" t="s">
        <v>355</v>
      </c>
      <c r="H35" s="128">
        <f>IF($C$8&gt;Tabla12[[#This Row],[Fecha Vencim.]],$C$8-Tabla12[[#This Row],[Fecha Vencim.]],"NO VENCIDA")</f>
        <v>101</v>
      </c>
    </row>
    <row r="36" spans="2:8" x14ac:dyDescent="0.2">
      <c r="B36" s="127">
        <v>10029</v>
      </c>
      <c r="C36" s="54">
        <v>42531</v>
      </c>
      <c r="D36" s="56">
        <v>42530</v>
      </c>
      <c r="E36" s="57">
        <v>42560</v>
      </c>
      <c r="F36" s="58">
        <v>244.97</v>
      </c>
      <c r="G36" s="59" t="s">
        <v>357</v>
      </c>
      <c r="H36" s="128">
        <f>IF($C$8&gt;Tabla12[[#This Row],[Fecha Vencim.]],$C$8-Tabla12[[#This Row],[Fecha Vencim.]],"NO VENCIDA")</f>
        <v>101</v>
      </c>
    </row>
    <row r="37" spans="2:8" x14ac:dyDescent="0.2">
      <c r="B37" s="127">
        <v>10023</v>
      </c>
      <c r="C37" s="54">
        <v>42532</v>
      </c>
      <c r="D37" s="56">
        <v>42530</v>
      </c>
      <c r="E37" s="57">
        <v>42560</v>
      </c>
      <c r="F37" s="58">
        <v>1751.25</v>
      </c>
      <c r="G37" s="59" t="s">
        <v>353</v>
      </c>
      <c r="H37" s="128">
        <f>IF($C$8&gt;Tabla12[[#This Row],[Fecha Vencim.]],$C$8-Tabla12[[#This Row],[Fecha Vencim.]],"NO VENCIDA")</f>
        <v>101</v>
      </c>
    </row>
    <row r="38" spans="2:8" x14ac:dyDescent="0.2">
      <c r="B38" s="127">
        <v>10016</v>
      </c>
      <c r="C38" s="54">
        <v>42532</v>
      </c>
      <c r="D38" s="56">
        <v>42713</v>
      </c>
      <c r="E38" s="57">
        <v>42560</v>
      </c>
      <c r="F38" s="58">
        <v>531.66999999999996</v>
      </c>
      <c r="G38" s="59" t="s">
        <v>354</v>
      </c>
      <c r="H38" s="128">
        <f>IF($C$8&gt;Tabla12[[#This Row],[Fecha Vencim.]],$C$8-Tabla12[[#This Row],[Fecha Vencim.]],"NO VENCIDA")</f>
        <v>101</v>
      </c>
    </row>
    <row r="39" spans="2:8" x14ac:dyDescent="0.2">
      <c r="B39" s="136">
        <v>10028</v>
      </c>
      <c r="C39" s="137">
        <v>42551</v>
      </c>
      <c r="D39" s="138">
        <v>42530</v>
      </c>
      <c r="E39" s="139">
        <v>42560</v>
      </c>
      <c r="F39" s="140">
        <v>1150.95</v>
      </c>
      <c r="G39" s="141" t="s">
        <v>357</v>
      </c>
      <c r="H39" s="142">
        <f>IF($C$8&gt;Tabla12[[#This Row],[Fecha Vencim.]],$C$8-Tabla12[[#This Row],[Fecha Vencim.]],"NO VENCIDA")</f>
        <v>101</v>
      </c>
    </row>
    <row r="40" spans="2:8" x14ac:dyDescent="0.2">
      <c r="D40" s="48"/>
      <c r="E40" s="49"/>
      <c r="F40" s="50"/>
      <c r="G40" s="53"/>
      <c r="H40" s="51"/>
    </row>
    <row r="41" spans="2:8" x14ac:dyDescent="0.2">
      <c r="D41" s="48"/>
      <c r="E41" s="49"/>
      <c r="F41" s="50"/>
      <c r="G41" s="53"/>
      <c r="H41" s="51"/>
    </row>
    <row r="42" spans="2:8" x14ac:dyDescent="0.2">
      <c r="D42" s="48"/>
      <c r="E42" s="49"/>
      <c r="F42" s="50"/>
      <c r="G42" s="53"/>
      <c r="H42" s="51"/>
    </row>
    <row r="43" spans="2:8" x14ac:dyDescent="0.2">
      <c r="D43" s="48"/>
      <c r="E43" s="49"/>
      <c r="F43" s="50"/>
      <c r="G43" s="53"/>
      <c r="H43" s="51"/>
    </row>
    <row r="44" spans="2:8" x14ac:dyDescent="0.2">
      <c r="D44" s="48"/>
      <c r="E44" s="49"/>
      <c r="F44" s="50"/>
      <c r="G44" s="53"/>
      <c r="H44" s="51"/>
    </row>
    <row r="45" spans="2:8" x14ac:dyDescent="0.2">
      <c r="D45" s="48"/>
      <c r="E45" s="49"/>
      <c r="F45" s="50"/>
      <c r="G45" s="53"/>
      <c r="H45" s="51"/>
    </row>
    <row r="46" spans="2:8" x14ac:dyDescent="0.2">
      <c r="D46" s="48"/>
      <c r="E46" s="49"/>
      <c r="F46" s="50"/>
      <c r="G46" s="53"/>
      <c r="H46" s="51"/>
    </row>
    <row r="47" spans="2:8" x14ac:dyDescent="0.2">
      <c r="D47" s="48"/>
      <c r="E47" s="49"/>
      <c r="F47" s="50"/>
      <c r="G47" s="53"/>
      <c r="H47" s="51"/>
    </row>
    <row r="48" spans="2:8" x14ac:dyDescent="0.2">
      <c r="D48" s="48"/>
      <c r="E48" s="49"/>
      <c r="F48" s="50"/>
      <c r="G48" s="53"/>
      <c r="H48" s="51"/>
    </row>
    <row r="49" spans="4:8" x14ac:dyDescent="0.2">
      <c r="D49" s="48"/>
      <c r="E49" s="49"/>
      <c r="F49" s="50"/>
      <c r="G49" s="53"/>
      <c r="H49" s="51"/>
    </row>
    <row r="50" spans="4:8" x14ac:dyDescent="0.2">
      <c r="D50" s="48"/>
      <c r="E50" s="49"/>
      <c r="F50" s="50"/>
      <c r="G50" s="53"/>
      <c r="H50" s="51"/>
    </row>
    <row r="51" spans="4:8" x14ac:dyDescent="0.2">
      <c r="D51" s="48"/>
      <c r="E51" s="49"/>
      <c r="F51" s="50"/>
      <c r="G51" s="53"/>
      <c r="H51" s="51"/>
    </row>
    <row r="52" spans="4:8" x14ac:dyDescent="0.2">
      <c r="D52" s="48"/>
      <c r="E52" s="49"/>
      <c r="F52" s="50"/>
      <c r="G52" s="53"/>
      <c r="H52" s="51"/>
    </row>
    <row r="53" spans="4:8" x14ac:dyDescent="0.2">
      <c r="D53" s="48"/>
      <c r="E53" s="49"/>
      <c r="F53" s="50"/>
      <c r="G53" s="53"/>
      <c r="H53" s="51"/>
    </row>
    <row r="54" spans="4:8" x14ac:dyDescent="0.2">
      <c r="D54" s="48"/>
      <c r="E54" s="49"/>
      <c r="F54" s="50"/>
      <c r="G54" s="53"/>
      <c r="H54" s="51"/>
    </row>
    <row r="55" spans="4:8" x14ac:dyDescent="0.2">
      <c r="D55" s="48"/>
      <c r="E55" s="49"/>
      <c r="F55" s="50"/>
      <c r="G55" s="53"/>
      <c r="H55" s="51"/>
    </row>
    <row r="56" spans="4:8" x14ac:dyDescent="0.2">
      <c r="D56" s="48"/>
      <c r="E56" s="49"/>
      <c r="F56" s="50"/>
      <c r="G56" s="53"/>
      <c r="H56" s="51"/>
    </row>
    <row r="57" spans="4:8" x14ac:dyDescent="0.2">
      <c r="D57" s="48"/>
      <c r="E57" s="49"/>
      <c r="F57" s="50"/>
      <c r="G57" s="53"/>
      <c r="H57" s="51"/>
    </row>
    <row r="58" spans="4:8" x14ac:dyDescent="0.2">
      <c r="D58" s="48"/>
      <c r="E58" s="49"/>
      <c r="F58" s="50"/>
      <c r="G58" s="53"/>
      <c r="H58" s="51"/>
    </row>
    <row r="59" spans="4:8" x14ac:dyDescent="0.2">
      <c r="D59" s="48"/>
      <c r="E59" s="49"/>
      <c r="F59" s="50"/>
      <c r="G59" s="53"/>
      <c r="H59" s="51"/>
    </row>
    <row r="60" spans="4:8" x14ac:dyDescent="0.2">
      <c r="D60" s="48"/>
      <c r="E60" s="49"/>
      <c r="F60" s="50"/>
      <c r="G60" s="53"/>
      <c r="H60" s="51"/>
    </row>
    <row r="61" spans="4:8" x14ac:dyDescent="0.2">
      <c r="D61" s="48"/>
      <c r="E61" s="49"/>
      <c r="F61" s="50"/>
      <c r="G61" s="53"/>
      <c r="H61" s="51"/>
    </row>
    <row r="62" spans="4:8" x14ac:dyDescent="0.2">
      <c r="D62" s="48"/>
      <c r="E62" s="49"/>
      <c r="F62" s="50"/>
      <c r="G62" s="53"/>
      <c r="H62" s="51"/>
    </row>
    <row r="63" spans="4:8" x14ac:dyDescent="0.2">
      <c r="D63" s="48"/>
      <c r="E63" s="49"/>
      <c r="F63" s="50"/>
      <c r="G63" s="53"/>
      <c r="H63" s="51"/>
    </row>
    <row r="64" spans="4:8" x14ac:dyDescent="0.2">
      <c r="D64" s="48"/>
      <c r="E64" s="49"/>
      <c r="F64" s="50"/>
    </row>
    <row r="65" spans="4:6" x14ac:dyDescent="0.2">
      <c r="D65" s="48"/>
      <c r="E65" s="49"/>
      <c r="F65" s="50"/>
    </row>
    <row r="66" spans="4:6" x14ac:dyDescent="0.2">
      <c r="D66" s="48"/>
      <c r="E66" s="49"/>
      <c r="F66" s="50"/>
    </row>
  </sheetData>
  <sheetProtection selectLockedCells="1"/>
  <conditionalFormatting sqref="L2">
    <cfRule type="iconSet" priority="2">
      <iconSet iconSet="3Symbols2" showValue="0">
        <cfvo type="percent" val="0"/>
        <cfvo type="percent" val="33"/>
        <cfvo type="percent" val="67"/>
      </iconSet>
    </cfRule>
  </conditionalFormatting>
  <conditionalFormatting sqref="N3">
    <cfRule type="iconSet" priority="1">
      <iconSet iconSet="3Symbols2" showValue="0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verticalDpi="0" r:id="rId1"/>
  <drawing r:id="rId2"/>
  <legacyDrawing r:id="rId3"/>
  <tableParts count="1">
    <tablePart r:id="rId4"/>
  </tablePart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autoPageBreaks="0" fitToPage="1"/>
  </sheetPr>
  <dimension ref="A1:X40"/>
  <sheetViews>
    <sheetView showGridLines="0" topLeftCell="D1" zoomScaleNormal="145" workbookViewId="0">
      <selection activeCell="H2" sqref="H2"/>
    </sheetView>
  </sheetViews>
  <sheetFormatPr baseColWidth="10" defaultColWidth="0" defaultRowHeight="18" customHeight="1" x14ac:dyDescent="0.25"/>
  <cols>
    <col min="1" max="1" width="1.7109375" style="60" customWidth="1"/>
    <col min="2" max="2" width="45.42578125" style="60" customWidth="1"/>
    <col min="3" max="4" width="24" style="60" customWidth="1"/>
    <col min="5" max="5" width="26" style="60" customWidth="1"/>
    <col min="6" max="8" width="25.85546875" style="60" customWidth="1"/>
    <col min="9" max="9" width="22.42578125" style="60" customWidth="1"/>
    <col min="10" max="13" width="9.28515625" style="61" hidden="1" customWidth="1"/>
    <col min="14" max="14" width="10.7109375" style="62" hidden="1" customWidth="1"/>
    <col min="15" max="15" width="9.28515625" style="62" hidden="1" customWidth="1"/>
    <col min="16" max="19" width="9.28515625" style="61" hidden="1" customWidth="1"/>
    <col min="20" max="20" width="13.28515625" style="62" hidden="1" customWidth="1"/>
    <col min="21" max="21" width="6.42578125" style="60" hidden="1" customWidth="1"/>
    <col min="22" max="24" width="1.28515625" style="60" hidden="1" customWidth="1"/>
    <col min="25" max="16384" width="0" style="60" hidden="1"/>
  </cols>
  <sheetData>
    <row r="1" spans="1:21" ht="34.5" customHeight="1" x14ac:dyDescent="0.5">
      <c r="A1" s="55" t="s">
        <v>212</v>
      </c>
    </row>
    <row r="2" spans="1:21" ht="18" customHeight="1" x14ac:dyDescent="0.3">
      <c r="A2" s="6" t="s">
        <v>441</v>
      </c>
      <c r="H2" s="164">
        <v>1</v>
      </c>
    </row>
    <row r="5" spans="1:21" ht="12.75" x14ac:dyDescent="0.25"/>
    <row r="6" spans="1:21" ht="34.5" x14ac:dyDescent="0.35">
      <c r="B6" s="162" t="s">
        <v>364</v>
      </c>
      <c r="C6" s="162"/>
      <c r="D6" s="162"/>
      <c r="E6" s="162"/>
      <c r="F6" s="162"/>
      <c r="G6" s="162"/>
      <c r="H6" s="162"/>
      <c r="I6" s="162"/>
      <c r="J6" s="63"/>
      <c r="K6" s="63"/>
      <c r="L6" s="63"/>
      <c r="M6" s="63"/>
      <c r="N6" s="63"/>
      <c r="O6" s="63"/>
      <c r="P6" s="63"/>
      <c r="Q6" s="63"/>
      <c r="R6" s="63"/>
      <c r="S6" s="63"/>
      <c r="T6" s="63"/>
      <c r="U6" s="63"/>
    </row>
    <row r="7" spans="1:21" ht="34.5" x14ac:dyDescent="0.25">
      <c r="B7" s="64" t="s">
        <v>365</v>
      </c>
      <c r="C7" s="65"/>
      <c r="D7" s="65"/>
      <c r="E7" s="66"/>
      <c r="F7" s="65"/>
      <c r="G7" s="65"/>
      <c r="H7" s="65"/>
      <c r="I7" s="66"/>
      <c r="J7" s="66"/>
      <c r="K7" s="66"/>
      <c r="L7" s="66"/>
      <c r="M7" s="66"/>
      <c r="N7" s="66"/>
      <c r="O7" s="66"/>
      <c r="P7" s="66"/>
      <c r="Q7" s="66"/>
      <c r="R7" s="66"/>
      <c r="S7" s="66"/>
      <c r="T7" s="66"/>
      <c r="U7" s="66"/>
    </row>
    <row r="8" spans="1:21" ht="12.75" x14ac:dyDescent="0.25"/>
    <row r="9" spans="1:21" ht="12.75" x14ac:dyDescent="0.25">
      <c r="B9" s="67"/>
      <c r="C9" s="68" t="s">
        <v>366</v>
      </c>
      <c r="D9" s="68"/>
      <c r="E9" s="68"/>
      <c r="F9" s="69" t="s">
        <v>367</v>
      </c>
      <c r="G9" s="69"/>
      <c r="H9" s="69"/>
      <c r="I9" s="69"/>
      <c r="J9" s="68"/>
      <c r="K9" s="68"/>
      <c r="L9" s="68"/>
      <c r="M9" s="68"/>
      <c r="N9" s="68"/>
      <c r="O9" s="68"/>
      <c r="P9" s="68"/>
      <c r="Q9" s="68"/>
      <c r="R9" s="68"/>
      <c r="S9" s="68"/>
      <c r="T9" s="70"/>
      <c r="U9" s="71"/>
    </row>
    <row r="10" spans="1:21" ht="6" customHeight="1" x14ac:dyDescent="0.25">
      <c r="B10" s="67"/>
      <c r="C10" s="72"/>
      <c r="D10" s="73"/>
      <c r="E10" s="74"/>
      <c r="F10" s="75"/>
      <c r="G10" s="69"/>
      <c r="H10" s="69"/>
      <c r="I10" s="69"/>
      <c r="J10" s="72"/>
      <c r="K10" s="74"/>
      <c r="L10" s="72"/>
      <c r="M10" s="74"/>
      <c r="N10" s="72"/>
      <c r="O10" s="74"/>
      <c r="P10" s="72"/>
      <c r="Q10" s="73"/>
      <c r="R10" s="73"/>
      <c r="S10" s="74"/>
      <c r="T10" s="76"/>
      <c r="U10" s="76"/>
    </row>
    <row r="11" spans="1:21" s="79" customFormat="1" ht="30" customHeight="1" x14ac:dyDescent="0.25">
      <c r="B11" s="77" t="s">
        <v>368</v>
      </c>
      <c r="C11" s="78" t="s">
        <v>369</v>
      </c>
      <c r="D11" s="78" t="s">
        <v>370</v>
      </c>
      <c r="E11" s="77" t="s">
        <v>371</v>
      </c>
      <c r="F11" s="77" t="s">
        <v>372</v>
      </c>
      <c r="G11" s="77" t="s">
        <v>373</v>
      </c>
      <c r="H11" s="77" t="s">
        <v>374</v>
      </c>
      <c r="I11" s="77" t="s">
        <v>375</v>
      </c>
      <c r="J11" s="77" t="s">
        <v>260</v>
      </c>
      <c r="K11" s="77" t="s">
        <v>261</v>
      </c>
      <c r="L11" s="77" t="s">
        <v>262</v>
      </c>
      <c r="M11" s="77" t="s">
        <v>263</v>
      </c>
      <c r="N11" s="77" t="s">
        <v>376</v>
      </c>
      <c r="O11" s="77" t="s">
        <v>377</v>
      </c>
      <c r="P11" s="77" t="s">
        <v>378</v>
      </c>
      <c r="Q11" s="77" t="s">
        <v>379</v>
      </c>
      <c r="R11" s="77" t="s">
        <v>380</v>
      </c>
      <c r="S11" s="77" t="s">
        <v>381</v>
      </c>
      <c r="T11" s="77" t="s">
        <v>382</v>
      </c>
      <c r="U11" s="77" t="s">
        <v>383</v>
      </c>
    </row>
    <row r="12" spans="1:21" s="88" customFormat="1" ht="24" customHeight="1" x14ac:dyDescent="0.25">
      <c r="B12" s="80" t="s">
        <v>384</v>
      </c>
      <c r="C12" s="81">
        <v>1</v>
      </c>
      <c r="D12" s="81" t="s">
        <v>385</v>
      </c>
      <c r="E12" s="80" t="s">
        <v>386</v>
      </c>
      <c r="F12" s="82">
        <v>310000000</v>
      </c>
      <c r="G12" s="82">
        <v>358752007</v>
      </c>
      <c r="H12" s="82"/>
      <c r="I12" s="80"/>
      <c r="J12" s="83"/>
      <c r="K12" s="84"/>
      <c r="L12" s="83"/>
      <c r="M12" s="84"/>
      <c r="N12" s="85"/>
      <c r="O12" s="85"/>
      <c r="P12" s="86"/>
      <c r="Q12" s="86"/>
      <c r="R12" s="84"/>
      <c r="S12" s="83"/>
      <c r="T12" s="85"/>
      <c r="U12" s="87"/>
    </row>
    <row r="13" spans="1:21" s="88" customFormat="1" ht="24" customHeight="1" x14ac:dyDescent="0.25">
      <c r="B13" s="80" t="s">
        <v>387</v>
      </c>
      <c r="C13" s="81">
        <v>2</v>
      </c>
      <c r="D13" s="81" t="s">
        <v>385</v>
      </c>
      <c r="E13" s="80" t="s">
        <v>386</v>
      </c>
      <c r="F13" s="82">
        <v>280000000</v>
      </c>
      <c r="G13" s="82">
        <v>267972981</v>
      </c>
      <c r="H13" s="82"/>
      <c r="I13" s="60"/>
      <c r="J13" s="89"/>
      <c r="K13" s="90"/>
      <c r="L13" s="89"/>
      <c r="M13" s="90"/>
      <c r="N13" s="91"/>
      <c r="O13" s="91"/>
      <c r="P13" s="92"/>
      <c r="Q13" s="92"/>
      <c r="R13" s="90"/>
      <c r="S13" s="89"/>
      <c r="T13" s="91"/>
      <c r="U13" s="93"/>
    </row>
    <row r="14" spans="1:21" ht="24" customHeight="1" x14ac:dyDescent="0.25">
      <c r="B14" s="80" t="s">
        <v>388</v>
      </c>
      <c r="C14" s="81">
        <v>3</v>
      </c>
      <c r="D14" s="81" t="s">
        <v>385</v>
      </c>
      <c r="E14" s="80" t="s">
        <v>386</v>
      </c>
      <c r="F14" s="82">
        <v>280000000</v>
      </c>
      <c r="G14" s="82">
        <v>324244137</v>
      </c>
      <c r="H14" s="82"/>
      <c r="J14" s="89"/>
      <c r="K14" s="90"/>
      <c r="L14" s="89"/>
      <c r="M14" s="90"/>
      <c r="N14" s="91"/>
      <c r="O14" s="91"/>
      <c r="P14" s="92"/>
      <c r="Q14" s="92"/>
      <c r="R14" s="90"/>
      <c r="S14" s="89"/>
      <c r="T14" s="91"/>
      <c r="U14" s="93"/>
    </row>
    <row r="15" spans="1:21" ht="24" customHeight="1" x14ac:dyDescent="0.25">
      <c r="B15" s="80" t="s">
        <v>389</v>
      </c>
      <c r="C15" s="81">
        <v>4</v>
      </c>
      <c r="D15" s="81" t="s">
        <v>390</v>
      </c>
      <c r="E15" s="80" t="s">
        <v>391</v>
      </c>
      <c r="F15" s="82">
        <v>56100000</v>
      </c>
      <c r="G15" s="82">
        <v>85060949</v>
      </c>
      <c r="H15" s="82"/>
      <c r="J15" s="89"/>
      <c r="K15" s="90"/>
      <c r="L15" s="89"/>
      <c r="M15" s="90"/>
      <c r="N15" s="91"/>
      <c r="O15" s="91"/>
      <c r="P15" s="92"/>
      <c r="Q15" s="92"/>
      <c r="R15" s="90"/>
      <c r="S15" s="89"/>
      <c r="T15" s="91"/>
      <c r="U15" s="93"/>
    </row>
    <row r="16" spans="1:21" ht="24" customHeight="1" x14ac:dyDescent="0.25">
      <c r="B16" s="80" t="s">
        <v>392</v>
      </c>
      <c r="C16" s="81">
        <v>5</v>
      </c>
      <c r="D16" s="81" t="s">
        <v>390</v>
      </c>
      <c r="E16" s="80" t="s">
        <v>393</v>
      </c>
      <c r="F16" s="82">
        <v>24000000</v>
      </c>
      <c r="G16" s="82">
        <v>-67885594</v>
      </c>
      <c r="H16" s="82"/>
      <c r="J16" s="89"/>
      <c r="K16" s="90"/>
      <c r="L16" s="89"/>
      <c r="M16" s="90"/>
      <c r="N16" s="91"/>
      <c r="O16" s="91"/>
      <c r="P16" s="92"/>
      <c r="Q16" s="92"/>
      <c r="R16" s="90"/>
      <c r="S16" s="89"/>
      <c r="T16" s="91"/>
      <c r="U16" s="93"/>
    </row>
    <row r="17" spans="2:21" s="88" customFormat="1" ht="24" customHeight="1" x14ac:dyDescent="0.25">
      <c r="B17" s="80" t="s">
        <v>394</v>
      </c>
      <c r="C17" s="81">
        <v>6</v>
      </c>
      <c r="D17" s="81" t="s">
        <v>385</v>
      </c>
      <c r="E17" s="80" t="s">
        <v>386</v>
      </c>
      <c r="F17" s="82">
        <v>23000000</v>
      </c>
      <c r="G17" s="82">
        <v>31816071</v>
      </c>
      <c r="H17" s="82"/>
      <c r="I17" s="60"/>
      <c r="J17" s="89"/>
      <c r="K17" s="90"/>
      <c r="L17" s="89"/>
      <c r="M17" s="90"/>
      <c r="N17" s="91"/>
      <c r="O17" s="91"/>
      <c r="P17" s="92"/>
      <c r="Q17" s="92"/>
      <c r="R17" s="90"/>
      <c r="S17" s="89"/>
      <c r="T17" s="91"/>
      <c r="U17" s="93"/>
    </row>
    <row r="18" spans="2:21" ht="24" customHeight="1" x14ac:dyDescent="0.25">
      <c r="B18" s="80" t="s">
        <v>395</v>
      </c>
      <c r="C18" s="81">
        <v>7</v>
      </c>
      <c r="D18" s="81" t="s">
        <v>390</v>
      </c>
      <c r="E18" s="80" t="s">
        <v>386</v>
      </c>
      <c r="F18" s="82">
        <v>22000000</v>
      </c>
      <c r="G18" s="82">
        <v>15320259</v>
      </c>
      <c r="H18" s="82"/>
      <c r="J18" s="89"/>
      <c r="K18" s="90"/>
      <c r="L18" s="89"/>
      <c r="M18" s="90"/>
      <c r="N18" s="91"/>
      <c r="O18" s="91"/>
      <c r="P18" s="92"/>
      <c r="Q18" s="92"/>
      <c r="R18" s="90"/>
      <c r="S18" s="89"/>
      <c r="T18" s="91"/>
      <c r="U18" s="93"/>
    </row>
    <row r="19" spans="2:21" ht="24" customHeight="1" x14ac:dyDescent="0.25">
      <c r="B19" s="80" t="s">
        <v>396</v>
      </c>
      <c r="C19" s="81">
        <v>8</v>
      </c>
      <c r="D19" s="81" t="s">
        <v>390</v>
      </c>
      <c r="E19" s="80" t="s">
        <v>397</v>
      </c>
      <c r="F19" s="82">
        <v>22000000</v>
      </c>
      <c r="G19" s="82">
        <v>43952449</v>
      </c>
      <c r="H19" s="82"/>
      <c r="J19" s="89"/>
      <c r="K19" s="90"/>
      <c r="L19" s="89"/>
      <c r="M19" s="90"/>
      <c r="N19" s="91"/>
      <c r="O19" s="91"/>
      <c r="P19" s="92"/>
      <c r="Q19" s="92"/>
      <c r="R19" s="90"/>
      <c r="S19" s="89"/>
      <c r="T19" s="91"/>
      <c r="U19" s="93"/>
    </row>
    <row r="20" spans="2:21" ht="24" customHeight="1" x14ac:dyDescent="0.25">
      <c r="B20" s="80" t="s">
        <v>398</v>
      </c>
      <c r="C20" s="81">
        <v>9</v>
      </c>
      <c r="D20" s="81" t="s">
        <v>390</v>
      </c>
      <c r="E20" s="80" t="s">
        <v>399</v>
      </c>
      <c r="F20" s="82">
        <v>21000000</v>
      </c>
      <c r="G20" s="82">
        <v>61894042</v>
      </c>
      <c r="H20" s="82"/>
      <c r="J20" s="89"/>
      <c r="K20" s="90"/>
      <c r="L20" s="89"/>
      <c r="M20" s="90"/>
      <c r="N20" s="91"/>
      <c r="O20" s="91"/>
      <c r="P20" s="92"/>
      <c r="Q20" s="92"/>
      <c r="R20" s="90"/>
      <c r="S20" s="89"/>
      <c r="T20" s="91"/>
      <c r="U20" s="93"/>
    </row>
    <row r="21" spans="2:21" s="88" customFormat="1" ht="24" customHeight="1" x14ac:dyDescent="0.25">
      <c r="B21" s="80" t="s">
        <v>400</v>
      </c>
      <c r="C21" s="81">
        <v>10</v>
      </c>
      <c r="D21" s="81" t="s">
        <v>401</v>
      </c>
      <c r="E21" s="80" t="s">
        <v>402</v>
      </c>
      <c r="F21" s="82">
        <v>21000000</v>
      </c>
      <c r="G21" s="82">
        <v>51254207</v>
      </c>
      <c r="H21" s="82"/>
      <c r="I21" s="60"/>
      <c r="J21" s="83"/>
      <c r="K21" s="84"/>
      <c r="L21" s="83"/>
      <c r="M21" s="84"/>
      <c r="N21" s="85"/>
      <c r="O21" s="85"/>
      <c r="P21" s="86"/>
      <c r="Q21" s="86"/>
      <c r="R21" s="84"/>
      <c r="S21" s="83"/>
      <c r="T21" s="85"/>
      <c r="U21" s="87"/>
    </row>
    <row r="22" spans="2:21" s="88" customFormat="1" ht="24" customHeight="1" x14ac:dyDescent="0.25">
      <c r="B22" s="80" t="s">
        <v>403</v>
      </c>
      <c r="C22" s="81">
        <v>11</v>
      </c>
      <c r="D22" s="81" t="s">
        <v>390</v>
      </c>
      <c r="E22" s="80" t="s">
        <v>386</v>
      </c>
      <c r="F22" s="82">
        <v>21000000</v>
      </c>
      <c r="G22" s="82">
        <v>-51402883</v>
      </c>
      <c r="H22" s="82"/>
      <c r="I22" s="60"/>
      <c r="J22" s="89"/>
      <c r="K22" s="90"/>
      <c r="L22" s="89"/>
      <c r="M22" s="90"/>
      <c r="N22" s="91"/>
      <c r="O22" s="91"/>
      <c r="P22" s="92"/>
      <c r="Q22" s="92"/>
      <c r="R22" s="90"/>
      <c r="S22" s="89"/>
      <c r="T22" s="91"/>
      <c r="U22" s="93"/>
    </row>
    <row r="23" spans="2:21" ht="24" customHeight="1" x14ac:dyDescent="0.25">
      <c r="B23" s="80" t="s">
        <v>404</v>
      </c>
      <c r="C23" s="81">
        <v>12</v>
      </c>
      <c r="D23" s="81" t="s">
        <v>390</v>
      </c>
      <c r="E23" s="80" t="s">
        <v>405</v>
      </c>
      <c r="F23" s="82">
        <v>20000000</v>
      </c>
      <c r="G23" s="82">
        <v>6998855</v>
      </c>
      <c r="H23" s="82"/>
      <c r="J23" s="89"/>
      <c r="K23" s="90"/>
      <c r="L23" s="89"/>
      <c r="M23" s="90"/>
      <c r="N23" s="91"/>
      <c r="O23" s="91"/>
      <c r="P23" s="92"/>
      <c r="Q23" s="92"/>
      <c r="R23" s="90"/>
      <c r="S23" s="89"/>
      <c r="T23" s="91"/>
      <c r="U23" s="93"/>
    </row>
    <row r="24" spans="2:21" ht="24" customHeight="1" x14ac:dyDescent="0.25">
      <c r="B24" s="80" t="s">
        <v>406</v>
      </c>
      <c r="C24" s="81">
        <v>13</v>
      </c>
      <c r="D24" s="81" t="s">
        <v>390</v>
      </c>
      <c r="E24" s="80" t="s">
        <v>407</v>
      </c>
      <c r="F24" s="82">
        <v>18000000</v>
      </c>
      <c r="G24" s="82">
        <v>-67569210</v>
      </c>
      <c r="H24" s="82"/>
      <c r="J24" s="89"/>
      <c r="K24" s="90"/>
      <c r="L24" s="89"/>
      <c r="M24" s="90"/>
      <c r="N24" s="91"/>
      <c r="O24" s="91"/>
      <c r="P24" s="92"/>
      <c r="Q24" s="92"/>
      <c r="R24" s="90"/>
      <c r="S24" s="89"/>
      <c r="T24" s="91"/>
      <c r="U24" s="93"/>
    </row>
    <row r="25" spans="2:21" ht="24" customHeight="1" x14ac:dyDescent="0.25">
      <c r="B25" s="80" t="s">
        <v>408</v>
      </c>
      <c r="C25" s="81">
        <v>14</v>
      </c>
      <c r="D25" s="81" t="s">
        <v>409</v>
      </c>
      <c r="E25" s="80" t="s">
        <v>386</v>
      </c>
      <c r="F25" s="82">
        <v>18000000</v>
      </c>
      <c r="G25" s="82">
        <v>15087630</v>
      </c>
      <c r="H25" s="82"/>
      <c r="J25" s="89"/>
      <c r="K25" s="90"/>
      <c r="L25" s="89"/>
      <c r="M25" s="90"/>
      <c r="N25" s="91"/>
      <c r="O25" s="91"/>
      <c r="P25" s="92"/>
      <c r="Q25" s="92"/>
      <c r="R25" s="90"/>
      <c r="S25" s="89"/>
      <c r="T25" s="91"/>
      <c r="U25" s="93"/>
    </row>
    <row r="26" spans="2:21" s="88" customFormat="1" ht="24" customHeight="1" x14ac:dyDescent="0.25">
      <c r="B26" s="80" t="s">
        <v>410</v>
      </c>
      <c r="C26" s="81">
        <v>15</v>
      </c>
      <c r="D26" s="81" t="s">
        <v>390</v>
      </c>
      <c r="E26" s="80" t="s">
        <v>411</v>
      </c>
      <c r="F26" s="82">
        <v>17000000</v>
      </c>
      <c r="G26" s="82">
        <v>40238117</v>
      </c>
      <c r="H26" s="82"/>
      <c r="I26" s="60"/>
      <c r="J26" s="89"/>
      <c r="K26" s="90"/>
      <c r="L26" s="89"/>
      <c r="M26" s="90"/>
      <c r="N26" s="91"/>
      <c r="O26" s="91"/>
      <c r="P26" s="92"/>
      <c r="Q26" s="92"/>
      <c r="R26" s="90"/>
      <c r="S26" s="89"/>
      <c r="T26" s="91"/>
      <c r="U26" s="93"/>
    </row>
    <row r="27" spans="2:21" ht="18" customHeight="1" x14ac:dyDescent="0.25">
      <c r="B27" s="80"/>
      <c r="C27" s="81"/>
      <c r="D27" s="144"/>
      <c r="E27" s="80"/>
      <c r="F27" s="82"/>
      <c r="G27" s="145"/>
      <c r="H27" s="82"/>
      <c r="J27" s="89"/>
      <c r="K27" s="90"/>
      <c r="L27" s="89"/>
      <c r="M27" s="90"/>
      <c r="N27" s="91"/>
      <c r="O27" s="91"/>
      <c r="P27" s="92"/>
      <c r="Q27" s="92"/>
      <c r="R27" s="90"/>
      <c r="S27" s="89"/>
      <c r="T27" s="91"/>
      <c r="U27" s="146"/>
    </row>
    <row r="28" spans="2:21" ht="18" customHeight="1" x14ac:dyDescent="0.25">
      <c r="B28" s="80"/>
      <c r="C28" s="81"/>
      <c r="D28" s="144"/>
      <c r="E28" s="80"/>
      <c r="F28" s="82"/>
      <c r="G28" s="145"/>
      <c r="H28" s="82"/>
      <c r="J28" s="89"/>
      <c r="K28" s="90"/>
      <c r="L28" s="89"/>
      <c r="M28" s="90"/>
      <c r="N28" s="91"/>
      <c r="O28" s="91"/>
      <c r="P28" s="92"/>
      <c r="Q28" s="92"/>
      <c r="R28" s="90"/>
      <c r="S28" s="89"/>
      <c r="T28" s="91"/>
      <c r="U28" s="146"/>
    </row>
    <row r="29" spans="2:21" ht="18" customHeight="1" x14ac:dyDescent="0.25">
      <c r="B29" s="80"/>
      <c r="C29" s="81"/>
      <c r="D29" s="144"/>
      <c r="E29" s="80"/>
      <c r="F29" s="82"/>
      <c r="G29" s="145"/>
      <c r="H29" s="82"/>
      <c r="J29" s="89"/>
      <c r="K29" s="90"/>
      <c r="L29" s="89"/>
      <c r="M29" s="90"/>
      <c r="N29" s="91"/>
      <c r="O29" s="91"/>
      <c r="P29" s="92"/>
      <c r="Q29" s="92"/>
      <c r="R29" s="90"/>
      <c r="S29" s="89"/>
      <c r="T29" s="91"/>
      <c r="U29" s="146"/>
    </row>
    <row r="30" spans="2:21" ht="18" customHeight="1" x14ac:dyDescent="0.25">
      <c r="B30" s="80"/>
      <c r="C30" s="81"/>
      <c r="D30" s="144"/>
      <c r="E30" s="80"/>
      <c r="F30" s="82"/>
      <c r="G30" s="145"/>
      <c r="H30" s="82"/>
      <c r="J30" s="89"/>
      <c r="K30" s="90"/>
      <c r="L30" s="89"/>
      <c r="M30" s="90"/>
      <c r="N30" s="91"/>
      <c r="O30" s="91"/>
      <c r="P30" s="92"/>
      <c r="Q30" s="92"/>
      <c r="R30" s="90"/>
      <c r="S30" s="89"/>
      <c r="T30" s="91"/>
      <c r="U30" s="146"/>
    </row>
    <row r="31" spans="2:21" ht="18" customHeight="1" x14ac:dyDescent="0.25">
      <c r="B31" s="80"/>
      <c r="C31" s="81"/>
      <c r="D31" s="144"/>
      <c r="E31" s="80"/>
      <c r="F31" s="82"/>
      <c r="G31" s="145"/>
      <c r="H31" s="82"/>
      <c r="J31" s="89"/>
      <c r="K31" s="90"/>
      <c r="L31" s="89"/>
      <c r="M31" s="90"/>
      <c r="N31" s="91"/>
      <c r="O31" s="91"/>
      <c r="P31" s="92"/>
      <c r="Q31" s="92"/>
      <c r="R31" s="90"/>
      <c r="S31" s="89"/>
      <c r="T31" s="91"/>
      <c r="U31" s="146"/>
    </row>
    <row r="32" spans="2:21" ht="18" customHeight="1" x14ac:dyDescent="0.25">
      <c r="B32" s="80"/>
      <c r="C32" s="81"/>
      <c r="D32" s="144"/>
      <c r="E32" s="80"/>
      <c r="F32" s="82"/>
      <c r="G32" s="145"/>
      <c r="H32" s="82"/>
      <c r="J32" s="89"/>
      <c r="K32" s="90"/>
      <c r="L32" s="89"/>
      <c r="M32" s="90"/>
      <c r="N32" s="91"/>
      <c r="O32" s="91"/>
      <c r="P32" s="92"/>
      <c r="Q32" s="92"/>
      <c r="R32" s="90"/>
      <c r="S32" s="89"/>
      <c r="T32" s="91"/>
      <c r="U32" s="146"/>
    </row>
    <row r="33" spans="2:21" ht="18" customHeight="1" x14ac:dyDescent="0.25">
      <c r="B33" s="80"/>
      <c r="C33" s="81"/>
      <c r="D33" s="144"/>
      <c r="E33" s="80"/>
      <c r="F33" s="82"/>
      <c r="G33" s="145"/>
      <c r="H33" s="82"/>
      <c r="J33" s="89"/>
      <c r="K33" s="90"/>
      <c r="L33" s="89"/>
      <c r="M33" s="90"/>
      <c r="N33" s="91"/>
      <c r="O33" s="91"/>
      <c r="P33" s="92"/>
      <c r="Q33" s="92"/>
      <c r="R33" s="90"/>
      <c r="S33" s="89"/>
      <c r="T33" s="91"/>
      <c r="U33" s="146"/>
    </row>
    <row r="34" spans="2:21" ht="18" customHeight="1" x14ac:dyDescent="0.25">
      <c r="B34" s="80"/>
      <c r="C34" s="81"/>
      <c r="D34" s="144"/>
      <c r="E34" s="80"/>
      <c r="F34" s="82"/>
      <c r="G34" s="145"/>
      <c r="H34" s="82"/>
      <c r="J34" s="89"/>
      <c r="K34" s="90"/>
      <c r="L34" s="89"/>
      <c r="M34" s="90"/>
      <c r="N34" s="91"/>
      <c r="O34" s="91"/>
      <c r="P34" s="92"/>
      <c r="Q34" s="92"/>
      <c r="R34" s="90"/>
      <c r="S34" s="89"/>
      <c r="T34" s="91"/>
      <c r="U34" s="146"/>
    </row>
    <row r="35" spans="2:21" ht="18" customHeight="1" x14ac:dyDescent="0.25">
      <c r="B35" s="80"/>
      <c r="C35" s="81"/>
      <c r="D35" s="144"/>
      <c r="E35" s="80"/>
      <c r="F35" s="82"/>
      <c r="G35" s="145"/>
      <c r="H35" s="82"/>
      <c r="J35" s="89"/>
      <c r="K35" s="90"/>
      <c r="L35" s="89"/>
      <c r="M35" s="90"/>
      <c r="N35" s="91"/>
      <c r="O35" s="91"/>
      <c r="P35" s="92"/>
      <c r="Q35" s="92"/>
      <c r="R35" s="90"/>
      <c r="S35" s="89"/>
      <c r="T35" s="91"/>
      <c r="U35" s="146"/>
    </row>
    <row r="36" spans="2:21" ht="18" customHeight="1" x14ac:dyDescent="0.25">
      <c r="B36" s="80"/>
      <c r="C36" s="81"/>
      <c r="D36" s="144"/>
      <c r="E36" s="80"/>
      <c r="F36" s="82"/>
      <c r="G36" s="145"/>
      <c r="H36" s="82"/>
      <c r="J36" s="89"/>
      <c r="K36" s="90"/>
      <c r="L36" s="89"/>
      <c r="M36" s="90"/>
      <c r="N36" s="91"/>
      <c r="O36" s="91"/>
      <c r="P36" s="92"/>
      <c r="Q36" s="92"/>
      <c r="R36" s="90"/>
      <c r="S36" s="89"/>
      <c r="T36" s="91"/>
      <c r="U36" s="146"/>
    </row>
    <row r="37" spans="2:21" ht="18" customHeight="1" x14ac:dyDescent="0.25">
      <c r="B37" s="80"/>
      <c r="C37" s="81"/>
      <c r="D37" s="144"/>
      <c r="E37" s="80"/>
      <c r="F37" s="82"/>
      <c r="G37" s="145"/>
      <c r="H37" s="82"/>
      <c r="J37" s="89"/>
      <c r="K37" s="90"/>
      <c r="L37" s="89"/>
      <c r="M37" s="90"/>
      <c r="N37" s="91"/>
      <c r="O37" s="91"/>
      <c r="P37" s="92"/>
      <c r="Q37" s="92"/>
      <c r="R37" s="90"/>
      <c r="S37" s="89"/>
      <c r="T37" s="91"/>
      <c r="U37" s="146"/>
    </row>
    <row r="38" spans="2:21" ht="18" customHeight="1" x14ac:dyDescent="0.25">
      <c r="B38" s="80"/>
      <c r="C38" s="81"/>
      <c r="D38" s="144"/>
      <c r="E38" s="80"/>
      <c r="F38" s="82"/>
      <c r="G38" s="145"/>
      <c r="H38" s="82"/>
      <c r="J38" s="89"/>
      <c r="K38" s="90"/>
      <c r="L38" s="89"/>
      <c r="M38" s="90"/>
      <c r="N38" s="91"/>
      <c r="O38" s="91"/>
      <c r="P38" s="92"/>
      <c r="Q38" s="92"/>
      <c r="R38" s="90"/>
      <c r="S38" s="89"/>
      <c r="T38" s="91"/>
      <c r="U38" s="146"/>
    </row>
    <row r="39" spans="2:21" ht="18" customHeight="1" x14ac:dyDescent="0.25">
      <c r="B39" s="80"/>
      <c r="C39" s="81"/>
      <c r="D39" s="144"/>
      <c r="E39" s="80"/>
      <c r="F39" s="82"/>
      <c r="G39" s="145"/>
      <c r="H39" s="82"/>
      <c r="J39" s="89"/>
      <c r="K39" s="90"/>
      <c r="L39" s="89"/>
      <c r="M39" s="90"/>
      <c r="N39" s="91"/>
      <c r="O39" s="91"/>
      <c r="P39" s="92"/>
      <c r="Q39" s="92"/>
      <c r="R39" s="90"/>
      <c r="S39" s="89"/>
      <c r="T39" s="91"/>
      <c r="U39" s="146"/>
    </row>
    <row r="40" spans="2:21" ht="18" customHeight="1" x14ac:dyDescent="0.25">
      <c r="B40" s="80"/>
      <c r="C40" s="81"/>
      <c r="D40" s="144"/>
      <c r="E40" s="80"/>
      <c r="F40" s="82"/>
      <c r="G40" s="145"/>
      <c r="H40" s="82"/>
      <c r="J40" s="89"/>
      <c r="K40" s="90"/>
      <c r="L40" s="89"/>
      <c r="M40" s="90"/>
      <c r="N40" s="91"/>
      <c r="O40" s="91"/>
      <c r="P40" s="92"/>
      <c r="Q40" s="92"/>
      <c r="R40" s="90"/>
      <c r="S40" s="89"/>
      <c r="T40" s="91"/>
      <c r="U40" s="146"/>
    </row>
  </sheetData>
  <mergeCells count="1">
    <mergeCell ref="B6:I6"/>
  </mergeCells>
  <conditionalFormatting sqref="T9:U10 U41:U65496">
    <cfRule type="cellIs" dxfId="55" priority="8" stopIfTrue="1" operator="equal">
      <formula>"VERDE"</formula>
    </cfRule>
    <cfRule type="cellIs" dxfId="54" priority="9" stopIfTrue="1" operator="equal">
      <formula>"AMARILLO"</formula>
    </cfRule>
    <cfRule type="cellIs" dxfId="53" priority="10" stopIfTrue="1" operator="equal">
      <formula>"ROJO"</formula>
    </cfRule>
  </conditionalFormatting>
  <conditionalFormatting sqref="J12:M40 R12:S40">
    <cfRule type="expression" dxfId="52" priority="2">
      <formula>J12&lt;0</formula>
    </cfRule>
  </conditionalFormatting>
  <conditionalFormatting sqref="H2">
    <cfRule type="iconSet" priority="1">
      <iconSet iconSet="3Symbols2" showValue="0">
        <cfvo type="percent" val="0"/>
        <cfvo type="percent" val="33"/>
        <cfvo type="percent" val="67"/>
      </iconSet>
    </cfRule>
  </conditionalFormatting>
  <printOptions horizontalCentered="1"/>
  <pageMargins left="0.25" right="0.25" top="0.25" bottom="0.25" header="0.05" footer="0.05"/>
  <pageSetup scale="84" fitToHeight="0" orientation="landscape" r:id="rId1"/>
  <headerFooter alignWithMargins="0"/>
  <drawing r:id="rId2"/>
  <legacyDrawing r:id="rId3"/>
  <tableParts count="1">
    <tablePart r:id="rId4"/>
  </tableParts>
  <extLst>
    <ext xmlns:x14="http://schemas.microsoft.com/office/spreadsheetml/2009/9/main" uri="{05C60535-1F16-4fd2-B633-F4F36F0B64E0}">
      <x14:sparklineGroups xmlns:xm="http://schemas.microsoft.com/office/excel/2006/main">
        <x14:sparklineGroup manualMax="0" manualMin="0" type="column" displayEmptyCellsAs="gap" xr2:uid="{00000000-0003-0000-0900-000000000000}">
          <x14:colorSeries theme="8" tint="-0.249977111117893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'Top Empresas Mundial'!F12:G12</xm:f>
              <xm:sqref>H12</xm:sqref>
            </x14:sparkline>
            <x14:sparkline>
              <xm:f>'Top Empresas Mundial'!F13:G13</xm:f>
              <xm:sqref>H13</xm:sqref>
            </x14:sparkline>
            <x14:sparkline>
              <xm:f>'Top Empresas Mundial'!F14:G14</xm:f>
              <xm:sqref>H14</xm:sqref>
            </x14:sparkline>
            <x14:sparkline>
              <xm:f>'Top Empresas Mundial'!F15:G15</xm:f>
              <xm:sqref>H15</xm:sqref>
            </x14:sparkline>
            <x14:sparkline>
              <xm:f>'Top Empresas Mundial'!F16:G16</xm:f>
              <xm:sqref>H16</xm:sqref>
            </x14:sparkline>
            <x14:sparkline>
              <xm:f>'Top Empresas Mundial'!F17:G17</xm:f>
              <xm:sqref>H17</xm:sqref>
            </x14:sparkline>
            <x14:sparkline>
              <xm:f>'Top Empresas Mundial'!F18:G18</xm:f>
              <xm:sqref>H18</xm:sqref>
            </x14:sparkline>
            <x14:sparkline>
              <xm:f>'Top Empresas Mundial'!F19:G19</xm:f>
              <xm:sqref>H19</xm:sqref>
            </x14:sparkline>
            <x14:sparkline>
              <xm:f>'Top Empresas Mundial'!F20:G20</xm:f>
              <xm:sqref>H20</xm:sqref>
            </x14:sparkline>
            <x14:sparkline>
              <xm:f>'Top Empresas Mundial'!F21:G21</xm:f>
              <xm:sqref>H21</xm:sqref>
            </x14:sparkline>
            <x14:sparkline>
              <xm:f>'Top Empresas Mundial'!F22:G22</xm:f>
              <xm:sqref>H22</xm:sqref>
            </x14:sparkline>
            <x14:sparkline>
              <xm:f>'Top Empresas Mundial'!F23:G23</xm:f>
              <xm:sqref>H23</xm:sqref>
            </x14:sparkline>
            <x14:sparkline>
              <xm:f>'Top Empresas Mundial'!F24:G24</xm:f>
              <xm:sqref>H24</xm:sqref>
            </x14:sparkline>
            <x14:sparkline>
              <xm:f>'Top Empresas Mundial'!F25:G25</xm:f>
              <xm:sqref>H25</xm:sqref>
            </x14:sparkline>
            <x14:sparkline>
              <xm:f>'Top Empresas Mundial'!F26:G26</xm:f>
              <xm:sqref>H26</xm:sqref>
            </x14:sparkline>
            <x14:sparkline>
              <xm:f>'Top Empresas Mundial'!F27:G27</xm:f>
              <xm:sqref>H27</xm:sqref>
            </x14:sparkline>
            <x14:sparkline>
              <xm:f>'Top Empresas Mundial'!F28:G28</xm:f>
              <xm:sqref>H28</xm:sqref>
            </x14:sparkline>
            <x14:sparkline>
              <xm:f>'Top Empresas Mundial'!F29:G29</xm:f>
              <xm:sqref>H29</xm:sqref>
            </x14:sparkline>
            <x14:sparkline>
              <xm:f>'Top Empresas Mundial'!F30:G30</xm:f>
              <xm:sqref>H30</xm:sqref>
            </x14:sparkline>
            <x14:sparkline>
              <xm:f>'Top Empresas Mundial'!F31:G31</xm:f>
              <xm:sqref>H31</xm:sqref>
            </x14:sparkline>
            <x14:sparkline>
              <xm:f>'Top Empresas Mundial'!F32:G32</xm:f>
              <xm:sqref>H32</xm:sqref>
            </x14:sparkline>
            <x14:sparkline>
              <xm:f>'Top Empresas Mundial'!F33:G33</xm:f>
              <xm:sqref>H33</xm:sqref>
            </x14:sparkline>
            <x14:sparkline>
              <xm:f>'Top Empresas Mundial'!F34:G34</xm:f>
              <xm:sqref>H34</xm:sqref>
            </x14:sparkline>
            <x14:sparkline>
              <xm:f>'Top Empresas Mundial'!F35:G35</xm:f>
              <xm:sqref>H35</xm:sqref>
            </x14:sparkline>
            <x14:sparkline>
              <xm:f>'Top Empresas Mundial'!F36:G36</xm:f>
              <xm:sqref>H36</xm:sqref>
            </x14:sparkline>
            <x14:sparkline>
              <xm:f>'Top Empresas Mundial'!F37:G37</xm:f>
              <xm:sqref>H37</xm:sqref>
            </x14:sparkline>
            <x14:sparkline>
              <xm:f>'Top Empresas Mundial'!F38:G38</xm:f>
              <xm:sqref>H38</xm:sqref>
            </x14:sparkline>
            <x14:sparkline>
              <xm:f>'Top Empresas Mundial'!F39:G39</xm:f>
              <xm:sqref>H39</xm:sqref>
            </x14:sparkline>
            <x14:sparkline>
              <xm:f>'Top Empresas Mundial'!F40:G40</xm:f>
              <xm:sqref>H40</xm:sqref>
            </x14:sparkline>
          </x14:sparklines>
        </x14:sparklineGroup>
      </x14:sparklineGroup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DAF9C21FD862240AC72830B0B9C1866" ma:contentTypeVersion="0" ma:contentTypeDescription="Crear nuevo documento." ma:contentTypeScope="" ma:versionID="37a735e52c602ce5ead46d3891877a51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a4ecb627b7fa06818d6d9772fea9fae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6B92725-F065-462A-B8EE-221B09C7F73E}">
  <ds:schemaRefs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www.w3.org/XML/1998/namespace"/>
    <ds:schemaRef ds:uri="http://purl.org/dc/dcmitype/"/>
    <ds:schemaRef ds:uri="http://purl.org/dc/terms/"/>
    <ds:schemaRef ds:uri="http://schemas.microsoft.com/office/infopath/2007/PartnerControls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FD072639-7274-4DA6-B1C6-ED1EB38F947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AE0C98C-7F47-454C-9879-EBFBB28D00E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G1707'=,703R^R6'&lt;1=v:.917(&lt;-;0&gt;,&gt;16.</Template>
  <Application>Microsoft Excel</Application>
  <DocSecurity>0</DocSecurity>
  <ScaleCrop>false</ScaleCrop>
  <HeadingPairs>
    <vt:vector size="6" baseType="variant">
      <vt:variant>
        <vt:lpstr>Hojas de cálculo</vt:lpstr>
      </vt:variant>
      <vt:variant>
        <vt:i4>11</vt:i4>
      </vt:variant>
      <vt:variant>
        <vt:lpstr>Gráficos</vt:lpstr>
      </vt:variant>
      <vt:variant>
        <vt:i4>1</vt:i4>
      </vt:variant>
      <vt:variant>
        <vt:lpstr>Rangos con nombre</vt:lpstr>
      </vt:variant>
      <vt:variant>
        <vt:i4>4</vt:i4>
      </vt:variant>
    </vt:vector>
  </HeadingPairs>
  <TitlesOfParts>
    <vt:vector size="16" baseType="lpstr">
      <vt:lpstr>Lista de pedidos</vt:lpstr>
      <vt:lpstr>Clientes</vt:lpstr>
      <vt:lpstr>Proveedores</vt:lpstr>
      <vt:lpstr>Inventario</vt:lpstr>
      <vt:lpstr>Clasificación</vt:lpstr>
      <vt:lpstr>Auditoría</vt:lpstr>
      <vt:lpstr>RécordClientes</vt:lpstr>
      <vt:lpstr>RécordFacturas</vt:lpstr>
      <vt:lpstr>Top Empresas Mundial</vt:lpstr>
      <vt:lpstr>Top Empresas México</vt:lpstr>
      <vt:lpstr>DHASBOARD</vt:lpstr>
      <vt:lpstr>Grafica Inventario</vt:lpstr>
      <vt:lpstr>'Top Empresas México'!Área_de_impresión</vt:lpstr>
      <vt:lpstr>'Top Empresas Mundial'!Área_de_impresión</vt:lpstr>
      <vt:lpstr>Auditoría!Operación</vt:lpstr>
      <vt:lpstr>Auditoría!Venta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JABL</dc:creator>
  <cp:lastModifiedBy>JABL</cp:lastModifiedBy>
  <dcterms:created xsi:type="dcterms:W3CDTF">2021-06-24T20:15:17Z</dcterms:created>
  <dcterms:modified xsi:type="dcterms:W3CDTF">2021-06-29T15:38:45Z</dcterms:modified>
</cp:coreProperties>
</file>