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scritorio\DOCUMETOS\Curso Excel Sanfer II\Evaluaciones\"/>
    </mc:Choice>
  </mc:AlternateContent>
  <xr:revisionPtr revIDLastSave="0" documentId="13_ncr:1_{11AF86FE-B703-4C4E-B1E8-16B6B635B53D}" xr6:coauthVersionLast="47" xr6:coauthVersionMax="47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Lista de pedidos" sheetId="1" r:id="rId1"/>
    <sheet name="Clientes" sheetId="2" r:id="rId2"/>
    <sheet name="Proveedores" sheetId="3" r:id="rId3"/>
    <sheet name="Inventario" sheetId="4" r:id="rId4"/>
    <sheet name="Graficainventario" sheetId="5" r:id="rId5"/>
    <sheet name="Clasificación" sheetId="6" r:id="rId6"/>
    <sheet name="Auditoría" sheetId="7" r:id="rId7"/>
    <sheet name="RécordClientes" sheetId="8" r:id="rId8"/>
    <sheet name="RécordFacturas" sheetId="9" r:id="rId9"/>
    <sheet name="Top Empresas Mundial" sheetId="10" r:id="rId10"/>
    <sheet name="Top Empresas México" sheetId="11" r:id="rId11"/>
    <sheet name="tablasdinamicas" sheetId="12" r:id="rId12"/>
    <sheet name="Dhasboard" sheetId="13" r:id="rId13"/>
  </sheets>
  <externalReferences>
    <externalReference r:id="rId14"/>
    <externalReference r:id="rId15"/>
  </externalReferences>
  <definedNames>
    <definedName name="_xlnm._FilterDatabase" localSheetId="7" hidden="1">RécordClientes!$E$6:$J$33</definedName>
    <definedName name="_xlnm._FilterDatabase" localSheetId="8" hidden="1">RécordFacturas!$B$12:$B$66</definedName>
    <definedName name="_xlnm.Extract">#REF!</definedName>
    <definedName name="_xlnm.Print_Area" localSheetId="10">'Top Empresas México'!$B$4:$T$24</definedName>
    <definedName name="_xlnm.Print_Area" localSheetId="9">'Top Empresas Mundial'!$B$6:$U$26</definedName>
    <definedName name="_xlnm.Criteria">#REF!</definedName>
    <definedName name="Dias">#REF!</definedName>
    <definedName name="Monto">#REF!</definedName>
    <definedName name="Operación" localSheetId="6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egmentaciónDeDatos_Industria">#N/A</definedName>
    <definedName name="Status">#REF!</definedName>
    <definedName name="Venta" localSheetId="6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81029"/>
  <pivotCaches>
    <pivotCache cacheId="0" r:id="rId16"/>
    <pivotCache cacheId="1" r:id="rId17"/>
    <pivotCache cacheId="2" r:id="rId18"/>
  </pivotCaches>
  <extLst>
    <ext xmlns:x14="http://schemas.microsoft.com/office/spreadsheetml/2009/9/main" uri="{BBE1A952-AA13-448e-AADC-164F8A28A991}">
      <x14:slicerCaches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9" l="1"/>
  <c r="H14" i="9" l="1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F39" i="4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H29" i="7"/>
  <c r="E29" i="7"/>
  <c r="H28" i="7"/>
  <c r="E28" i="7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K39" i="4"/>
  <c r="I39" i="4"/>
  <c r="D42" i="2"/>
  <c r="J36" i="2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F2" authorId="0" shapeId="0" xr:uid="{C6552589-500F-42AE-BDC1-D1B8C48EF137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K3" authorId="0" shapeId="0" xr:uid="{8B6E1835-2889-42DE-B3EE-4279C1444367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H4" authorId="0" shapeId="0" xr:uid="{BA23E421-6E01-481E-A92E-D9F61F4D59DE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I2" authorId="0" shapeId="0" xr:uid="{4D6F1782-8441-44B2-B62C-4551C01F9DD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I3" authorId="0" shapeId="0" xr:uid="{E6186CFF-7477-4AEE-A37C-5334C2DAD6F0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I4" authorId="0" shapeId="0" xr:uid="{0EFBD771-75EB-4482-8C89-12505CFBE15A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24D69B44-194C-4C4A-A048-98F9C92F52E8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M2" authorId="0" shapeId="0" xr:uid="{EFC3FE76-B78D-4FA5-BC73-919890D69897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M3" authorId="0" shapeId="0" xr:uid="{532E5B98-D967-4A8B-AA50-F79A95F5A140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M4" authorId="0" shapeId="0" xr:uid="{FF70C466-2A19-4835-A8A8-3783AA45AD28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L2" authorId="0" shapeId="0" xr:uid="{D6C94874-E444-4292-AACC-332A755DB105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L3" authorId="0" shapeId="0" xr:uid="{CE548069-24C2-40B4-BA4D-0907C19B066A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L4" authorId="0" shapeId="0" xr:uid="{C41B9A3B-BFFC-4E95-B43B-47A3A7BF3FB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D13FB209-9E0C-46BA-AC32-AC34F40977E2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2" authorId="0" shapeId="0" xr:uid="{1FCFECEF-EE27-4408-BF46-1F0703FAF11B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K3" authorId="0" shapeId="0" xr:uid="{3EB861A3-249B-43EA-BAE9-AC045CB97E9D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O2" authorId="0" shapeId="0" xr:uid="{1302AC6B-5FAF-4974-979F-7B0DD0A4D7A9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O3" authorId="0" shapeId="0" xr:uid="{05C00E4B-0AFE-43E6-97E5-777A131F2A8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H2" authorId="0" shapeId="0" xr:uid="{8F44BBB0-9757-4759-BC88-69B0C03CBE8E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G1" authorId="0" shapeId="0" xr:uid="{0592A291-F235-48C0-8A74-EE2D229102A0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sharedStrings.xml><?xml version="1.0" encoding="utf-8"?>
<sst xmlns="http://schemas.openxmlformats.org/spreadsheetml/2006/main" count="1059" uniqueCount="450">
  <si>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</si>
  <si>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</si>
  <si>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</si>
  <si>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</si>
  <si>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</si>
  <si>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</si>
  <si>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</si>
  <si>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</si>
  <si>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</si>
  <si>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</si>
  <si>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</si>
  <si>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</si>
  <si>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</si>
  <si>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</si>
  <si>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</si>
  <si>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</si>
  <si>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</si>
  <si>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</si>
  <si>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</si>
  <si>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</si>
  <si>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</si>
  <si>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</si>
  <si>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</si>
  <si>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</si>
  <si>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</si>
  <si>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</si>
  <si>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</si>
  <si>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</si>
  <si>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</si>
  <si>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</si>
  <si>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</si>
  <si>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</si>
  <si>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</si>
  <si>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</si>
  <si>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</si>
  <si>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</si>
  <si>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</si>
  <si>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</si>
  <si>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</si>
  <si>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</si>
  <si>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</si>
  <si>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Actividad 1: En la celda D39 mediante una función responda cual es el promedio de compras</t>
  </si>
  <si>
    <t>Actividad 2: Modifica la columna compras realizadas para que no mustre decimales</t>
  </si>
  <si>
    <t>Actividad 3: Inserta una fila total donde despliegue el total de registros que se tienen de la tabla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</si>
  <si>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</si>
  <si>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</si>
  <si>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</si>
  <si>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</si>
  <si>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</si>
  <si>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</si>
  <si>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</si>
  <si>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</si>
  <si>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</si>
  <si>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</si>
  <si>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</si>
  <si>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</si>
  <si>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</si>
  <si>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</si>
  <si>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</si>
  <si>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</si>
  <si>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</si>
  <si>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</si>
  <si>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</si>
  <si>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</si>
  <si>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</si>
  <si>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</si>
  <si>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</si>
  <si>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</si>
  <si>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</si>
  <si>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</si>
  <si>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</si>
  <si>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</si>
  <si>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</si>
  <si>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</si>
  <si>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</si>
  <si>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</si>
  <si>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</si>
  <si>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</si>
  <si>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</si>
  <si>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</si>
  <si>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</si>
  <si>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</si>
  <si>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</si>
  <si>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</si>
  <si>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</si>
  <si>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</si>
  <si>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</si>
  <si>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</si>
  <si>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</si>
  <si>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</si>
  <si>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</si>
  <si>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</si>
  <si>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</si>
  <si>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</si>
  <si>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</si>
  <si>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</si>
  <si>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</si>
  <si>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</si>
  <si>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</si>
  <si>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</si>
  <si>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</si>
  <si>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</si>
  <si>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</si>
  <si>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</si>
  <si>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</si>
  <si>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</si>
  <si>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</si>
  <si>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</si>
  <si>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</si>
  <si>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</si>
  <si>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</si>
  <si>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</si>
  <si>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</si>
  <si>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</si>
  <si>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</si>
  <si>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</si>
  <si>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</si>
  <si>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</si>
  <si>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</si>
  <si>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</si>
  <si>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</si>
  <si>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</si>
  <si>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</si>
  <si>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</si>
  <si>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</si>
  <si>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</si>
  <si>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</si>
  <si>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</si>
  <si>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</si>
  <si>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</si>
  <si>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</si>
  <si>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</si>
  <si>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</si>
  <si>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</si>
  <si>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</si>
  <si>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</si>
  <si>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</si>
  <si>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</si>
  <si>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</si>
  <si>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</si>
  <si>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</si>
  <si>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</si>
  <si>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</si>
  <si>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</si>
  <si>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</si>
  <si>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</si>
  <si>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</si>
  <si>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</si>
  <si>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</si>
  <si>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</si>
  <si>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</si>
  <si>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</si>
  <si>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</si>
  <si>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</si>
  <si>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</si>
  <si>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</si>
  <si>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</si>
  <si>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</si>
  <si>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</si>
  <si>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</si>
  <si>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</si>
  <si>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</si>
  <si>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</si>
  <si>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</si>
  <si>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</si>
  <si>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</si>
  <si>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</si>
  <si>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</si>
  <si>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</si>
  <si>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</si>
  <si>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</si>
  <si>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</si>
  <si>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</si>
  <si>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</si>
  <si>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</si>
  <si>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</si>
  <si>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</si>
  <si>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</si>
  <si>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</si>
  <si>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</si>
  <si>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</si>
  <si>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</si>
  <si>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</si>
  <si>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</si>
  <si>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</si>
  <si>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Actividad 1: Aplica un formato condicional que pinte en color rojo las celdas con pedidos superiores al promedio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</si>
  <si>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</si>
  <si>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</si>
  <si>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</si>
  <si>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</si>
  <si>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</si>
  <si>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</si>
  <si>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</si>
  <si>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</si>
  <si>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</si>
  <si>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</si>
  <si>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</si>
  <si>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</si>
  <si>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</si>
  <si>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</si>
  <si>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</si>
  <si>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</si>
  <si>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</si>
  <si>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</si>
  <si>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</si>
  <si>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</si>
  <si>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</si>
  <si>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</si>
  <si>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</si>
  <si>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</si>
  <si>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</si>
  <si>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</si>
  <si>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</si>
  <si>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</si>
  <si>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</si>
  <si>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</si>
  <si>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</si>
  <si>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</si>
  <si>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</si>
  <si>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</si>
  <si>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</si>
  <si>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</si>
  <si>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</si>
  <si>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</si>
  <si>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</si>
  <si>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</si>
  <si>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</si>
  <si>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</si>
  <si>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</si>
  <si>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</si>
  <si>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</si>
  <si>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</si>
  <si>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</si>
  <si>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</si>
  <si>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</si>
  <si>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</si>
  <si>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</si>
  <si>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</si>
  <si>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</si>
  <si>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</si>
  <si>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</si>
  <si>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</si>
  <si>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</si>
  <si>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</si>
  <si>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</si>
  <si>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</si>
  <si>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</si>
  <si>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</si>
  <si>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</si>
  <si>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</si>
  <si>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</si>
  <si>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</si>
  <si>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</si>
  <si>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Giro Comercial</t>
  </si>
  <si>
    <t>Código</t>
  </si>
  <si>
    <t>Etiquetas de fila</t>
  </si>
  <si>
    <t>Suma de Monto</t>
  </si>
  <si>
    <t>Total general</t>
  </si>
  <si>
    <t>Actividad 1: Quita los filtros existentes en la tabla de la hoja Auditoria</t>
  </si>
  <si>
    <t>Monto de venta</t>
  </si>
  <si>
    <t>Total Alquiler</t>
  </si>
  <si>
    <t>Venta mayor</t>
  </si>
  <si>
    <t>Total Venta</t>
  </si>
  <si>
    <t>Venta menor</t>
  </si>
  <si>
    <t>Actividad 1: Completa las celdas mediate una formula para mostrar la fecha de vencimiento</t>
  </si>
  <si>
    <t>Actividad 2: Crea un formato de celda en la columna monto donde 5 valores mas grandes se pongan en rojo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</si>
  <si>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</si>
  <si>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</si>
  <si>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</si>
  <si>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</si>
  <si>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</si>
  <si>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</si>
  <si>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</si>
  <si>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</si>
  <si>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</si>
  <si>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</si>
  <si>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</si>
  <si>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</si>
  <si>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</si>
  <si>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</si>
  <si>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</si>
  <si>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</si>
  <si>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</si>
  <si>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</si>
  <si>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</si>
  <si>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</si>
  <si>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</si>
  <si>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</si>
  <si>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</si>
  <si>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</si>
  <si>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</si>
  <si>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</si>
  <si>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</si>
  <si>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</si>
  <si>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</si>
  <si>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</si>
  <si>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</si>
  <si>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</si>
  <si>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</si>
  <si>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</si>
  <si>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</si>
  <si>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</si>
  <si>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</si>
  <si>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</si>
  <si>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</si>
  <si>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</si>
  <si>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</si>
  <si>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</si>
  <si>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</si>
  <si>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</si>
  <si>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</si>
  <si>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</si>
  <si>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</si>
  <si>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</si>
  <si>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</si>
  <si>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</si>
  <si>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</si>
  <si>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</si>
  <si>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</si>
  <si>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</si>
  <si>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</si>
  <si>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</si>
  <si>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</si>
  <si>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</si>
  <si>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</si>
  <si>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</si>
  <si>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</si>
  <si>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</si>
  <si>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</si>
  <si>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</si>
  <si>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</si>
  <si>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</si>
  <si>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</si>
  <si>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</si>
  <si>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</si>
  <si>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</si>
  <si>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</si>
  <si>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</si>
  <si>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</si>
  <si>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</si>
  <si>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</si>
  <si>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</si>
  <si>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</si>
  <si>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</si>
  <si>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</si>
  <si>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</si>
  <si>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</si>
  <si>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</si>
  <si>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</si>
  <si>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</si>
  <si>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</si>
  <si>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Actividad 1: Convierte la lista de registros en una tabla con formato tabla medio 5 color purpura</t>
  </si>
  <si>
    <t>Actividad 2: Mediante una función si calcula los dias vencidos cuando la fecha actual sea mayor a la fecha vencimiento</t>
  </si>
  <si>
    <t>y que muestre el texto No Vencida si es menor o igual</t>
  </si>
  <si>
    <t>Fecha Actual</t>
  </si>
  <si>
    <t>Fecha Vencim.</t>
  </si>
  <si>
    <t>Días Vencidos</t>
  </si>
  <si>
    <t>Mario Luna</t>
  </si>
  <si>
    <t>Mónica Sánchez</t>
  </si>
  <si>
    <t>Ricardo Gárcia</t>
  </si>
  <si>
    <t>Eduardo Martínez</t>
  </si>
  <si>
    <t>Sara Ruíz</t>
  </si>
  <si>
    <t>Iván Salgado</t>
  </si>
  <si>
    <t>Actividad 1: En la columna Ganacia/Perdinda crea un minigrafico de barras para comparar los ingresos del mercado 2015 vs mercado 2016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</si>
  <si>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</si>
  <si>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</si>
  <si>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</si>
  <si>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</si>
  <si>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</si>
  <si>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</si>
  <si>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</si>
  <si>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</si>
  <si>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</si>
  <si>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</si>
  <si>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</si>
  <si>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</si>
  <si>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</si>
  <si>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</si>
  <si>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</si>
  <si>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</si>
  <si>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</si>
  <si>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</si>
  <si>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</si>
  <si>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</si>
  <si>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</si>
  <si>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</si>
  <si>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</si>
  <si>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</si>
  <si>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</si>
  <si>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</si>
  <si>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</si>
  <si>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</si>
  <si>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</si>
  <si>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</si>
  <si>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</si>
  <si>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</si>
  <si>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</si>
  <si>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</si>
  <si>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</si>
  <si>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</si>
  <si>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</si>
  <si>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</si>
  <si>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</si>
  <si>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</si>
  <si>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</si>
  <si>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</si>
  <si>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</si>
  <si>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</si>
  <si>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</si>
  <si>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</si>
  <si>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</si>
  <si>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</si>
  <si>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</si>
  <si>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</si>
  <si>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</si>
  <si>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</si>
  <si>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Actividad 1: Basado en los datos de la tabla crea una propuesta libre de un Dashboard donde clasifiques las industrias,</t>
  </si>
  <si>
    <t xml:space="preserve"> los valores de mercado por año</t>
  </si>
  <si>
    <t>Las empresas más grandes de Mexico en 2016.</t>
  </si>
  <si>
    <t>Lugar de la lista de México</t>
  </si>
  <si>
    <t>Valor de mercado 2014 (mdd)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</si>
  <si>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</si>
  <si>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</si>
  <si>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</si>
  <si>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</si>
  <si>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</si>
  <si>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</si>
  <si>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</si>
  <si>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</si>
  <si>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</si>
  <si>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</si>
  <si>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</si>
  <si>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</si>
  <si>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</si>
  <si>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</si>
  <si>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</si>
  <si>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</si>
  <si>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</si>
  <si>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</si>
  <si>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</si>
  <si>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</si>
  <si>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</si>
  <si>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</si>
  <si>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</si>
  <si>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</si>
  <si>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</si>
  <si>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Suma de Valor de mercado 2014 (mdd)</t>
  </si>
  <si>
    <t>Suma de Valor de mercado 2015 (mdd)2</t>
  </si>
  <si>
    <t>Suma de Valor de mercado 2016 (mdd)</t>
  </si>
  <si>
    <t>Suma de Valor de mercado 2015 (mdd)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</si>
</sst>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0.00000"/>
    <numFmt numFmtId="166" formatCode="0.0"/>
    <numFmt numFmtId="167" formatCode="[$$-80A]#,##0.00"/>
    <numFmt numFmtId="168" formatCode="m/d/yyyy"/>
    <numFmt numFmtId="169" formatCode="dd/mm/yyyy;@"/>
    <numFmt numFmtId="170" formatCode="0_);[Red]\(0\)"/>
    <numFmt numFmtId="171" formatCode="[$$-540A]#,##0.00"/>
    <numFmt numFmtId="172" formatCode="0_ ;\-0\ "/>
    <numFmt numFmtId="175" formatCode="_-&quot;$&quot;* #,##0.00_-;\-&quot;$&quot;* #,##0.00_-;_-&quot;$&quot;* &quot;-&quot;??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b/>
      <sz val="11"/>
      <color indexed="9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56"/>
      <name val="Calibri"/>
      <family val="2"/>
    </font>
    <font>
      <b/>
      <sz val="10"/>
      <color indexed="8"/>
      <name val="Arial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sz val="10"/>
      <color indexed="63"/>
      <name val="Calibri"/>
      <family val="2"/>
    </font>
    <font>
      <strike/>
      <outline/>
      <shadow/>
      <sz val="1"/>
      <color indexed="63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9">
    <xf numFmtId="0" fontId="0" fillId="0" borderId="0"/>
    <xf numFmtId="164" fontId="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1" fillId="0" borderId="0"/>
    <xf numFmtId="0" fontId="8" fillId="0" borderId="0"/>
    <xf numFmtId="0" fontId="9" fillId="2" borderId="1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0" fontId="20" fillId="0" borderId="0">
      <alignment vertical="center"/>
    </xf>
    <xf numFmtId="0" fontId="21" fillId="0" borderId="0" applyNumberFormat="0" applyFill="0" applyProtection="0"/>
    <xf numFmtId="0" fontId="24" fillId="0" borderId="0" applyNumberFormat="0" applyFill="0" applyBorder="0" applyProtection="0">
      <alignment vertical="top"/>
    </xf>
    <xf numFmtId="0" fontId="25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/>
    <xf numFmtId="44" fontId="12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12" fillId="0" borderId="0" applyFont="0" applyFill="0" applyBorder="0" applyAlignment="0" applyProtection="0"/>
  </cellStyleXfs>
  <cellXfs count="156">
    <xf numFmtId="0" fontId="0" fillId="0" borderId="0" xfId="0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7" borderId="0" xfId="0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1" applyNumberFormat="1" applyFont="1" applyBorder="1"/>
    <xf numFmtId="0" fontId="1" fillId="0" borderId="0" xfId="6"/>
    <xf numFmtId="0" fontId="0" fillId="0" borderId="0" xfId="6" applyFont="1"/>
    <xf numFmtId="1" fontId="0" fillId="0" borderId="0" xfId="0" applyNumberFormat="1"/>
    <xf numFmtId="165" fontId="1" fillId="0" borderId="0" xfId="6" applyNumberFormat="1"/>
    <xf numFmtId="0" fontId="8" fillId="0" borderId="0" xfId="7"/>
    <xf numFmtId="0" fontId="11" fillId="9" borderId="0" xfId="7" applyFont="1" applyFill="1" applyBorder="1"/>
    <xf numFmtId="0" fontId="8" fillId="10" borderId="7" xfId="7" applyFill="1" applyBorder="1"/>
    <xf numFmtId="14" fontId="8" fillId="10" borderId="7" xfId="7" applyNumberFormat="1" applyFill="1" applyBorder="1"/>
    <xf numFmtId="167" fontId="8" fillId="10" borderId="7" xfId="7" applyNumberFormat="1" applyFill="1" applyBorder="1"/>
    <xf numFmtId="14" fontId="8" fillId="0" borderId="0" xfId="7" applyNumberFormat="1"/>
    <xf numFmtId="167" fontId="8" fillId="0" borderId="0" xfId="7" applyNumberFormat="1"/>
    <xf numFmtId="0" fontId="11" fillId="11" borderId="8" xfId="7" applyFont="1" applyFill="1" applyBorder="1"/>
    <xf numFmtId="0" fontId="11" fillId="11" borderId="9" xfId="7" applyFont="1" applyFill="1" applyBorder="1"/>
    <xf numFmtId="0" fontId="8" fillId="10" borderId="0" xfId="7" applyFill="1"/>
    <xf numFmtId="14" fontId="8" fillId="10" borderId="0" xfId="7" applyNumberFormat="1" applyFill="1"/>
    <xf numFmtId="167" fontId="8" fillId="10" borderId="0" xfId="7" applyNumberFormat="1" applyFill="1"/>
    <xf numFmtId="0" fontId="8" fillId="12" borderId="8" xfId="7" applyFill="1" applyBorder="1"/>
    <xf numFmtId="0" fontId="8" fillId="12" borderId="9" xfId="7" applyFill="1" applyBorder="1"/>
    <xf numFmtId="0" fontId="8" fillId="0" borderId="10" xfId="7" applyBorder="1"/>
    <xf numFmtId="0" fontId="8" fillId="0" borderId="11" xfId="7" applyBorder="1"/>
    <xf numFmtId="0" fontId="8" fillId="0" borderId="0" xfId="7" applyBorder="1"/>
    <xf numFmtId="14" fontId="8" fillId="0" borderId="0" xfId="7" applyNumberFormat="1" applyBorder="1"/>
    <xf numFmtId="167" fontId="8" fillId="0" borderId="0" xfId="7" applyNumberFormat="1" applyBorder="1"/>
    <xf numFmtId="0" fontId="8" fillId="0" borderId="0" xfId="0" applyNumberFormat="1" applyFont="1" applyFill="1" applyBorder="1" applyAlignment="1" applyProtection="1"/>
    <xf numFmtId="167" fontId="8" fillId="0" borderId="0" xfId="0" applyNumberFormat="1" applyFont="1" applyFill="1" applyBorder="1" applyAlignment="1" applyProtection="1"/>
    <xf numFmtId="44" fontId="8" fillId="0" borderId="0" xfId="7" applyNumberFormat="1"/>
    <xf numFmtId="0" fontId="0" fillId="0" borderId="0" xfId="0" applyAlignment="1">
      <alignment horizontal="left"/>
    </xf>
    <xf numFmtId="44" fontId="0" fillId="0" borderId="0" xfId="0" applyNumberFormat="1"/>
    <xf numFmtId="0" fontId="12" fillId="0" borderId="0" xfId="9"/>
    <xf numFmtId="14" fontId="12" fillId="0" borderId="0" xfId="9" applyNumberFormat="1" applyAlignment="1">
      <alignment horizontal="center"/>
    </xf>
    <xf numFmtId="164" fontId="0" fillId="0" borderId="0" xfId="10" applyFont="1"/>
    <xf numFmtId="0" fontId="12" fillId="0" borderId="0" xfId="9" applyAlignment="1">
      <alignment horizontal="left"/>
    </xf>
    <xf numFmtId="0" fontId="13" fillId="0" borderId="0" xfId="9" applyFont="1" applyAlignment="1">
      <alignment horizontal="center" wrapText="1"/>
    </xf>
    <xf numFmtId="0" fontId="12" fillId="0" borderId="0" xfId="9" applyAlignment="1">
      <alignment horizontal="center"/>
    </xf>
    <xf numFmtId="14" fontId="15" fillId="14" borderId="14" xfId="10" applyNumberFormat="1" applyFont="1" applyFill="1" applyBorder="1" applyAlignment="1">
      <alignment horizontal="center" vertical="center" wrapText="1"/>
    </xf>
    <xf numFmtId="0" fontId="15" fillId="14" borderId="14" xfId="9" applyFont="1" applyFill="1" applyBorder="1" applyAlignment="1">
      <alignment horizontal="center" vertical="center"/>
    </xf>
    <xf numFmtId="164" fontId="15" fillId="14" borderId="14" xfId="10" applyFont="1" applyFill="1" applyBorder="1" applyAlignment="1">
      <alignment horizontal="center" vertical="center"/>
    </xf>
    <xf numFmtId="0" fontId="15" fillId="14" borderId="15" xfId="9" applyFont="1" applyFill="1" applyBorder="1" applyAlignment="1">
      <alignment horizontal="center" vertical="center"/>
    </xf>
    <xf numFmtId="0" fontId="15" fillId="14" borderId="16" xfId="9" applyFont="1" applyFill="1" applyBorder="1" applyAlignment="1">
      <alignment horizontal="center" vertical="center"/>
    </xf>
    <xf numFmtId="0" fontId="16" fillId="0" borderId="0" xfId="9" applyFont="1" applyAlignment="1">
      <alignment horizontal="center"/>
    </xf>
    <xf numFmtId="0" fontId="17" fillId="15" borderId="17" xfId="9" applyFont="1" applyFill="1" applyBorder="1" applyAlignment="1">
      <alignment horizontal="center"/>
    </xf>
    <xf numFmtId="0" fontId="17" fillId="15" borderId="18" xfId="9" applyFont="1" applyFill="1" applyBorder="1" applyAlignment="1">
      <alignment horizontal="center"/>
    </xf>
    <xf numFmtId="14" fontId="17" fillId="15" borderId="18" xfId="9" applyNumberFormat="1" applyFont="1" applyFill="1" applyBorder="1" applyAlignment="1">
      <alignment horizontal="center"/>
    </xf>
    <xf numFmtId="0" fontId="17" fillId="15" borderId="18" xfId="9" applyFont="1" applyFill="1" applyBorder="1" applyAlignment="1">
      <alignment horizontal="left"/>
    </xf>
    <xf numFmtId="164" fontId="17" fillId="15" borderId="18" xfId="10" applyFont="1" applyFill="1" applyBorder="1"/>
    <xf numFmtId="169" fontId="17" fillId="15" borderId="19" xfId="9" applyNumberFormat="1" applyFont="1" applyFill="1" applyBorder="1" applyAlignment="1">
      <alignment horizontal="left"/>
    </xf>
    <xf numFmtId="0" fontId="17" fillId="16" borderId="20" xfId="9" applyFont="1" applyFill="1" applyBorder="1" applyAlignment="1">
      <alignment horizontal="center"/>
    </xf>
    <xf numFmtId="0" fontId="17" fillId="16" borderId="21" xfId="9" applyFont="1" applyFill="1" applyBorder="1" applyAlignment="1">
      <alignment horizontal="center"/>
    </xf>
    <xf numFmtId="14" fontId="17" fillId="16" borderId="21" xfId="9" applyNumberFormat="1" applyFont="1" applyFill="1" applyBorder="1" applyAlignment="1">
      <alignment horizontal="center"/>
    </xf>
    <xf numFmtId="0" fontId="17" fillId="16" borderId="21" xfId="9" applyFont="1" applyFill="1" applyBorder="1" applyAlignment="1">
      <alignment horizontal="left"/>
    </xf>
    <xf numFmtId="164" fontId="17" fillId="16" borderId="21" xfId="10" applyFont="1" applyFill="1" applyBorder="1"/>
    <xf numFmtId="169" fontId="17" fillId="16" borderId="5" xfId="9" applyNumberFormat="1" applyFont="1" applyFill="1" applyBorder="1" applyAlignment="1">
      <alignment horizontal="left"/>
    </xf>
    <xf numFmtId="0" fontId="17" fillId="15" borderId="20" xfId="9" applyFont="1" applyFill="1" applyBorder="1" applyAlignment="1">
      <alignment horizontal="center"/>
    </xf>
    <xf numFmtId="0" fontId="17" fillId="15" borderId="21" xfId="9" applyFont="1" applyFill="1" applyBorder="1" applyAlignment="1">
      <alignment horizontal="center"/>
    </xf>
    <xf numFmtId="14" fontId="17" fillId="15" borderId="21" xfId="9" applyNumberFormat="1" applyFont="1" applyFill="1" applyBorder="1" applyAlignment="1">
      <alignment horizontal="center"/>
    </xf>
    <xf numFmtId="0" fontId="17" fillId="15" borderId="21" xfId="9" applyFont="1" applyFill="1" applyBorder="1" applyAlignment="1">
      <alignment horizontal="left"/>
    </xf>
    <xf numFmtId="164" fontId="17" fillId="15" borderId="21" xfId="10" applyFont="1" applyFill="1" applyBorder="1"/>
    <xf numFmtId="169" fontId="17" fillId="15" borderId="5" xfId="9" applyNumberFormat="1" applyFont="1" applyFill="1" applyBorder="1" applyAlignment="1">
      <alignment horizontal="left"/>
    </xf>
    <xf numFmtId="0" fontId="5" fillId="0" borderId="0" xfId="0" applyFont="1" applyAlignment="1"/>
    <xf numFmtId="14" fontId="12" fillId="0" borderId="0" xfId="9" applyNumberFormat="1" applyAlignment="1">
      <alignment horizontal="right"/>
    </xf>
    <xf numFmtId="0" fontId="12" fillId="0" borderId="0" xfId="9" applyAlignment="1">
      <alignment horizontal="right"/>
    </xf>
    <xf numFmtId="14" fontId="13" fillId="0" borderId="0" xfId="9" applyNumberFormat="1" applyFont="1" applyAlignment="1">
      <alignment horizontal="center"/>
    </xf>
    <xf numFmtId="0" fontId="17" fillId="0" borderId="0" xfId="9" applyFont="1" applyAlignment="1">
      <alignment horizontal="center" vertical="center"/>
    </xf>
    <xf numFmtId="14" fontId="12" fillId="0" borderId="0" xfId="9" applyNumberFormat="1"/>
    <xf numFmtId="0" fontId="18" fillId="17" borderId="23" xfId="2" applyFont="1" applyFill="1" applyBorder="1" applyAlignment="1" applyProtection="1">
      <alignment horizontal="center" vertical="center" wrapText="1"/>
    </xf>
    <xf numFmtId="0" fontId="18" fillId="17" borderId="15" xfId="2" applyFont="1" applyFill="1" applyBorder="1" applyAlignment="1" applyProtection="1">
      <alignment horizontal="center" vertical="center" wrapText="1"/>
    </xf>
    <xf numFmtId="14" fontId="18" fillId="17" borderId="15" xfId="2" applyNumberFormat="1" applyFont="1" applyFill="1" applyBorder="1" applyAlignment="1" applyProtection="1">
      <alignment horizontal="center" vertical="center" wrapText="1"/>
    </xf>
    <xf numFmtId="0" fontId="18" fillId="17" borderId="15" xfId="2" applyNumberFormat="1" applyFont="1" applyFill="1" applyBorder="1" applyAlignment="1" applyProtection="1">
      <alignment horizontal="center" vertical="center" wrapText="1"/>
    </xf>
    <xf numFmtId="164" fontId="18" fillId="17" borderId="15" xfId="2" applyNumberFormat="1" applyFont="1" applyFill="1" applyBorder="1" applyAlignment="1" applyProtection="1">
      <alignment horizontal="center" vertical="center"/>
    </xf>
    <xf numFmtId="164" fontId="18" fillId="17" borderId="15" xfId="2" applyNumberFormat="1" applyFont="1" applyFill="1" applyBorder="1" applyAlignment="1" applyProtection="1">
      <alignment horizontal="center" vertical="center" wrapText="1"/>
    </xf>
    <xf numFmtId="0" fontId="18" fillId="17" borderId="16" xfId="2" applyNumberFormat="1" applyFont="1" applyFill="1" applyBorder="1" applyAlignment="1" applyProtection="1">
      <alignment horizontal="center" vertical="center" wrapText="1"/>
    </xf>
    <xf numFmtId="0" fontId="12" fillId="0" borderId="24" xfId="9" applyBorder="1" applyAlignment="1">
      <alignment horizontal="center"/>
    </xf>
    <xf numFmtId="0" fontId="12" fillId="0" borderId="22" xfId="9" applyBorder="1" applyAlignment="1">
      <alignment horizontal="center"/>
    </xf>
    <xf numFmtId="14" fontId="17" fillId="0" borderId="22" xfId="9" applyNumberFormat="1" applyFont="1" applyBorder="1" applyAlignment="1">
      <alignment horizontal="right"/>
    </xf>
    <xf numFmtId="14" fontId="19" fillId="0" borderId="22" xfId="9" applyNumberFormat="1" applyFont="1" applyBorder="1" applyAlignment="1">
      <alignment horizontal="right" wrapText="1"/>
    </xf>
    <xf numFmtId="164" fontId="17" fillId="0" borderId="22" xfId="10" applyFont="1" applyFill="1" applyBorder="1" applyProtection="1"/>
    <xf numFmtId="164" fontId="17" fillId="0" borderId="22" xfId="10" applyFont="1" applyFill="1" applyBorder="1" applyAlignment="1" applyProtection="1">
      <alignment horizontal="left"/>
    </xf>
    <xf numFmtId="0" fontId="19" fillId="0" borderId="12" xfId="9" applyFont="1" applyBorder="1" applyAlignment="1">
      <alignment horizontal="center" wrapText="1"/>
    </xf>
    <xf numFmtId="0" fontId="12" fillId="0" borderId="25" xfId="9" applyBorder="1" applyAlignment="1">
      <alignment horizontal="center"/>
    </xf>
    <xf numFmtId="0" fontId="12" fillId="0" borderId="26" xfId="9" applyBorder="1" applyAlignment="1">
      <alignment horizontal="center"/>
    </xf>
    <xf numFmtId="14" fontId="17" fillId="0" borderId="26" xfId="9" applyNumberFormat="1" applyFont="1" applyBorder="1" applyAlignment="1">
      <alignment horizontal="right"/>
    </xf>
    <xf numFmtId="14" fontId="19" fillId="0" borderId="26" xfId="9" applyNumberFormat="1" applyFont="1" applyBorder="1" applyAlignment="1">
      <alignment horizontal="right" wrapText="1"/>
    </xf>
    <xf numFmtId="164" fontId="17" fillId="0" borderId="26" xfId="10" applyFont="1" applyFill="1" applyBorder="1" applyProtection="1"/>
    <xf numFmtId="164" fontId="17" fillId="0" borderId="26" xfId="10" applyFont="1" applyFill="1" applyBorder="1" applyAlignment="1" applyProtection="1">
      <alignment horizontal="left"/>
    </xf>
    <xf numFmtId="0" fontId="19" fillId="0" borderId="27" xfId="9" applyFont="1" applyBorder="1" applyAlignment="1">
      <alignment horizontal="center" wrapText="1"/>
    </xf>
    <xf numFmtId="14" fontId="17" fillId="0" borderId="0" xfId="9" applyNumberFormat="1" applyFont="1" applyAlignment="1">
      <alignment horizontal="right"/>
    </xf>
    <xf numFmtId="14" fontId="19" fillId="0" borderId="0" xfId="9" applyNumberFormat="1" applyFont="1" applyAlignment="1">
      <alignment horizontal="right" wrapText="1"/>
    </xf>
    <xf numFmtId="164" fontId="17" fillId="0" borderId="0" xfId="10" applyFont="1" applyFill="1" applyBorder="1" applyProtection="1"/>
    <xf numFmtId="164" fontId="17" fillId="0" borderId="0" xfId="10" applyFont="1" applyFill="1" applyBorder="1" applyAlignment="1" applyProtection="1">
      <alignment horizontal="center"/>
    </xf>
    <xf numFmtId="0" fontId="19" fillId="0" borderId="0" xfId="9" applyFont="1" applyAlignment="1">
      <alignment horizontal="center" wrapText="1"/>
    </xf>
    <xf numFmtId="0" fontId="20" fillId="0" borderId="0" xfId="11">
      <alignment vertical="center"/>
    </xf>
    <xf numFmtId="170" fontId="20" fillId="0" borderId="0" xfId="11" applyNumberFormat="1">
      <alignment vertical="center"/>
    </xf>
    <xf numFmtId="2" fontId="20" fillId="0" borderId="0" xfId="11" applyNumberFormat="1">
      <alignment vertical="center"/>
    </xf>
    <xf numFmtId="0" fontId="23" fillId="0" borderId="0" xfId="11" applyFont="1" applyAlignment="1"/>
    <xf numFmtId="0" fontId="24" fillId="0" borderId="0" xfId="13" applyFill="1" applyBorder="1" applyAlignment="1">
      <alignment vertical="center"/>
    </xf>
    <xf numFmtId="0" fontId="25" fillId="0" borderId="0" xfId="14" applyFill="1" applyBorder="1" applyAlignment="1">
      <alignment horizontal="left" vertical="center"/>
    </xf>
    <xf numFmtId="0" fontId="26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7" fillId="8" borderId="28" xfId="11" applyFont="1" applyFill="1" applyBorder="1" applyAlignment="1">
      <alignment horizontal="center" vertical="center"/>
    </xf>
    <xf numFmtId="0" fontId="27" fillId="8" borderId="0" xfId="11" applyFont="1" applyFill="1" applyAlignment="1">
      <alignment horizontal="center" vertical="center"/>
    </xf>
    <xf numFmtId="0" fontId="28" fillId="0" borderId="29" xfId="11" applyFont="1" applyBorder="1">
      <alignment vertical="center"/>
    </xf>
    <xf numFmtId="0" fontId="28" fillId="0" borderId="20" xfId="11" applyFont="1" applyBorder="1">
      <alignment vertical="center"/>
    </xf>
    <xf numFmtId="0" fontId="27" fillId="8" borderId="30" xfId="11" applyFont="1" applyFill="1" applyBorder="1" applyAlignment="1">
      <alignment horizontal="center" vertical="center"/>
    </xf>
    <xf numFmtId="0" fontId="27" fillId="8" borderId="31" xfId="11" applyFont="1" applyFill="1" applyBorder="1" applyAlignment="1">
      <alignment horizontal="center" vertical="center"/>
    </xf>
    <xf numFmtId="0" fontId="27" fillId="8" borderId="32" xfId="11" applyFont="1" applyFill="1" applyBorder="1" applyAlignment="1">
      <alignment horizontal="center" vertical="center"/>
    </xf>
    <xf numFmtId="0" fontId="27" fillId="8" borderId="33" xfId="11" applyFont="1" applyFill="1" applyBorder="1" applyAlignment="1">
      <alignment horizontal="center" vertical="center"/>
    </xf>
    <xf numFmtId="0" fontId="28" fillId="0" borderId="0" xfId="11" applyFont="1">
      <alignment vertical="center"/>
    </xf>
    <xf numFmtId="0" fontId="20" fillId="0" borderId="0" xfId="11" applyAlignment="1">
      <alignment vertical="center" wrapText="1"/>
    </xf>
    <xf numFmtId="0" fontId="20" fillId="0" borderId="0" xfId="11" applyAlignment="1">
      <alignment horizontal="center" vertical="center"/>
    </xf>
    <xf numFmtId="0" fontId="20" fillId="0" borderId="0" xfId="11" applyAlignment="1">
      <alignment horizontal="center" vertical="center" wrapText="1"/>
    </xf>
    <xf numFmtId="0" fontId="13" fillId="0" borderId="0" xfId="11" applyFont="1">
      <alignment vertical="center"/>
    </xf>
    <xf numFmtId="0" fontId="29" fillId="0" borderId="0" xfId="11" applyFont="1" applyAlignment="1">
      <alignment horizontal="center" vertical="center"/>
    </xf>
    <xf numFmtId="1" fontId="29" fillId="0" borderId="0" xfId="11" applyNumberFormat="1" applyFont="1" applyAlignment="1">
      <alignment horizontal="center" vertical="center"/>
    </xf>
    <xf numFmtId="171" fontId="29" fillId="0" borderId="0" xfId="11" applyNumberFormat="1" applyFont="1" applyAlignment="1">
      <alignment horizontal="center" vertical="center"/>
    </xf>
    <xf numFmtId="172" fontId="29" fillId="0" borderId="0" xfId="11" applyNumberFormat="1" applyFont="1" applyAlignment="1">
      <alignment horizontal="center" vertical="center"/>
    </xf>
    <xf numFmtId="9" fontId="29" fillId="0" borderId="0" xfId="11" applyNumberFormat="1" applyFont="1" applyAlignment="1">
      <alignment horizontal="center" vertical="center"/>
    </xf>
    <xf numFmtId="2" fontId="29" fillId="0" borderId="0" xfId="11" applyNumberFormat="1" applyFont="1" applyAlignment="1">
      <alignment horizontal="center" vertical="center"/>
    </xf>
    <xf numFmtId="170" fontId="29" fillId="0" borderId="0" xfId="11" applyNumberFormat="1" applyFont="1" applyAlignment="1">
      <alignment horizontal="center" vertical="center"/>
    </xf>
    <xf numFmtId="0" fontId="30" fillId="0" borderId="0" xfId="11" applyFont="1">
      <alignment vertical="center"/>
    </xf>
    <xf numFmtId="172" fontId="20" fillId="0" borderId="0" xfId="11" applyNumberFormat="1" applyAlignment="1">
      <alignment horizontal="center" vertical="center"/>
    </xf>
    <xf numFmtId="9" fontId="20" fillId="0" borderId="0" xfId="11" applyNumberFormat="1" applyAlignment="1">
      <alignment horizontal="center" vertical="center"/>
    </xf>
    <xf numFmtId="2" fontId="20" fillId="0" borderId="0" xfId="11" applyNumberFormat="1" applyAlignment="1">
      <alignment horizontal="center" vertical="center"/>
    </xf>
    <xf numFmtId="170" fontId="20" fillId="0" borderId="0" xfId="11" applyNumberFormat="1" applyAlignment="1">
      <alignment horizontal="center" vertical="center"/>
    </xf>
    <xf numFmtId="0" fontId="31" fillId="0" borderId="0" xfId="11" applyFont="1">
      <alignment vertical="center"/>
    </xf>
    <xf numFmtId="1" fontId="32" fillId="0" borderId="0" xfId="11" applyNumberFormat="1" applyFont="1" applyFill="1" applyAlignment="1">
      <alignment horizontal="center" vertical="center"/>
    </xf>
    <xf numFmtId="171" fontId="32" fillId="0" borderId="0" xfId="11" applyNumberFormat="1" applyFont="1" applyFill="1" applyAlignment="1">
      <alignment horizontal="center" vertical="center"/>
    </xf>
    <xf numFmtId="0" fontId="33" fillId="0" borderId="0" xfId="11" applyFont="1">
      <alignment vertical="center"/>
    </xf>
    <xf numFmtId="0" fontId="22" fillId="0" borderId="0" xfId="12" applyFont="1" applyFill="1" applyAlignment="1">
      <alignment vertical="center"/>
    </xf>
    <xf numFmtId="0" fontId="27" fillId="8" borderId="28" xfId="11" applyFont="1" applyFill="1" applyBorder="1" applyAlignment="1">
      <alignment horizontal="centerContinuous" vertical="center"/>
    </xf>
    <xf numFmtId="0" fontId="27" fillId="8" borderId="0" xfId="11" applyFont="1" applyFill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0" fillId="0" borderId="0" xfId="11" applyAlignment="1">
      <alignment horizontal="left" vertical="center" indent="1"/>
    </xf>
    <xf numFmtId="0" fontId="0" fillId="18" borderId="0" xfId="0" applyFill="1"/>
    <xf numFmtId="0" fontId="0" fillId="0" borderId="0" xfId="0" pivotButton="1"/>
    <xf numFmtId="0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4" applyAlignment="1">
      <alignment horizontal="center"/>
    </xf>
    <xf numFmtId="164" fontId="1" fillId="5" borderId="0" xfId="1" applyFont="1" applyFill="1" applyAlignment="1">
      <alignment horizontal="center"/>
    </xf>
    <xf numFmtId="0" fontId="4" fillId="3" borderId="0" xfId="3" applyAlignment="1">
      <alignment horizontal="center"/>
    </xf>
    <xf numFmtId="0" fontId="4" fillId="6" borderId="0" xfId="5" applyAlignment="1">
      <alignment horizontal="center" wrapText="1"/>
    </xf>
    <xf numFmtId="166" fontId="1" fillId="0" borderId="3" xfId="6" applyNumberFormat="1" applyBorder="1" applyAlignment="1">
      <alignment horizontal="center"/>
    </xf>
    <xf numFmtId="166" fontId="1" fillId="0" borderId="4" xfId="6" applyNumberFormat="1" applyBorder="1" applyAlignment="1">
      <alignment horizontal="center"/>
    </xf>
    <xf numFmtId="0" fontId="10" fillId="8" borderId="1" xfId="8" applyFont="1" applyFill="1" applyAlignment="1">
      <alignment horizontal="center" vertical="center"/>
    </xf>
    <xf numFmtId="0" fontId="10" fillId="8" borderId="6" xfId="8" applyFont="1" applyFill="1" applyBorder="1" applyAlignment="1">
      <alignment horizontal="center" vertical="center"/>
    </xf>
    <xf numFmtId="0" fontId="14" fillId="13" borderId="12" xfId="9" applyFont="1" applyFill="1" applyBorder="1" applyAlignment="1">
      <alignment horizontal="center" vertical="center" wrapText="1"/>
    </xf>
    <xf numFmtId="0" fontId="14" fillId="13" borderId="13" xfId="9" applyFont="1" applyFill="1" applyBorder="1" applyAlignment="1">
      <alignment horizontal="center" vertical="center" wrapText="1"/>
    </xf>
    <xf numFmtId="0" fontId="22" fillId="0" borderId="0" xfId="12" applyFont="1" applyFill="1" applyAlignment="1">
      <alignment horizontal="center" vertical="center"/>
    </xf>
    <xf numFmtId="0" fontId="5" fillId="0" borderId="0" xfId="0" applyFont="1" applyAlignment="1">
      <alignment horizontal="left"/>
    </xf>
  </cellXfs>
  <cellStyles count="19">
    <cellStyle name="Celda de comprobación 2" xfId="8" xr:uid="{00000000-0005-0000-0000-000000000000}"/>
    <cellStyle name="Encabezado 1 2" xfId="12" xr:uid="{00000000-0005-0000-0000-000001000000}"/>
    <cellStyle name="Encabezado 4" xfId="2" builtinId="19"/>
    <cellStyle name="Énfasis1" xfId="3" builtinId="29"/>
    <cellStyle name="Énfasis2" xfId="4" builtinId="33"/>
    <cellStyle name="Énfasis5" xfId="5" builtinId="45"/>
    <cellStyle name="Hipervínculo" xfId="14" builtinId="8"/>
    <cellStyle name="Moneda" xfId="1" builtinId="4"/>
    <cellStyle name="Moneda 2" xfId="10" xr:uid="{00000000-0005-0000-0000-000008000000}"/>
    <cellStyle name="Moneda 2 2" xfId="16" xr:uid="{94DE1124-BACE-499C-AC30-65E27A863789}"/>
    <cellStyle name="Moneda 2 2 2" xfId="18" xr:uid="{6F785B33-B319-4C60-B520-4D798EFFEAAF}"/>
    <cellStyle name="Moneda 3" xfId="15" xr:uid="{F74363E7-9FB8-4E95-BC6F-59BCF1C1F304}"/>
    <cellStyle name="Moneda 3 2" xfId="17" xr:uid="{6300FE51-ED62-4A96-AE69-B95666BA04B4}"/>
    <cellStyle name="Normal" xfId="0" builtinId="0"/>
    <cellStyle name="Normal 2" xfId="6" xr:uid="{00000000-0005-0000-0000-00000A000000}"/>
    <cellStyle name="Normal 3" xfId="7" xr:uid="{00000000-0005-0000-0000-00000B000000}"/>
    <cellStyle name="Normal 4" xfId="9" xr:uid="{00000000-0005-0000-0000-00000C000000}"/>
    <cellStyle name="Normal 5" xfId="11" xr:uid="{00000000-0005-0000-0000-00000D000000}"/>
    <cellStyle name="Título 2 2" xfId="13" xr:uid="{00000000-0005-0000-0000-00000E000000}"/>
  </cellStyles>
  <dxfs count="118"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70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70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71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71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71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72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71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71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9" formatCode="dd/mm/yyyy;@"/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9" formatCode="dd/mm/yyyy;@"/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9" formatCode="dd/mm/yyyy;@"/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fill>
        <patternFill patternType="solid">
          <fgColor indexed="44"/>
          <bgColor indexed="4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9"/>
        </top>
        <bottom/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44"/>
          <bgColor indexed="44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solid">
          <fgColor indexed="64"/>
          <bgColor indexed="1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numFmt numFmtId="167" formatCode="[$$-80A]#,##0.00"/>
    </dxf>
    <dxf>
      <numFmt numFmtId="167" formatCode="[$$-80A]#,##0.00"/>
    </dxf>
    <dxf>
      <numFmt numFmtId="168" formatCode="m/d/yyyy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[$$-80A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fill>
        <patternFill>
          <bgColor rgb="FFFF0000"/>
        </patternFill>
      </fill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chartsheet" Target="chartsheets/sheet1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C0C0C0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[2]Auditoría!$I$5</c:f>
              <c:numCache>
                <c:formatCode>General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8-405D-A0B7-0AE5F0BD9A8F}"/>
            </c:ext>
          </c:extLst>
        </c:ser>
        <c:ser>
          <c:idx val="1"/>
          <c:order val="1"/>
          <c:tx>
            <c:strRef>
              <c:f>[2]Auditoría!$G$6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[2]Auditoría!$I$6</c:f>
              <c:numCache>
                <c:formatCode>General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8-405D-A0B7-0AE5F0BD9A8F}"/>
            </c:ext>
          </c:extLst>
        </c:ser>
        <c:ser>
          <c:idx val="2"/>
          <c:order val="2"/>
          <c:tx>
            <c:strRef>
              <c:f>[2]Auditoría!$G$7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[2]Auditoría!$I$7</c:f>
              <c:numCache>
                <c:formatCode>General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B8-405D-A0B7-0AE5F0BD9A8F}"/>
            </c:ext>
          </c:extLst>
        </c:ser>
        <c:ser>
          <c:idx val="3"/>
          <c:order val="3"/>
          <c:tx>
            <c:strRef>
              <c:f>[2]Auditoría!$G$8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[2]Auditoría!$I$8</c:f>
              <c:numCache>
                <c:formatCode>General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B8-405D-A0B7-0AE5F0BD9A8F}"/>
            </c:ext>
          </c:extLst>
        </c:ser>
        <c:ser>
          <c:idx val="4"/>
          <c:order val="4"/>
          <c:tx>
            <c:strRef>
              <c:f>[2]Auditoría!$G$9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[2]Auditoría!$I$9</c:f>
              <c:numCache>
                <c:formatCode>General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B8-405D-A0B7-0AE5F0BD9A8F}"/>
            </c:ext>
          </c:extLst>
        </c:ser>
        <c:ser>
          <c:idx val="5"/>
          <c:order val="5"/>
          <c:tx>
            <c:strRef>
              <c:f>[2]Auditoría!$G$10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[2]Auditoría!$I$10</c:f>
              <c:numCache>
                <c:formatCode>General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B8-405D-A0B7-0AE5F0BD9A8F}"/>
            </c:ext>
          </c:extLst>
        </c:ser>
        <c:ser>
          <c:idx val="6"/>
          <c:order val="6"/>
          <c:tx>
            <c:strRef>
              <c:f>[2]Auditoría!$G$11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[2]Auditoría!$I$11</c:f>
              <c:numCache>
                <c:formatCode>General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B8-405D-A0B7-0AE5F0BD9A8F}"/>
            </c:ext>
          </c:extLst>
        </c:ser>
        <c:ser>
          <c:idx val="7"/>
          <c:order val="7"/>
          <c:tx>
            <c:strRef>
              <c:f>[2]Auditoría!$G$12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[2]Auditoría!$I$12</c:f>
              <c:numCache>
                <c:formatCode>General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B8-405D-A0B7-0AE5F0BD9A8F}"/>
            </c:ext>
          </c:extLst>
        </c:ser>
        <c:ser>
          <c:idx val="8"/>
          <c:order val="8"/>
          <c:tx>
            <c:strRef>
              <c:f>[2]Auditoría!$G$13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[2]Auditoría!$I$13</c:f>
              <c:numCache>
                <c:formatCode>General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B8-405D-A0B7-0AE5F0BD9A8F}"/>
            </c:ext>
          </c:extLst>
        </c:ser>
        <c:ser>
          <c:idx val="9"/>
          <c:order val="9"/>
          <c:tx>
            <c:strRef>
              <c:f>[2]Auditoría!$G$14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[2]Auditoría!$I$14</c:f>
              <c:numCache>
                <c:formatCode>General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B8-405D-A0B7-0AE5F0BD9A8F}"/>
            </c:ext>
          </c:extLst>
        </c:ser>
        <c:ser>
          <c:idx val="10"/>
          <c:order val="10"/>
          <c:tx>
            <c:strRef>
              <c:f>[2]Auditoría!$G$15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[2]Auditoría!$I$15</c:f>
              <c:numCache>
                <c:formatCode>General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B8-405D-A0B7-0AE5F0BD9A8F}"/>
            </c:ext>
          </c:extLst>
        </c:ser>
        <c:ser>
          <c:idx val="11"/>
          <c:order val="11"/>
          <c:tx>
            <c:strRef>
              <c:f>[2]Auditoría!$G$16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[2]Auditoría!$I$16</c:f>
              <c:numCache>
                <c:formatCode>General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B8-405D-A0B7-0AE5F0BD9A8F}"/>
            </c:ext>
          </c:extLst>
        </c:ser>
        <c:ser>
          <c:idx val="12"/>
          <c:order val="12"/>
          <c:tx>
            <c:strRef>
              <c:f>[2]Auditoría!$G$17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[2]Auditoría!$I$17</c:f>
              <c:numCache>
                <c:formatCode>General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B8-405D-A0B7-0AE5F0BD9A8F}"/>
            </c:ext>
          </c:extLst>
        </c:ser>
        <c:ser>
          <c:idx val="13"/>
          <c:order val="13"/>
          <c:tx>
            <c:strRef>
              <c:f>[2]Auditoría!$G$18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[2]Auditoría!$I$18</c:f>
              <c:numCache>
                <c:formatCode>General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BB8-405D-A0B7-0AE5F0BD9A8F}"/>
            </c:ext>
          </c:extLst>
        </c:ser>
        <c:ser>
          <c:idx val="14"/>
          <c:order val="14"/>
          <c:tx>
            <c:strRef>
              <c:f>[2]Auditoría!$G$19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[2]Auditoría!$I$19</c:f>
              <c:numCache>
                <c:formatCode>General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BB8-405D-A0B7-0AE5F0BD9A8F}"/>
            </c:ext>
          </c:extLst>
        </c:ser>
        <c:ser>
          <c:idx val="15"/>
          <c:order val="15"/>
          <c:tx>
            <c:strRef>
              <c:f>[2]Auditoría!$G$20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[2]Auditoría!$I$20</c:f>
              <c:numCache>
                <c:formatCode>General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BB8-405D-A0B7-0AE5F0BD9A8F}"/>
            </c:ext>
          </c:extLst>
        </c:ser>
        <c:ser>
          <c:idx val="16"/>
          <c:order val="16"/>
          <c:tx>
            <c:strRef>
              <c:f>[2]Auditoría!$G$21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[2]Auditoría!$I$21</c:f>
              <c:numCache>
                <c:formatCode>General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BB8-405D-A0B7-0AE5F0BD9A8F}"/>
            </c:ext>
          </c:extLst>
        </c:ser>
        <c:ser>
          <c:idx val="17"/>
          <c:order val="17"/>
          <c:tx>
            <c:strRef>
              <c:f>[2]Auditoría!$G$22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[2]Auditoría!$I$22</c:f>
              <c:numCache>
                <c:formatCode>General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BB8-405D-A0B7-0AE5F0BD9A8F}"/>
            </c:ext>
          </c:extLst>
        </c:ser>
        <c:ser>
          <c:idx val="18"/>
          <c:order val="18"/>
          <c:tx>
            <c:strRef>
              <c:f>[2]Auditoría!$G$23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[2]Auditoría!$I$23</c:f>
              <c:numCache>
                <c:formatCode>General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BB8-405D-A0B7-0AE5F0BD9A8F}"/>
            </c:ext>
          </c:extLst>
        </c:ser>
        <c:ser>
          <c:idx val="19"/>
          <c:order val="19"/>
          <c:tx>
            <c:strRef>
              <c:f>[2]Auditoría!$G$24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[2]Auditoría!$I$24</c:f>
              <c:numCache>
                <c:formatCode>General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BB8-405D-A0B7-0AE5F0BD9A8F}"/>
            </c:ext>
          </c:extLst>
        </c:ser>
        <c:ser>
          <c:idx val="20"/>
          <c:order val="20"/>
          <c:tx>
            <c:strRef>
              <c:f>[2]Auditoría!$G$25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[2]Auditoría!$I$4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[2]Auditoría!$I$25</c:f>
              <c:numCache>
                <c:formatCode>General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BB8-405D-A0B7-0AE5F0BD9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MCR.xlsx]Clasificación!operacion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Clasificación!$J$21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3-4287-B565-3CF1F35B92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93-4287-B565-3CF1F35B929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Clasificación!$I$22:$I$24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Clasificación!$J$22:$J$24</c:f>
              <c:numCache>
                <c:formatCode>_("$"* #,##0.00_);_("$"* \(#,##0.00\);_("$"* "-"??_);_(@_)</c:formatCode>
                <c:ptCount val="2"/>
                <c:pt idx="0">
                  <c:v>19759180</c:v>
                </c:pt>
                <c:pt idx="1">
                  <c:v>15586616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E-479B-BF9D-BACB9958DF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MCR.xlsx]tablasdinamicas!TablaDinámica13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tablasdinamicas!$B$4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tablasdinamicas!$A$5:$A$17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tablasdinamicas!$B$5:$B$17</c:f>
              <c:numCache>
                <c:formatCode>_("$"* #,##0.00_);_("$"* \(#,##0.00\);_("$"* "-"??_);_(@_)</c:formatCode>
                <c:ptCount val="12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  <c:pt idx="6">
                  <c:v>-4705</c:v>
                </c:pt>
                <c:pt idx="7">
                  <c:v>21323</c:v>
                </c:pt>
                <c:pt idx="8">
                  <c:v>16920</c:v>
                </c:pt>
                <c:pt idx="9">
                  <c:v>11500</c:v>
                </c:pt>
                <c:pt idx="10">
                  <c:v>61126</c:v>
                </c:pt>
                <c:pt idx="11">
                  <c:v>33045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1-4EF1-B8AE-026BE62A929F}"/>
            </c:ext>
          </c:extLst>
        </c:ser>
        <c:ser>
          <c:idx val="1"/>
          <c:order val="1"/>
          <c:tx>
            <c:strRef>
              <c:f>tablasdinamicas!$C$4</c:f>
              <c:strCache>
                <c:ptCount val="1"/>
                <c:pt idx="0">
                  <c:v>Suma de Valor de mercado 2015 (mdd)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tablasdinamicas!$A$5:$A$17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tablasdinamicas!$C$5:$C$17</c:f>
              <c:numCache>
                <c:formatCode>_("$"* #,##0.00_);_("$"* \(#,##0.00\);_("$"* "-"??_);_(@_)</c:formatCode>
                <c:ptCount val="12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  <c:pt idx="6">
                  <c:v>7400</c:v>
                </c:pt>
                <c:pt idx="7">
                  <c:v>10200</c:v>
                </c:pt>
                <c:pt idx="8">
                  <c:v>15600</c:v>
                </c:pt>
                <c:pt idx="9">
                  <c:v>18500</c:v>
                </c:pt>
                <c:pt idx="10">
                  <c:v>51900</c:v>
                </c:pt>
                <c:pt idx="11">
                  <c:v>15900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1-4EF1-B8AE-026BE62A929F}"/>
            </c:ext>
          </c:extLst>
        </c:ser>
        <c:ser>
          <c:idx val="2"/>
          <c:order val="2"/>
          <c:tx>
            <c:strRef>
              <c:f>tablasdinamicas!$D$4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tablasdinamicas!$A$5:$A$17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tablasdinamicas!$D$5:$D$17</c:f>
              <c:numCache>
                <c:formatCode>_("$"* #,##0.00_);_("$"* \(#,##0.00\);_("$"* "-"??_);_(@_)</c:formatCode>
                <c:ptCount val="12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  <c:pt idx="6">
                  <c:v>-3257</c:v>
                </c:pt>
                <c:pt idx="7">
                  <c:v>26906</c:v>
                </c:pt>
                <c:pt idx="8">
                  <c:v>-1446</c:v>
                </c:pt>
                <c:pt idx="9">
                  <c:v>27815</c:v>
                </c:pt>
                <c:pt idx="10">
                  <c:v>55060</c:v>
                </c:pt>
                <c:pt idx="11">
                  <c:v>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1-4EF1-B8AE-026BE62A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1985296"/>
        <c:axId val="1361984880"/>
      </c:barChart>
      <c:catAx>
        <c:axId val="13619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1984880"/>
        <c:crosses val="autoZero"/>
        <c:auto val="1"/>
        <c:lblAlgn val="ctr"/>
        <c:lblOffset val="100"/>
        <c:noMultiLvlLbl val="0"/>
      </c:catAx>
      <c:valAx>
        <c:axId val="13619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19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MCR.xlsx]tablasdinamicas!TablaDinámica18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tablasdinamicas!$B$20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tablasdinamicas!$B$21:$B$25</c:f>
              <c:numCache>
                <c:formatCode>General</c:formatCode>
                <c:ptCount val="4"/>
                <c:pt idx="0">
                  <c:v>-3257</c:v>
                </c:pt>
                <c:pt idx="1">
                  <c:v>22628</c:v>
                </c:pt>
                <c:pt idx="2">
                  <c:v>19732</c:v>
                </c:pt>
                <c:pt idx="3">
                  <c:v>-2263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E-4070-9618-2F89EB171EF2}"/>
            </c:ext>
          </c:extLst>
        </c:ser>
        <c:ser>
          <c:idx val="1"/>
          <c:order val="1"/>
          <c:tx>
            <c:strRef>
              <c:f>tablasdinamicas!$C$20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tablasdinamicas!$C$21:$C$25</c:f>
              <c:numCache>
                <c:formatCode>General</c:formatCode>
                <c:ptCount val="4"/>
                <c:pt idx="0">
                  <c:v>-4705</c:v>
                </c:pt>
                <c:pt idx="1">
                  <c:v>20766</c:v>
                </c:pt>
                <c:pt idx="2">
                  <c:v>-5507</c:v>
                </c:pt>
                <c:pt idx="3">
                  <c:v>-2107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E-4070-9618-2F89EB171EF2}"/>
            </c:ext>
          </c:extLst>
        </c:ser>
        <c:ser>
          <c:idx val="2"/>
          <c:order val="2"/>
          <c:tx>
            <c:strRef>
              <c:f>tablasdinamicas!$D$20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tablasdinamicas!$D$21:$D$25</c:f>
              <c:numCache>
                <c:formatCode>General</c:formatCode>
                <c:ptCount val="4"/>
                <c:pt idx="0">
                  <c:v>7400</c:v>
                </c:pt>
                <c:pt idx="1">
                  <c:v>9400</c:v>
                </c:pt>
                <c:pt idx="2">
                  <c:v>10500</c:v>
                </c:pt>
                <c:pt idx="3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E-4070-9618-2F89EB171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283232"/>
        <c:axId val="1359276992"/>
      </c:barChart>
      <c:catAx>
        <c:axId val="13592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276992"/>
        <c:crosses val="autoZero"/>
        <c:auto val="1"/>
        <c:lblAlgn val="ctr"/>
        <c:lblOffset val="100"/>
        <c:noMultiLvlLbl val="0"/>
      </c:catAx>
      <c:valAx>
        <c:axId val="13592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2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Suma de Valor de mercado 2014 (mdd)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2"/>
              <c:pt idx="0">
                <c:v>Alimentos procesados</c:v>
              </c:pt>
              <c:pt idx="1">
                <c:v>Banca</c:v>
              </c:pt>
              <c:pt idx="2">
                <c:v>Bebidas</c:v>
              </c:pt>
              <c:pt idx="3">
                <c:v>Bienes raices</c:v>
              </c:pt>
              <c:pt idx="4">
                <c:v>Conglomerados</c:v>
              </c:pt>
              <c:pt idx="5">
                <c:v>Construcción</c:v>
              </c:pt>
              <c:pt idx="6">
                <c:v>Inversiones</c:v>
              </c:pt>
              <c:pt idx="7">
                <c:v>Materiales para construcción</c:v>
              </c:pt>
              <c:pt idx="8">
                <c:v>Medios de comunicación</c:v>
              </c:pt>
              <c:pt idx="9">
                <c:v>Minería</c:v>
              </c:pt>
              <c:pt idx="10">
                <c:v>Telecomunicaciones</c:v>
              </c:pt>
              <c:pt idx="11">
                <c:v>Tiendas departamentales</c:v>
              </c:pt>
            </c:strLit>
          </c:cat>
          <c:val>
            <c:numLit>
              <c:formatCode>General</c:formatCode>
              <c:ptCount val="12"/>
              <c:pt idx="0">
                <c:v>-5349</c:v>
              </c:pt>
              <c:pt idx="1">
                <c:v>1010</c:v>
              </c:pt>
              <c:pt idx="2">
                <c:v>44185</c:v>
              </c:pt>
              <c:pt idx="3">
                <c:v>-1537</c:v>
              </c:pt>
              <c:pt idx="4">
                <c:v>15259</c:v>
              </c:pt>
              <c:pt idx="5">
                <c:v>-2107</c:v>
              </c:pt>
              <c:pt idx="6">
                <c:v>-4705</c:v>
              </c:pt>
              <c:pt idx="7">
                <c:v>21323</c:v>
              </c:pt>
              <c:pt idx="8">
                <c:v>16920</c:v>
              </c:pt>
              <c:pt idx="9">
                <c:v>11500</c:v>
              </c:pt>
              <c:pt idx="10">
                <c:v>61126</c:v>
              </c:pt>
              <c:pt idx="11">
                <c:v>33045</c:v>
              </c:pt>
            </c:numLit>
          </c:val>
          <c:extLst>
            <c:ext xmlns:c16="http://schemas.microsoft.com/office/drawing/2014/chart" uri="{C3380CC4-5D6E-409C-BE32-E72D297353CC}">
              <c16:uniqueId val="{00000000-9481-4875-8153-5B8430104CD7}"/>
            </c:ext>
          </c:extLst>
        </c:ser>
        <c:ser>
          <c:idx val="1"/>
          <c:order val="1"/>
          <c:tx>
            <c:v>Suma de Valor de mercado 2015 (mdd)2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2"/>
              <c:pt idx="0">
                <c:v>Alimentos procesados</c:v>
              </c:pt>
              <c:pt idx="1">
                <c:v>Banca</c:v>
              </c:pt>
              <c:pt idx="2">
                <c:v>Bebidas</c:v>
              </c:pt>
              <c:pt idx="3">
                <c:v>Bienes raices</c:v>
              </c:pt>
              <c:pt idx="4">
                <c:v>Conglomerados</c:v>
              </c:pt>
              <c:pt idx="5">
                <c:v>Construcción</c:v>
              </c:pt>
              <c:pt idx="6">
                <c:v>Inversiones</c:v>
              </c:pt>
              <c:pt idx="7">
                <c:v>Materiales para construcción</c:v>
              </c:pt>
              <c:pt idx="8">
                <c:v>Medios de comunicación</c:v>
              </c:pt>
              <c:pt idx="9">
                <c:v>Minería</c:v>
              </c:pt>
              <c:pt idx="10">
                <c:v>Telecomunicaciones</c:v>
              </c:pt>
              <c:pt idx="11">
                <c:v>Tiendas departamentales</c:v>
              </c:pt>
            </c:strLit>
          </c:cat>
          <c:val>
            <c:numLit>
              <c:formatCode>General</c:formatCode>
              <c:ptCount val="12"/>
              <c:pt idx="0">
                <c:v>13500</c:v>
              </c:pt>
              <c:pt idx="1">
                <c:v>28500</c:v>
              </c:pt>
              <c:pt idx="2">
                <c:v>44900</c:v>
              </c:pt>
              <c:pt idx="3">
                <c:v>237</c:v>
              </c:pt>
              <c:pt idx="4">
                <c:v>19900</c:v>
              </c:pt>
              <c:pt idx="5">
                <c:v>177</c:v>
              </c:pt>
              <c:pt idx="6">
                <c:v>7400</c:v>
              </c:pt>
              <c:pt idx="7">
                <c:v>10200</c:v>
              </c:pt>
              <c:pt idx="8">
                <c:v>15600</c:v>
              </c:pt>
              <c:pt idx="9">
                <c:v>18500</c:v>
              </c:pt>
              <c:pt idx="10">
                <c:v>51900</c:v>
              </c:pt>
              <c:pt idx="11">
                <c:v>15900</c:v>
              </c:pt>
            </c:numLit>
          </c:val>
          <c:extLst>
            <c:ext xmlns:c16="http://schemas.microsoft.com/office/drawing/2014/chart" uri="{C3380CC4-5D6E-409C-BE32-E72D297353CC}">
              <c16:uniqueId val="{00000001-9481-4875-8153-5B8430104CD7}"/>
            </c:ext>
          </c:extLst>
        </c:ser>
        <c:ser>
          <c:idx val="2"/>
          <c:order val="2"/>
          <c:tx>
            <c:v>Suma de Valor de mercado 2016 (mdd)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2"/>
              <c:pt idx="0">
                <c:v>Alimentos procesados</c:v>
              </c:pt>
              <c:pt idx="1">
                <c:v>Banca</c:v>
              </c:pt>
              <c:pt idx="2">
                <c:v>Bebidas</c:v>
              </c:pt>
              <c:pt idx="3">
                <c:v>Bienes raices</c:v>
              </c:pt>
              <c:pt idx="4">
                <c:v>Conglomerados</c:v>
              </c:pt>
              <c:pt idx="5">
                <c:v>Construcción</c:v>
              </c:pt>
              <c:pt idx="6">
                <c:v>Inversiones</c:v>
              </c:pt>
              <c:pt idx="7">
                <c:v>Materiales para construcción</c:v>
              </c:pt>
              <c:pt idx="8">
                <c:v>Medios de comunicación</c:v>
              </c:pt>
              <c:pt idx="9">
                <c:v>Minería</c:v>
              </c:pt>
              <c:pt idx="10">
                <c:v>Telecomunicaciones</c:v>
              </c:pt>
              <c:pt idx="11">
                <c:v>Tiendas departamentales</c:v>
              </c:pt>
            </c:strLit>
          </c:cat>
          <c:val>
            <c:numLit>
              <c:formatCode>General</c:formatCode>
              <c:ptCount val="12"/>
              <c:pt idx="0">
                <c:v>9561</c:v>
              </c:pt>
              <c:pt idx="1">
                <c:v>21174</c:v>
              </c:pt>
              <c:pt idx="2">
                <c:v>31982</c:v>
              </c:pt>
              <c:pt idx="3">
                <c:v>99</c:v>
              </c:pt>
              <c:pt idx="4">
                <c:v>42360</c:v>
              </c:pt>
              <c:pt idx="5">
                <c:v>-2263</c:v>
              </c:pt>
              <c:pt idx="6">
                <c:v>-3257</c:v>
              </c:pt>
              <c:pt idx="7">
                <c:v>26906</c:v>
              </c:pt>
              <c:pt idx="8">
                <c:v>-1446</c:v>
              </c:pt>
              <c:pt idx="9">
                <c:v>27815</c:v>
              </c:pt>
              <c:pt idx="10">
                <c:v>55060</c:v>
              </c:pt>
              <c:pt idx="11">
                <c:v>9882</c:v>
              </c:pt>
            </c:numLit>
          </c:val>
          <c:extLst>
            <c:ext xmlns:c16="http://schemas.microsoft.com/office/drawing/2014/chart" uri="{C3380CC4-5D6E-409C-BE32-E72D297353CC}">
              <c16:uniqueId val="{00000002-9481-4875-8153-5B8430104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1985296"/>
        <c:axId val="1361984880"/>
      </c:barChart>
      <c:catAx>
        <c:axId val="13619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1984880"/>
        <c:crosses val="autoZero"/>
        <c:auto val="0"/>
        <c:lblAlgn val="ctr"/>
        <c:lblOffset val="100"/>
        <c:noMultiLvlLbl val="0"/>
      </c:catAx>
      <c:valAx>
        <c:axId val="13619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19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5259301150892"/>
          <c:y val="5.3748444046120218E-2"/>
          <c:w val="0.84147408298100668"/>
          <c:h val="6.09760365320188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MCR.xlsx]tablasdinamicas!TablaDinámica18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tablasdinamicas!$B$20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tablasdinamicas!$B$21:$B$25</c:f>
              <c:numCache>
                <c:formatCode>General</c:formatCode>
                <c:ptCount val="4"/>
                <c:pt idx="0">
                  <c:v>-3257</c:v>
                </c:pt>
                <c:pt idx="1">
                  <c:v>22628</c:v>
                </c:pt>
                <c:pt idx="2">
                  <c:v>19732</c:v>
                </c:pt>
                <c:pt idx="3">
                  <c:v>-2263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6-4B96-9E16-E0A67314F32C}"/>
            </c:ext>
          </c:extLst>
        </c:ser>
        <c:ser>
          <c:idx val="1"/>
          <c:order val="1"/>
          <c:tx>
            <c:strRef>
              <c:f>tablasdinamicas!$C$20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tablasdinamicas!$C$21:$C$25</c:f>
              <c:numCache>
                <c:formatCode>General</c:formatCode>
                <c:ptCount val="4"/>
                <c:pt idx="0">
                  <c:v>-4705</c:v>
                </c:pt>
                <c:pt idx="1">
                  <c:v>20766</c:v>
                </c:pt>
                <c:pt idx="2">
                  <c:v>-5507</c:v>
                </c:pt>
                <c:pt idx="3">
                  <c:v>-2107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6-4B96-9E16-E0A67314F32C}"/>
            </c:ext>
          </c:extLst>
        </c:ser>
        <c:ser>
          <c:idx val="2"/>
          <c:order val="2"/>
          <c:tx>
            <c:strRef>
              <c:f>tablasdinamicas!$D$20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tablasdinamicas!$A$21:$A$25</c:f>
              <c:strCache>
                <c:ptCount val="4"/>
                <c:pt idx="0">
                  <c:v>Fibra Uno</c:v>
                </c:pt>
                <c:pt idx="1">
                  <c:v>Grupo Alfa</c:v>
                </c:pt>
                <c:pt idx="2">
                  <c:v>Grupo Carso</c:v>
                </c:pt>
                <c:pt idx="3">
                  <c:v>Grupo Homex</c:v>
                </c:pt>
              </c:strCache>
            </c:strRef>
          </c:cat>
          <c:val>
            <c:numRef>
              <c:f>tablasdinamicas!$D$21:$D$25</c:f>
              <c:numCache>
                <c:formatCode>General</c:formatCode>
                <c:ptCount val="4"/>
                <c:pt idx="0">
                  <c:v>7400</c:v>
                </c:pt>
                <c:pt idx="1">
                  <c:v>9400</c:v>
                </c:pt>
                <c:pt idx="2">
                  <c:v>10500</c:v>
                </c:pt>
                <c:pt idx="3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6-4B96-9E16-E0A67314F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9283232"/>
        <c:axId val="1359276992"/>
      </c:barChart>
      <c:catAx>
        <c:axId val="135928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276992"/>
        <c:crosses val="autoZero"/>
        <c:auto val="1"/>
        <c:lblAlgn val="ctr"/>
        <c:lblOffset val="100"/>
        <c:noMultiLvlLbl val="0"/>
      </c:catAx>
      <c:valAx>
        <c:axId val="135927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2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148877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2193395"/>
          <a:ext cx="1101378" cy="6752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24</xdr:row>
      <xdr:rowOff>133350</xdr:rowOff>
    </xdr:from>
    <xdr:to>
      <xdr:col>12</xdr:col>
      <xdr:colOff>600075</xdr:colOff>
      <xdr:row>37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1086389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1256631" y="1286414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180974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38099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485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69342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66294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632460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60198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57245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5419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5114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8006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4958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419100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3895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59092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96227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27660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247651</xdr:colOff>
      <xdr:row>4</xdr:row>
      <xdr:rowOff>85724</xdr:rowOff>
    </xdr:from>
    <xdr:to>
      <xdr:col>19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142874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1333500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25812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1323975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8675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1295400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6572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1314450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62484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1343025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9340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1295400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64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1352550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3435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1362075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0292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1343025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47244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1343025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4429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1333500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41052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1333500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8100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1314450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34956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1343025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2004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1323975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905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1486958</xdr:colOff>
      <xdr:row>4</xdr:row>
      <xdr:rowOff>391583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666750"/>
          <a:ext cx="3210983" cy="1067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66675</xdr:rowOff>
    </xdr:from>
    <xdr:to>
      <xdr:col>10</xdr:col>
      <xdr:colOff>295275</xdr:colOff>
      <xdr:row>16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19</xdr:row>
      <xdr:rowOff>0</xdr:rowOff>
    </xdr:from>
    <xdr:to>
      <xdr:col>8</xdr:col>
      <xdr:colOff>152400</xdr:colOff>
      <xdr:row>33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619125</xdr:colOff>
      <xdr:row>19</xdr:row>
      <xdr:rowOff>28575</xdr:rowOff>
    </xdr:from>
    <xdr:to>
      <xdr:col>11</xdr:col>
      <xdr:colOff>161925</xdr:colOff>
      <xdr:row>32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00000000-0008-0000-0B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20725" y="36480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</xdr:row>
      <xdr:rowOff>28575</xdr:rowOff>
    </xdr:from>
    <xdr:to>
      <xdr:col>10</xdr:col>
      <xdr:colOff>209550</xdr:colOff>
      <xdr:row>4</xdr:row>
      <xdr:rowOff>85725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2867024" y="219075"/>
          <a:ext cx="4962526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 u="sng"/>
            <a:t>Informe</a:t>
          </a:r>
          <a:r>
            <a:rPr lang="es-MX" sz="1800" u="sng" baseline="0"/>
            <a:t> de l</a:t>
          </a:r>
          <a:r>
            <a:rPr lang="es-MX" sz="1800" u="sng"/>
            <a:t>as empresas más grandes de México</a:t>
          </a:r>
        </a:p>
      </xdr:txBody>
    </xdr:sp>
    <xdr:clientData/>
  </xdr:twoCellAnchor>
  <xdr:twoCellAnchor>
    <xdr:from>
      <xdr:col>4</xdr:col>
      <xdr:colOff>704849</xdr:colOff>
      <xdr:row>4</xdr:row>
      <xdr:rowOff>171449</xdr:rowOff>
    </xdr:from>
    <xdr:to>
      <xdr:col>9</xdr:col>
      <xdr:colOff>47624</xdr:colOff>
      <xdr:row>8</xdr:row>
      <xdr:rowOff>66674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752849" y="933449"/>
          <a:ext cx="3152775" cy="6572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             </a:t>
          </a:r>
        </a:p>
        <a:p>
          <a:pPr algn="l"/>
          <a:r>
            <a:rPr lang="es-MX" sz="1100" baseline="0"/>
            <a:t>           </a:t>
          </a:r>
          <a:r>
            <a:rPr lang="es-MX" sz="1400" baseline="0"/>
            <a:t> </a:t>
          </a:r>
          <a:r>
            <a:rPr lang="es-MX" sz="1400"/>
            <a:t>Valor del mercado 2014 - 2016</a:t>
          </a:r>
        </a:p>
      </xdr:txBody>
    </xdr:sp>
    <xdr:clientData/>
  </xdr:twoCellAnchor>
  <xdr:twoCellAnchor>
    <xdr:from>
      <xdr:col>0</xdr:col>
      <xdr:colOff>133350</xdr:colOff>
      <xdr:row>10</xdr:row>
      <xdr:rowOff>85725</xdr:rowOff>
    </xdr:from>
    <xdr:to>
      <xdr:col>10</xdr:col>
      <xdr:colOff>247650</xdr:colOff>
      <xdr:row>28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28</xdr:row>
      <xdr:rowOff>9525</xdr:rowOff>
    </xdr:from>
    <xdr:to>
      <xdr:col>7</xdr:col>
      <xdr:colOff>371475</xdr:colOff>
      <xdr:row>42</xdr:row>
      <xdr:rowOff>85725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619125</xdr:colOff>
      <xdr:row>28</xdr:row>
      <xdr:rowOff>171450</xdr:rowOff>
    </xdr:from>
    <xdr:to>
      <xdr:col>10</xdr:col>
      <xdr:colOff>161925</xdr:colOff>
      <xdr:row>42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Industria 1">
              <a:extLst>
                <a:ext uri="{FF2B5EF4-FFF2-40B4-BE49-F238E27FC236}">
                  <a16:creationId xmlns:a16="http://schemas.microsoft.com/office/drawing/2014/main" id="{00000000-0008-0000-0C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3125" y="55054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critorio/DOCUMETOS/Simulador_Excel_2016v7.1.4_HASH/Simulador_Excel_2016v7.1.4_HASH/Personales/Mis%20Documentos/bin2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cruz.coello\Documents\CURSO%20EXCEL\Examen%20ms%20Excel%20MC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/>
      <sheetData sheetId="1"/>
      <sheetData sheetId="2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pedidos"/>
      <sheetName val="Clientes"/>
      <sheetName val="Proveedores"/>
      <sheetName val="Graficainventario"/>
      <sheetName val="Inventario"/>
      <sheetName val="Clasificación"/>
      <sheetName val="Auditoría"/>
      <sheetName val="RécordClientes"/>
      <sheetName val="RécordFacturas"/>
      <sheetName val="Top Empresas Mundial"/>
      <sheetName val="tablasdinamicas"/>
      <sheetName val="Top Empresas México"/>
      <sheetName val="Dhasboard"/>
    </sheetNames>
    <sheetDataSet>
      <sheetData sheetId="0"/>
      <sheetData sheetId="1"/>
      <sheetData sheetId="2"/>
      <sheetData sheetId="3" refreshError="1"/>
      <sheetData sheetId="4"/>
      <sheetData sheetId="5"/>
      <sheetData sheetId="6">
        <row r="4">
          <cell r="I4" t="str">
            <v>Monto de venta</v>
          </cell>
        </row>
        <row r="5">
          <cell r="G5" t="str">
            <v>Tlaxcala</v>
          </cell>
          <cell r="I5">
            <v>249418</v>
          </cell>
        </row>
        <row r="6">
          <cell r="G6" t="str">
            <v>Puebla</v>
          </cell>
          <cell r="I6">
            <v>239220</v>
          </cell>
        </row>
        <row r="7">
          <cell r="G7" t="str">
            <v>Veracruz</v>
          </cell>
          <cell r="I7">
            <v>187862</v>
          </cell>
        </row>
        <row r="8">
          <cell r="G8" t="str">
            <v>Tlaxcala</v>
          </cell>
          <cell r="I8">
            <v>219716</v>
          </cell>
        </row>
        <row r="9">
          <cell r="G9" t="str">
            <v>Puebla</v>
          </cell>
          <cell r="I9">
            <v>229455</v>
          </cell>
        </row>
        <row r="10">
          <cell r="G10" t="str">
            <v>Hidalgo</v>
          </cell>
          <cell r="I10">
            <v>250852</v>
          </cell>
        </row>
        <row r="11">
          <cell r="G11" t="str">
            <v>Hidalgo</v>
          </cell>
          <cell r="I11">
            <v>298272</v>
          </cell>
        </row>
        <row r="12">
          <cell r="G12" t="str">
            <v>Tlaxcala</v>
          </cell>
          <cell r="I12">
            <v>258444</v>
          </cell>
        </row>
        <row r="13">
          <cell r="G13" t="str">
            <v>Tlaxcala</v>
          </cell>
          <cell r="I13">
            <v>255906</v>
          </cell>
        </row>
        <row r="14">
          <cell r="G14" t="str">
            <v>Hidalgo</v>
          </cell>
          <cell r="I14">
            <v>189156</v>
          </cell>
        </row>
        <row r="15">
          <cell r="G15" t="str">
            <v>Veracruz</v>
          </cell>
          <cell r="I15">
            <v>242704</v>
          </cell>
        </row>
        <row r="16">
          <cell r="G16" t="str">
            <v>Veracruz</v>
          </cell>
          <cell r="I16">
            <v>253920</v>
          </cell>
        </row>
        <row r="17">
          <cell r="G17" t="str">
            <v>Puebla</v>
          </cell>
          <cell r="I17">
            <v>258560</v>
          </cell>
        </row>
        <row r="18">
          <cell r="G18" t="str">
            <v>Tlaxcala</v>
          </cell>
          <cell r="I18">
            <v>262777</v>
          </cell>
        </row>
        <row r="19">
          <cell r="G19" t="str">
            <v>Puebla</v>
          </cell>
          <cell r="I19">
            <v>279342</v>
          </cell>
        </row>
        <row r="20">
          <cell r="G20" t="str">
            <v>Hidalgo</v>
          </cell>
          <cell r="I20">
            <v>251596</v>
          </cell>
        </row>
        <row r="21">
          <cell r="G21" t="str">
            <v>Puebla</v>
          </cell>
          <cell r="I21">
            <v>280741</v>
          </cell>
        </row>
        <row r="22">
          <cell r="G22" t="str">
            <v>Puebla</v>
          </cell>
          <cell r="I22">
            <v>251430</v>
          </cell>
        </row>
        <row r="23">
          <cell r="G23" t="str">
            <v>Veracruz</v>
          </cell>
          <cell r="I23">
            <v>227178</v>
          </cell>
        </row>
        <row r="24">
          <cell r="G24" t="str">
            <v>Hidalgo</v>
          </cell>
          <cell r="I24">
            <v>223564</v>
          </cell>
        </row>
        <row r="25">
          <cell r="G25" t="str">
            <v>Hidalgo</v>
          </cell>
          <cell r="I25">
            <v>299996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cruz.coello\Documents\CURSO%20EXCEL\Examen%20ms%20Excel%20MC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cruz.coello\Documents\CURSO%20EXCEL\Examen%20ms%20Excel%20MC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cruz Coello Rivera" refreshedDate="44375.360639583334" createdVersion="6" refreshedVersion="6" minRefreshableVersion="3" recordCount="30" xr:uid="{00000000-000A-0000-FFFF-FFFF00000000}">
  <cacheSource type="worksheet">
    <worksheetSource name="Ventas" r:id="rId2"/>
  </cacheSource>
  <cacheFields count="5">
    <cacheField name="Giro Comercial" numFmtId="0">
      <sharedItems/>
    </cacheField>
    <cacheField name="Códig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/>
    </cacheField>
    <cacheField name="Monto" numFmtId="44">
      <sharedItems containsSemiMixedTypes="0" containsString="0" containsNumber="1" containsInteger="1" minValue="358846" maxValue="2937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cruz Coello Rivera" refreshedDate="44375.146522685187" createdVersion="6" refreshedVersion="6" minRefreshableVersion="3" recordCount="15" xr:uid="{00000000-000A-0000-FFFF-FFFF03000000}">
  <cacheSource type="worksheet">
    <worksheetSource name="tbl_Rendimiento5" r:id="rId2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8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8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8">
      <sharedItems containsSemiMixedTypes="0" containsString="0" containsNumber="1" containsInteger="1" minValue="-3257" maxValue="55060" count="15">
        <n v="55060"/>
        <n v="16502"/>
        <n v="1380"/>
        <n v="27815"/>
        <n v="-1446"/>
        <n v="26906"/>
        <n v="19794"/>
        <n v="9561"/>
        <n v="22628"/>
        <n v="9882"/>
        <n v="15480"/>
        <n v="19732"/>
        <n v="99"/>
        <n v="-2263"/>
        <n v="-3257"/>
      </sharedItems>
    </cacheField>
    <cacheField name="Logo" numFmtId="0">
      <sharedItems containsNonDate="0" containsString="0" containsBlank="1" count="1">
        <m/>
      </sharedItems>
    </cacheField>
    <cacheField name="Columna1" numFmtId="169">
      <sharedItems containsNonDate="0" containsString="0" containsBlank="1" count="1">
        <m/>
      </sharedItems>
    </cacheField>
    <cacheField name="Columna2" numFmtId="9">
      <sharedItems containsNonDate="0" containsString="0" containsBlank="1"/>
    </cacheField>
    <cacheField name="Columna3" numFmtId="169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/>
    </cacheField>
    <cacheField name="Columna6" numFmtId="2">
      <sharedItems containsNonDate="0" containsString="0" containsBlank="1"/>
    </cacheField>
    <cacheField name="Columna7" numFmtId="167">
      <sharedItems containsNonDate="0" containsString="0" containsBlank="1"/>
    </cacheField>
    <cacheField name="Columna8" numFmtId="167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9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cruz Coello Rivera" refreshedDate="44375.586029282407" createdVersion="6" refreshedVersion="6" minRefreshableVersion="3" recordCount="15" xr:uid="{00000000-000A-0000-FFFF-FFFF02000000}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71">
      <sharedItems containsSemiMixedTypes="0" containsString="0" containsNumber="1" containsInteger="1" minValue="-5507" maxValue="61126"/>
    </cacheField>
    <cacheField name="Valor de mercado 2015 (mdd)2" numFmtId="171">
      <sharedItems containsSemiMixedTypes="0" containsString="0" containsNumber="1" containsInteger="1" minValue="177" maxValue="51900"/>
    </cacheField>
    <cacheField name="Valor de mercado 2016 (mdd)" numFmtId="171">
      <sharedItems containsSemiMixedTypes="0" containsString="0" containsNumber="1" containsInteger="1" minValue="-3257" maxValue="55060"/>
    </cacheField>
    <cacheField name="Logo" numFmtId="0">
      <sharedItems containsNonDate="0" containsString="0" containsBlank="1"/>
    </cacheField>
    <cacheField name="Columna1" numFmtId="172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72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/>
    </cacheField>
    <cacheField name="Columna6" numFmtId="2">
      <sharedItems containsNonDate="0" containsString="0" containsBlank="1"/>
    </cacheField>
    <cacheField name="Columna7" numFmtId="170">
      <sharedItems containsNonDate="0" containsString="0" containsBlank="1"/>
    </cacheField>
    <cacheField name="Columna8" numFmtId="170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72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Estacionamiento"/>
    <s v="Est"/>
    <x v="0"/>
    <s v="Puebla"/>
    <n v="2133903"/>
  </r>
  <r>
    <s v="Local"/>
    <s v="Loc"/>
    <x v="1"/>
    <s v="Hidalgo"/>
    <n v="1945424"/>
  </r>
  <r>
    <s v="Oficina"/>
    <s v="Ofi"/>
    <x v="0"/>
    <s v="Hidalgo"/>
    <n v="712416"/>
  </r>
  <r>
    <s v="Estacionamiento"/>
    <s v="Est"/>
    <x v="0"/>
    <s v="Hidalgo"/>
    <n v="1815450"/>
  </r>
  <r>
    <s v="Suelo"/>
    <s v="Sue"/>
    <x v="1"/>
    <s v="Veracruz"/>
    <n v="1138024"/>
  </r>
  <r>
    <s v="Industrial"/>
    <s v="Ind"/>
    <x v="0"/>
    <s v="Hidalgo"/>
    <n v="953156"/>
  </r>
  <r>
    <s v="Estacionamiento"/>
    <s v="Est"/>
    <x v="0"/>
    <s v="Veracruz"/>
    <n v="406686"/>
  </r>
  <r>
    <s v="Oficina"/>
    <s v="Ofi"/>
    <x v="1"/>
    <s v="Hidalgo"/>
    <n v="2158475"/>
  </r>
  <r>
    <s v="Piso"/>
    <s v="Pis"/>
    <x v="0"/>
    <s v="Puebla"/>
    <n v="1024380"/>
  </r>
  <r>
    <s v="Estacionamiento"/>
    <s v="Est"/>
    <x v="1"/>
    <s v="Puebla"/>
    <n v="2042768"/>
  </r>
  <r>
    <s v="Oficina"/>
    <s v="Ofi"/>
    <x v="0"/>
    <s v="Hidalgo"/>
    <n v="627068"/>
  </r>
  <r>
    <s v="Industrial"/>
    <s v="Ind"/>
    <x v="1"/>
    <s v="Hidalgo"/>
    <n v="999328"/>
  </r>
  <r>
    <s v="Estacionamiento"/>
    <s v="Est"/>
    <x v="1"/>
    <s v="Tlaxcala"/>
    <n v="2937300"/>
  </r>
  <r>
    <s v="Local"/>
    <s v="Loc"/>
    <x v="1"/>
    <s v="Veracruz"/>
    <n v="664700"/>
  </r>
  <r>
    <s v="Industrial"/>
    <s v="Ind"/>
    <x v="0"/>
    <s v="Hidalgo"/>
    <n v="820336"/>
  </r>
  <r>
    <s v="Casa"/>
    <s v="Cas"/>
    <x v="0"/>
    <s v="Hidalgo"/>
    <n v="937960"/>
  </r>
  <r>
    <s v="Casa"/>
    <s v="Cas"/>
    <x v="0"/>
    <s v="Veracruz"/>
    <n v="358846"/>
  </r>
  <r>
    <s v="Suelo"/>
    <s v="Sue"/>
    <x v="1"/>
    <s v="Tlaxcala"/>
    <n v="1679605"/>
  </r>
  <r>
    <s v="Piso"/>
    <s v="Pis"/>
    <x v="0"/>
    <s v="Hidalgo"/>
    <n v="472615"/>
  </r>
  <r>
    <s v="Oficina"/>
    <s v="Ofi"/>
    <x v="0"/>
    <s v="Tlaxcala"/>
    <n v="1169496"/>
  </r>
  <r>
    <s v="Industrial"/>
    <s v="Ind"/>
    <x v="1"/>
    <s v="Tlaxcala"/>
    <n v="2020992"/>
  </r>
  <r>
    <s v="Oficina"/>
    <s v="Ofi"/>
    <x v="0"/>
    <s v="Puebla"/>
    <n v="727552"/>
  </r>
  <r>
    <s v="Casa"/>
    <s v="Cas"/>
    <x v="0"/>
    <s v="Hidalgo"/>
    <n v="1438929"/>
  </r>
  <r>
    <s v="Oficina"/>
    <s v="Ofi"/>
    <x v="0"/>
    <s v="Veracruz"/>
    <n v="427390"/>
  </r>
  <r>
    <s v="Oficina"/>
    <s v="Ofi"/>
    <x v="0"/>
    <s v="Tlaxcala"/>
    <n v="1170684"/>
  </r>
  <r>
    <s v="Local"/>
    <s v="Loc"/>
    <x v="0"/>
    <s v="Veracruz"/>
    <n v="549780"/>
  </r>
  <r>
    <s v="Local"/>
    <s v="Loc"/>
    <x v="0"/>
    <s v="Veracruz"/>
    <n v="659330"/>
  </r>
  <r>
    <s v="Casa"/>
    <s v="Cas"/>
    <x v="0"/>
    <s v="Tlaxcala"/>
    <n v="1660560"/>
  </r>
  <r>
    <s v="Casa"/>
    <s v="Cas"/>
    <x v="0"/>
    <s v="Veracruz"/>
    <n v="753571"/>
  </r>
  <r>
    <s v="Local"/>
    <s v="Loc"/>
    <x v="0"/>
    <s v="Veracruz"/>
    <n v="9390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n v="1"/>
    <x v="0"/>
    <x v="0"/>
    <x v="0"/>
    <x v="0"/>
    <x v="0"/>
    <x v="0"/>
    <m/>
    <m/>
    <m/>
    <m/>
    <m/>
    <m/>
    <m/>
    <m/>
    <m/>
    <m/>
    <m/>
  </r>
  <r>
    <x v="1"/>
    <n v="2"/>
    <x v="1"/>
    <x v="1"/>
    <x v="1"/>
    <x v="1"/>
    <x v="0"/>
    <x v="0"/>
    <m/>
    <m/>
    <m/>
    <m/>
    <m/>
    <m/>
    <m/>
    <m/>
    <m/>
    <m/>
    <m/>
  </r>
  <r>
    <x v="2"/>
    <n v="3"/>
    <x v="2"/>
    <x v="2"/>
    <x v="2"/>
    <x v="2"/>
    <x v="0"/>
    <x v="0"/>
    <m/>
    <m/>
    <m/>
    <m/>
    <m/>
    <m/>
    <m/>
    <m/>
    <m/>
    <m/>
    <m/>
  </r>
  <r>
    <x v="3"/>
    <n v="4"/>
    <x v="3"/>
    <x v="3"/>
    <x v="3"/>
    <x v="3"/>
    <x v="0"/>
    <x v="0"/>
    <m/>
    <m/>
    <m/>
    <m/>
    <m/>
    <m/>
    <m/>
    <m/>
    <m/>
    <m/>
    <m/>
  </r>
  <r>
    <x v="4"/>
    <n v="5"/>
    <x v="4"/>
    <x v="4"/>
    <x v="4"/>
    <x v="4"/>
    <x v="0"/>
    <x v="0"/>
    <m/>
    <m/>
    <m/>
    <m/>
    <m/>
    <m/>
    <m/>
    <m/>
    <m/>
    <m/>
    <m/>
  </r>
  <r>
    <x v="5"/>
    <n v="6"/>
    <x v="5"/>
    <x v="5"/>
    <x v="5"/>
    <x v="5"/>
    <x v="0"/>
    <x v="0"/>
    <m/>
    <m/>
    <m/>
    <m/>
    <m/>
    <m/>
    <m/>
    <m/>
    <m/>
    <m/>
    <m/>
  </r>
  <r>
    <x v="6"/>
    <n v="7"/>
    <x v="2"/>
    <x v="6"/>
    <x v="6"/>
    <x v="6"/>
    <x v="0"/>
    <x v="0"/>
    <m/>
    <m/>
    <m/>
    <m/>
    <m/>
    <m/>
    <m/>
    <m/>
    <m/>
    <m/>
    <m/>
  </r>
  <r>
    <x v="7"/>
    <n v="8"/>
    <x v="6"/>
    <x v="7"/>
    <x v="7"/>
    <x v="7"/>
    <x v="0"/>
    <x v="0"/>
    <m/>
    <m/>
    <m/>
    <m/>
    <m/>
    <m/>
    <m/>
    <m/>
    <m/>
    <m/>
    <m/>
  </r>
  <r>
    <x v="8"/>
    <n v="9"/>
    <x v="7"/>
    <x v="8"/>
    <x v="8"/>
    <x v="8"/>
    <x v="0"/>
    <x v="0"/>
    <m/>
    <m/>
    <m/>
    <m/>
    <m/>
    <m/>
    <m/>
    <m/>
    <m/>
    <m/>
    <m/>
  </r>
  <r>
    <x v="9"/>
    <n v="10"/>
    <x v="8"/>
    <x v="9"/>
    <x v="9"/>
    <x v="9"/>
    <x v="0"/>
    <x v="0"/>
    <m/>
    <m/>
    <m/>
    <m/>
    <m/>
    <m/>
    <m/>
    <m/>
    <m/>
    <m/>
    <m/>
  </r>
  <r>
    <x v="10"/>
    <n v="11"/>
    <x v="1"/>
    <x v="10"/>
    <x v="10"/>
    <x v="10"/>
    <x v="0"/>
    <x v="0"/>
    <m/>
    <m/>
    <m/>
    <m/>
    <m/>
    <m/>
    <m/>
    <m/>
    <m/>
    <m/>
    <m/>
  </r>
  <r>
    <x v="11"/>
    <n v="12"/>
    <x v="7"/>
    <x v="11"/>
    <x v="11"/>
    <x v="11"/>
    <x v="0"/>
    <x v="0"/>
    <m/>
    <m/>
    <m/>
    <m/>
    <m/>
    <m/>
    <m/>
    <m/>
    <m/>
    <m/>
    <m/>
  </r>
  <r>
    <x v="12"/>
    <n v="13"/>
    <x v="9"/>
    <x v="12"/>
    <x v="12"/>
    <x v="12"/>
    <x v="0"/>
    <x v="0"/>
    <m/>
    <m/>
    <m/>
    <m/>
    <m/>
    <m/>
    <m/>
    <m/>
    <m/>
    <m/>
    <m/>
  </r>
  <r>
    <x v="13"/>
    <n v="14"/>
    <x v="10"/>
    <x v="13"/>
    <x v="13"/>
    <x v="13"/>
    <x v="0"/>
    <x v="0"/>
    <m/>
    <m/>
    <m/>
    <m/>
    <m/>
    <m/>
    <m/>
    <m/>
    <m/>
    <m/>
    <m/>
  </r>
  <r>
    <x v="14"/>
    <n v="15"/>
    <x v="11"/>
    <x v="14"/>
    <x v="14"/>
    <x v="14"/>
    <x v="0"/>
    <x v="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x v="0"/>
    <n v="1"/>
    <x v="0"/>
    <n v="61126"/>
    <n v="51900"/>
    <n v="55060"/>
    <m/>
    <m/>
    <m/>
    <m/>
    <m/>
    <m/>
    <m/>
    <m/>
    <m/>
    <m/>
    <m/>
    <m/>
    <m/>
  </r>
  <r>
    <x v="1"/>
    <n v="2"/>
    <x v="1"/>
    <n v="32126"/>
    <n v="33600"/>
    <n v="16502"/>
    <m/>
    <m/>
    <m/>
    <m/>
    <m/>
    <m/>
    <m/>
    <m/>
    <m/>
    <m/>
    <m/>
    <m/>
    <m/>
  </r>
  <r>
    <x v="2"/>
    <n v="3"/>
    <x v="2"/>
    <n v="4326"/>
    <n v="15200"/>
    <n v="1380"/>
    <m/>
    <m/>
    <m/>
    <m/>
    <m/>
    <m/>
    <m/>
    <m/>
    <m/>
    <m/>
    <m/>
    <m/>
    <m/>
  </r>
  <r>
    <x v="3"/>
    <n v="4"/>
    <x v="3"/>
    <n v="11500"/>
    <n v="18500"/>
    <n v="27815"/>
    <m/>
    <m/>
    <m/>
    <m/>
    <m/>
    <m/>
    <m/>
    <m/>
    <m/>
    <m/>
    <m/>
    <m/>
    <m/>
  </r>
  <r>
    <x v="4"/>
    <n v="5"/>
    <x v="4"/>
    <n v="16920"/>
    <n v="15600"/>
    <n v="-1446"/>
    <m/>
    <m/>
    <m/>
    <m/>
    <m/>
    <m/>
    <m/>
    <m/>
    <m/>
    <m/>
    <m/>
    <m/>
    <m/>
  </r>
  <r>
    <x v="5"/>
    <n v="6"/>
    <x v="5"/>
    <n v="21323"/>
    <n v="10200"/>
    <n v="26906"/>
    <m/>
    <m/>
    <m/>
    <m/>
    <m/>
    <m/>
    <m/>
    <m/>
    <m/>
    <m/>
    <m/>
    <m/>
    <m/>
  </r>
  <r>
    <x v="6"/>
    <n v="7"/>
    <x v="2"/>
    <n v="-3316"/>
    <n v="13300"/>
    <n v="19794"/>
    <m/>
    <m/>
    <m/>
    <m/>
    <m/>
    <m/>
    <m/>
    <m/>
    <m/>
    <m/>
    <m/>
    <m/>
    <m/>
  </r>
  <r>
    <x v="7"/>
    <n v="8"/>
    <x v="6"/>
    <n v="-5349"/>
    <n v="13500"/>
    <n v="9561"/>
    <m/>
    <m/>
    <m/>
    <m/>
    <m/>
    <m/>
    <m/>
    <m/>
    <m/>
    <m/>
    <m/>
    <m/>
    <m/>
  </r>
  <r>
    <x v="8"/>
    <n v="9"/>
    <x v="7"/>
    <n v="20766"/>
    <n v="9400"/>
    <n v="22628"/>
    <m/>
    <m/>
    <m/>
    <m/>
    <m/>
    <m/>
    <m/>
    <m/>
    <m/>
    <m/>
    <m/>
    <m/>
    <m/>
  </r>
  <r>
    <x v="9"/>
    <n v="10"/>
    <x v="8"/>
    <n v="33045"/>
    <n v="15900"/>
    <n v="9882"/>
    <m/>
    <m/>
    <m/>
    <m/>
    <m/>
    <m/>
    <m/>
    <m/>
    <m/>
    <m/>
    <m/>
    <m/>
    <m/>
  </r>
  <r>
    <x v="10"/>
    <n v="11"/>
    <x v="1"/>
    <n v="12059"/>
    <n v="11300"/>
    <n v="15480"/>
    <m/>
    <m/>
    <m/>
    <m/>
    <m/>
    <m/>
    <m/>
    <m/>
    <m/>
    <m/>
    <m/>
    <m/>
    <m/>
  </r>
  <r>
    <x v="11"/>
    <n v="12"/>
    <x v="7"/>
    <n v="-5507"/>
    <n v="10500"/>
    <n v="19732"/>
    <m/>
    <m/>
    <m/>
    <m/>
    <m/>
    <m/>
    <m/>
    <m/>
    <m/>
    <m/>
    <m/>
    <m/>
    <m/>
  </r>
  <r>
    <x v="12"/>
    <n v="13"/>
    <x v="9"/>
    <n v="-1537"/>
    <n v="237"/>
    <n v="99"/>
    <m/>
    <m/>
    <m/>
    <m/>
    <m/>
    <m/>
    <m/>
    <m/>
    <m/>
    <m/>
    <m/>
    <m/>
    <m/>
  </r>
  <r>
    <x v="13"/>
    <n v="14"/>
    <x v="10"/>
    <n v="-2107"/>
    <n v="177"/>
    <n v="-2263"/>
    <m/>
    <m/>
    <m/>
    <m/>
    <m/>
    <m/>
    <m/>
    <m/>
    <m/>
    <m/>
    <m/>
    <m/>
    <m/>
  </r>
  <r>
    <x v="14"/>
    <n v="15"/>
    <x v="11"/>
    <n v="-4705"/>
    <n v="7400"/>
    <n v="-3257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operacion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I21:J24" firstHeaderRow="1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numFmtId="44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de Monto" fld="4" baseField="0" baseItem="0" numFmtId="44"/>
  </dataFields>
  <formats count="1">
    <format dxfId="95">
      <pivotArea outline="0" collapsedLevelsAreSubtotals="1" fieldPosition="0"/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Dinámica1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9">
  <location ref="A4:D17" firstHeaderRow="0" firstDataRow="1" firstDataCol="1"/>
  <pivotFields count="19">
    <pivotField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dataField="1" numFmtId="171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71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71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0" baseItem="0"/>
    <dataField name="Suma de Valor de mercado 2015 (mdd)" fld="4" baseField="0" baseItem="0"/>
    <dataField name="Suma de Valor de mercado 2016 (mdd)" fld="5" baseField="0" baseItem="0"/>
  </dataFields>
  <formats count="4">
    <format dxfId="9">
      <pivotArea dataOnly="0" outline="0" fieldPosition="0">
        <references count="1">
          <reference field="4294967294" count="1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dataOnly="0" outline="0" fieldPosition="0">
        <references count="1">
          <reference field="4294967294" count="1">
            <x v="1"/>
          </reference>
        </references>
      </pivotArea>
    </format>
    <format dxfId="6">
      <pivotArea dataOnly="0" outline="0" fieldPosition="0">
        <references count="1">
          <reference field="4294967294" count="1">
            <x v="2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Dinámica18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A20:D25" firstHeaderRow="0" firstDataRow="1" firstDataCol="1"/>
  <pivotFields count="19">
    <pivotField axis="axisRow"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showAll="0"/>
    <pivotField showAll="0">
      <items count="13">
        <item h="1" x="6"/>
        <item h="1" x="2"/>
        <item h="1" x="1"/>
        <item h="1" x="9"/>
        <item x="7"/>
        <item x="10"/>
        <item x="11"/>
        <item h="1" x="5"/>
        <item h="1" x="4"/>
        <item h="1" x="3"/>
        <item h="1" x="0"/>
        <item h="1" x="8"/>
        <item t="default"/>
      </items>
    </pivotField>
    <pivotField dataField="1" numFmtId="171" showAll="0"/>
    <pivotField dataField="1" numFmtId="171" showAll="0"/>
    <pivotField dataField="1"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5"/>
    </i>
    <i>
      <x v="6"/>
    </i>
    <i>
      <x v="8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6 (mdd)" fld="5" baseField="0" baseItem="0"/>
    <dataField name="Suma de Valor de mercado 2014 (mdd)" fld="3" baseField="0" baseItem="0"/>
    <dataField name="Suma de Valor de mercado 2015 (mdd)2" fld="4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00000000-0013-0000-FFFF-FFFF01000000}" sourceName="Industria">
  <pivotTables>
    <pivotTable tabId="12" name="TablaDinámica18"/>
  </pivotTables>
  <data>
    <tabular pivotCacheId="2">
      <items count="12">
        <i x="6"/>
        <i x="2"/>
        <i x="1"/>
        <i x="9"/>
        <i x="7" s="1"/>
        <i x="10" s="1"/>
        <i x="11" s="1"/>
        <i x="5"/>
        <i x="4"/>
        <i x="3"/>
        <i x="0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" xr10:uid="{00000000-0014-0000-FFFF-FFFF01000000}" cache="SegmentaciónDeDatos_Industria" caption="Industria" startItem="4" style="SlicerStyleLight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00000000-0014-0000-FFFF-FFFF02000000}" cache="SegmentaciónDeDatos_Industria" caption="Industria" startItem="4" style="SlicerStyleLight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6" displayName="Tabla6" ref="A6:J54" totalsRowShown="0" headerRowDxfId="117" tableBorderDxfId="116">
  <autoFilter ref="A6:J54" xr:uid="{00000000-0009-0000-0100-000001000000}"/>
  <tableColumns count="10">
    <tableColumn id="1" xr3:uid="{00000000-0010-0000-0000-000001000000}" name="ID" dataDxfId="115"/>
    <tableColumn id="2" xr3:uid="{00000000-0010-0000-0000-000002000000}" name="FechaDeOrden" dataDxfId="114"/>
    <tableColumn id="3" xr3:uid="{00000000-0010-0000-0000-000003000000}" name="Empleado" dataDxfId="113"/>
    <tableColumn id="4" xr3:uid="{00000000-0010-0000-0000-000004000000}" name="Status" dataDxfId="112"/>
    <tableColumn id="5" xr3:uid="{00000000-0010-0000-0000-000005000000}" name="Compañía" dataDxfId="111"/>
    <tableColumn id="6" xr3:uid="{00000000-0010-0000-0000-000006000000}" name="Fecha de envío" dataDxfId="110"/>
    <tableColumn id="7" xr3:uid="{00000000-0010-0000-0000-000007000000}" name="Cantidad" dataDxfId="109"/>
    <tableColumn id="8" xr3:uid="{00000000-0010-0000-0000-000008000000}" name="Precio" dataDxfId="108" dataCellStyle="Moneda"/>
    <tableColumn id="9" xr3:uid="{00000000-0010-0000-0000-000009000000}" name="Costo de envío" dataDxfId="107" dataCellStyle="Moneda"/>
    <tableColumn id="10" xr3:uid="{00000000-0010-0000-0000-00000A000000}" name="Total" dataDxfId="1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" displayName="Tabla1" ref="A6:J36" totalsRowCount="1">
  <autoFilter ref="A6:J35" xr:uid="{00000000-0009-0000-0100-000002000000}"/>
  <tableColumns count="10">
    <tableColumn id="1" xr3:uid="{00000000-0010-0000-0100-000001000000}" name="Compañía" totalsRowLabel="Total"/>
    <tableColumn id="2" xr3:uid="{00000000-0010-0000-0100-000002000000}" name="ID"/>
    <tableColumn id="3" xr3:uid="{00000000-0010-0000-0100-000003000000}" name="Primer nombre"/>
    <tableColumn id="4" xr3:uid="{00000000-0010-0000-0100-000004000000}" name="Apellido"/>
    <tableColumn id="5" xr3:uid="{00000000-0010-0000-0100-000005000000}" name="Teléfono"/>
    <tableColumn id="6" xr3:uid="{00000000-0010-0000-0100-000006000000}" name="Puesto"/>
    <tableColumn id="7" xr3:uid="{00000000-0010-0000-0100-000007000000}" name="Compras realizadas" dataDxfId="105"/>
    <tableColumn id="8" xr3:uid="{00000000-0010-0000-0100-000008000000}" name="Dirección"/>
    <tableColumn id="9" xr3:uid="{00000000-0010-0000-0100-000009000000}" name="Estado/Provincia"/>
    <tableColumn id="10" xr3:uid="{00000000-0010-0000-0100-00000A000000}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7" displayName="Tabla7" ref="A4:E14" totalsRowShown="0">
  <autoFilter ref="A4:E14" xr:uid="{00000000-0009-0000-0100-000003000000}"/>
  <tableColumns count="5">
    <tableColumn id="1" xr3:uid="{00000000-0010-0000-0200-000001000000}" name="Compañía"/>
    <tableColumn id="2" xr3:uid="{00000000-0010-0000-0200-000002000000}" name="Pedidos"/>
    <tableColumn id="3" xr3:uid="{00000000-0010-0000-0200-000003000000}" name="Primer nombre"/>
    <tableColumn id="4" xr3:uid="{00000000-0010-0000-0200-000004000000}" name="Apellido"/>
    <tableColumn id="5" xr3:uid="{00000000-0010-0000-0200-000005000000}" name="Puest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0" displayName="Tabla10" ref="C8:K39" totalsRowCount="1" headerRowDxfId="103" tableBorderDxfId="102" headerRowCellStyle="Normal 3">
  <autoFilter ref="C8:K38" xr:uid="{00000000-0009-0000-0100-000004000000}">
    <filterColumn colId="3">
      <filters>
        <filter val="Alquiler"/>
      </filters>
    </filterColumn>
  </autoFilter>
  <tableColumns count="9">
    <tableColumn id="1" xr3:uid="{00000000-0010-0000-0300-000001000000}" name="Referencia" totalsRowLabel="Total"/>
    <tableColumn id="2" xr3:uid="{00000000-0010-0000-0300-000002000000}" name="Fecha Alta" dataDxfId="101" totalsRowDxfId="100" dataCellStyle="Normal 3"/>
    <tableColumn id="3" xr3:uid="{00000000-0010-0000-0300-000003000000}" name="Tipo"/>
    <tableColumn id="4" xr3:uid="{00000000-0010-0000-0300-000004000000}" name="Operación" totalsRowFunction="count"/>
    <tableColumn id="5" xr3:uid="{00000000-0010-0000-0300-000005000000}" name="Estado"/>
    <tableColumn id="6" xr3:uid="{00000000-0010-0000-0300-000006000000}" name="Superficie"/>
    <tableColumn id="7" xr3:uid="{00000000-0010-0000-0300-000007000000}" name="Monto" totalsRowFunction="sum" dataDxfId="99" totalsRowDxfId="98" dataCellStyle="Normal 3"/>
    <tableColumn id="8" xr3:uid="{00000000-0010-0000-0300-000008000000}" name="Fecha Venta" dataDxfId="97" totalsRowDxfId="96" dataCellStyle="Normal 3"/>
    <tableColumn id="9" xr3:uid="{00000000-0010-0000-0300-000009000000}" name="Vendedor" totalsRowFunction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Ventas" displayName="Ventas" ref="C6:G36" totalsRowShown="0">
  <autoFilter ref="C6:G36" xr:uid="{00000000-0009-0000-0100-000005000000}"/>
  <tableColumns count="5">
    <tableColumn id="1" xr3:uid="{00000000-0010-0000-0400-000001000000}" name="Giro Comercial"/>
    <tableColumn id="5" xr3:uid="{00000000-0010-0000-0400-000005000000}" name="Código" dataDxfId="94">
      <calculatedColumnFormula>LEFT(Ventas[[#This Row],[Giro Comercial]],3)</calculatedColumnFormula>
    </tableColumn>
    <tableColumn id="2" xr3:uid="{00000000-0010-0000-0400-000002000000}" name="Operación"/>
    <tableColumn id="3" xr3:uid="{00000000-0010-0000-0400-000003000000}" name="Estado"/>
    <tableColumn id="4" xr3:uid="{00000000-0010-0000-0400-000004000000}" name="Monto" dataDxfId="93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uditoría" displayName="Auditoría" ref="C4:I25">
  <autoFilter ref="C4:I25" xr:uid="{00000000-0009-0000-0100-000006000000}"/>
  <tableColumns count="7">
    <tableColumn id="1" xr3:uid="{00000000-0010-0000-0500-000001000000}" name="Referencia" totalsRowLabel="Total"/>
    <tableColumn id="2" xr3:uid="{00000000-0010-0000-0500-000002000000}" name="Fecha Alta" dataDxfId="92"/>
    <tableColumn id="3" xr3:uid="{00000000-0010-0000-0500-000003000000}" name="Tipo"/>
    <tableColumn id="4" xr3:uid="{00000000-0010-0000-0500-000004000000}" name="Operación"/>
    <tableColumn id="5" xr3:uid="{00000000-0010-0000-0500-000005000000}" name="Estado"/>
    <tableColumn id="6" xr3:uid="{00000000-0010-0000-0500-000006000000}" name="Superficie"/>
    <tableColumn id="7" xr3:uid="{00000000-0010-0000-0500-000007000000}" name="Monto de venta" totalsRowFunction="sum" dataDxfId="91" totalsRowDxfId="90"/>
  </tableColumns>
  <tableStyleInfo name="TableStyleMedium11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8" displayName="Tabla8" ref="C6:L33" totalsRowShown="0" headerRowDxfId="88" dataDxfId="87" tableBorderDxfId="86" headerRowCellStyle="Normal 4" dataCellStyle="Normal 4">
  <autoFilter ref="C6:L33" xr:uid="{00000000-0009-0000-0100-000007000000}"/>
  <tableColumns count="10">
    <tableColumn id="1" xr3:uid="{00000000-0010-0000-0600-000001000000}" name="Cuenta No." dataDxfId="85" dataCellStyle="Normal 4"/>
    <tableColumn id="2" xr3:uid="{00000000-0010-0000-0600-000002000000}" name="Factura No." dataDxfId="84" dataCellStyle="Normal 4"/>
    <tableColumn id="3" xr3:uid="{00000000-0010-0000-0600-000003000000}" name="Fecha Factura" dataDxfId="83" dataCellStyle="Normal 4"/>
    <tableColumn id="4" xr3:uid="{00000000-0010-0000-0600-000004000000}" name="NOMBRE" dataDxfId="82" dataCellStyle="Normal 4"/>
    <tableColumn id="5" xr3:uid="{00000000-0010-0000-0600-000005000000}" name="Monto" dataDxfId="81" dataCellStyle="Moneda 2"/>
    <tableColumn id="6" xr3:uid="{00000000-0010-0000-0600-000006000000}" name="DIRECCIÓN" dataDxfId="80" dataCellStyle="Normal 4"/>
    <tableColumn id="7" xr3:uid="{00000000-0010-0000-0600-000007000000}" name="CIUDAD, ESTADO, CP" dataDxfId="79" dataCellStyle="Normal 4"/>
    <tableColumn id="8" xr3:uid="{00000000-0010-0000-0600-000008000000}" name="60 días" dataDxfId="78" dataCellStyle="Normal 4">
      <calculatedColumnFormula>Tabla8[[#This Row],[Fecha Factura]]+60</calculatedColumnFormula>
    </tableColumn>
    <tableColumn id="9" xr3:uid="{00000000-0010-0000-0600-000009000000}" name="90 días" dataDxfId="77" dataCellStyle="Normal 4">
      <calculatedColumnFormula>Tabla8[[#This Row],[Fecha Factura]]+90</calculatedColumnFormula>
    </tableColumn>
    <tableColumn id="10" xr3:uid="{00000000-0010-0000-0600-00000A000000}" name="120 días" dataDxfId="76" dataCellStyle="Normal 4">
      <calculatedColumnFormula>Tabla8[[#This Row],[Fecha Factura]]+120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9" displayName="Tabla9" ref="B12:H39" totalsRowShown="0" headerRowBorderDxfId="75" tableBorderDxfId="74" totalsRowBorderDxfId="73">
  <autoFilter ref="B12:H39" xr:uid="{00000000-0009-0000-0100-000008000000}"/>
  <tableColumns count="7">
    <tableColumn id="1" xr3:uid="{00000000-0010-0000-0700-000001000000}" name="Cuenta No." dataDxfId="72" dataCellStyle="Normal 4"/>
    <tableColumn id="2" xr3:uid="{00000000-0010-0000-0700-000002000000}" name="Factura No." dataDxfId="71" dataCellStyle="Normal 4"/>
    <tableColumn id="3" xr3:uid="{00000000-0010-0000-0700-000003000000}" name="Fecha Factura" dataDxfId="70" dataCellStyle="Normal 4"/>
    <tableColumn id="4" xr3:uid="{00000000-0010-0000-0700-000004000000}" name="Fecha Vencim." dataDxfId="69" dataCellStyle="Normal 4"/>
    <tableColumn id="5" xr3:uid="{00000000-0010-0000-0700-000005000000}" name="Monto" dataDxfId="68" dataCellStyle="Moneda 2"/>
    <tableColumn id="6" xr3:uid="{00000000-0010-0000-0700-000006000000}" name="Vendedor" dataDxfId="67" dataCellStyle="Moneda 2"/>
    <tableColumn id="7" xr3:uid="{00000000-0010-0000-0700-000007000000}" name="Días Vencidos" dataDxfId="66" dataCellStyle="Normal 4">
      <calculatedColumnFormula>IF(Tabla9[[#This Row],[Fecha Vencim.]]&lt;$C$8,$C$8-Tabla9[[#This Row],[Fecha Vencim.]],"NO VENCIDA")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_Rendimiento7" displayName="tbl_Rendimiento7" ref="B11:U34" totalsRowShown="0">
  <autoFilter ref="B11:U34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800-000001000000}" name="Nombre" dataDxfId="56"/>
    <tableColumn id="3" xr3:uid="{00000000-0010-0000-0800-000003000000}" name="Lugar en lista global" dataDxfId="55"/>
    <tableColumn id="20" xr3:uid="{00000000-0010-0000-0800-000014000000}" name="País" dataDxfId="54"/>
    <tableColumn id="4" xr3:uid="{00000000-0010-0000-0800-000004000000}" name="Industria" dataDxfId="53"/>
    <tableColumn id="5" xr3:uid="{00000000-0010-0000-0800-000005000000}" name="Valor de mercado 2015 (mdd)" dataDxfId="52"/>
    <tableColumn id="6" xr3:uid="{00000000-0010-0000-0800-000006000000}" name="Valor de mercado 2016(mdd)" dataDxfId="51"/>
    <tableColumn id="21" xr3:uid="{00000000-0010-0000-0800-000015000000}" name="Ganancia/Perdida" dataDxfId="50"/>
    <tableColumn id="19" xr3:uid="{00000000-0010-0000-0800-000013000000}" name="Logo"/>
    <tableColumn id="7" xr3:uid="{00000000-0010-0000-0800-000007000000}" name="Columna1" dataDxfId="49"/>
    <tableColumn id="8" xr3:uid="{00000000-0010-0000-0800-000008000000}" name="Columna2" dataDxfId="48"/>
    <tableColumn id="9" xr3:uid="{00000000-0010-0000-0800-000009000000}" name="Columna3" dataDxfId="47"/>
    <tableColumn id="10" xr3:uid="{00000000-0010-0000-0800-00000A000000}" name="Columna4" dataDxfId="46"/>
    <tableColumn id="11" xr3:uid="{00000000-0010-0000-0800-00000B000000}" name="Columna5" dataDxfId="45"/>
    <tableColumn id="12" xr3:uid="{00000000-0010-0000-0800-00000C000000}" name="Columna6" dataDxfId="44"/>
    <tableColumn id="13" xr3:uid="{00000000-0010-0000-0800-00000D000000}" name="Columna7" dataDxfId="43"/>
    <tableColumn id="14" xr3:uid="{00000000-0010-0000-0800-00000E000000}" name="Columna8" dataDxfId="42"/>
    <tableColumn id="15" xr3:uid="{00000000-0010-0000-0800-00000F000000}" name="Columna9" dataDxfId="41"/>
    <tableColumn id="16" xr3:uid="{00000000-0010-0000-0800-000010000000}" name="Columna10" dataDxfId="40"/>
    <tableColumn id="17" xr3:uid="{00000000-0010-0000-0800-000011000000}" name="Columna11" dataDxfId="39"/>
    <tableColumn id="18" xr3:uid="{00000000-0010-0000-0800-000012000000}" name="Columna12" dataDxfId="38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_Rendimiento5" displayName="tbl_Rendimiento5" ref="B9:T24" totalsRowShown="0" headerRowDxfId="28">
  <autoFilter ref="B9:T24" xr:uid="{00000000-0009-0000-0100-00000A000000}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900-000001000000}" name="Nombre" dataDxfId="27"/>
    <tableColumn id="2" xr3:uid="{00000000-0010-0000-0900-000002000000}" name="Lugar de la lista de México" dataDxfId="26"/>
    <tableColumn id="4" xr3:uid="{00000000-0010-0000-0900-000004000000}" name="Industria" dataDxfId="25"/>
    <tableColumn id="22" xr3:uid="{00000000-0010-0000-0900-000016000000}" name="Valor de mercado 2014 (mdd)" dataDxfId="24"/>
    <tableColumn id="5" xr3:uid="{00000000-0010-0000-0900-000005000000}" name="Valor de mercado 2015 (mdd)" dataDxfId="23"/>
    <tableColumn id="20" xr3:uid="{00000000-0010-0000-0900-000014000000}" name="Valor de mercado 2016 (mdd)" dataDxfId="22"/>
    <tableColumn id="19" xr3:uid="{00000000-0010-0000-0900-000013000000}" name="Logo"/>
    <tableColumn id="7" xr3:uid="{00000000-0010-0000-0900-000007000000}" name="Columna1" dataDxfId="21"/>
    <tableColumn id="8" xr3:uid="{00000000-0010-0000-0900-000008000000}" name="Columna2" dataDxfId="20"/>
    <tableColumn id="9" xr3:uid="{00000000-0010-0000-0900-000009000000}" name="Columna3" dataDxfId="19"/>
    <tableColumn id="10" xr3:uid="{00000000-0010-0000-0900-00000A000000}" name="Columna4" dataDxfId="18"/>
    <tableColumn id="11" xr3:uid="{00000000-0010-0000-0900-00000B000000}" name="Columna5" dataDxfId="17"/>
    <tableColumn id="12" xr3:uid="{00000000-0010-0000-0900-00000C000000}" name="Columna6" dataDxfId="16"/>
    <tableColumn id="13" xr3:uid="{00000000-0010-0000-0900-00000D000000}" name="Columna7" dataDxfId="15"/>
    <tableColumn id="14" xr3:uid="{00000000-0010-0000-0900-00000E000000}" name="Columna8" dataDxfId="14"/>
    <tableColumn id="15" xr3:uid="{00000000-0010-0000-0900-00000F000000}" name="Columna9" dataDxfId="13"/>
    <tableColumn id="16" xr3:uid="{00000000-0010-0000-0900-000010000000}" name="Columna10" dataDxfId="12"/>
    <tableColumn id="17" xr3:uid="{00000000-0010-0000-0900-000011000000}" name="Columna11" dataDxfId="11"/>
    <tableColumn id="18" xr3:uid="{00000000-0010-0000-0900-000012000000}" name="Columna12" dataDxfId="1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8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9.xml"/><Relationship Id="rId4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10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Normal="100" workbookViewId="0">
      <selection activeCell="F2" sqref="F2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8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43" t="s">
        <v>0</v>
      </c>
      <c r="B1" s="143"/>
      <c r="C1" s="143"/>
      <c r="D1" s="143"/>
      <c r="E1" s="143"/>
      <c r="F1" s="143"/>
    </row>
    <row r="2" spans="1:14" ht="31.5" x14ac:dyDescent="0.5">
      <c r="A2" s="1" t="s">
        <v>1</v>
      </c>
      <c r="B2" s="2"/>
      <c r="C2" s="2"/>
      <c r="D2" s="2"/>
      <c r="E2" s="2"/>
      <c r="F2" s="2">
        <v>1</v>
      </c>
    </row>
    <row r="3" spans="1:14" ht="31.5" x14ac:dyDescent="0.5">
      <c r="A3" s="1" t="s">
        <v>2</v>
      </c>
      <c r="K3" s="142">
        <v>1</v>
      </c>
    </row>
    <row r="4" spans="1:14" ht="31.5" x14ac:dyDescent="0.5">
      <c r="A4" s="1" t="s">
        <v>3</v>
      </c>
      <c r="H4" s="142">
        <v>1</v>
      </c>
    </row>
    <row r="5" spans="1:14" ht="18.75" x14ac:dyDescent="0.3">
      <c r="A5" s="1"/>
    </row>
    <row r="6" spans="1:14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4" x14ac:dyDescent="0.25">
      <c r="A7" s="4">
        <v>81</v>
      </c>
      <c r="B7" s="5">
        <v>42361</v>
      </c>
      <c r="C7" s="4" t="s">
        <v>14</v>
      </c>
      <c r="D7" s="4" t="s">
        <v>18</v>
      </c>
      <c r="E7" s="4" t="s">
        <v>16</v>
      </c>
      <c r="F7" s="5">
        <v>42363</v>
      </c>
      <c r="G7" s="4">
        <v>20</v>
      </c>
      <c r="H7" s="6">
        <v>4799</v>
      </c>
      <c r="I7" s="6">
        <v>0</v>
      </c>
      <c r="J7" s="4"/>
    </row>
    <row r="8" spans="1:14" x14ac:dyDescent="0.25">
      <c r="A8" s="4">
        <v>80</v>
      </c>
      <c r="B8" s="5">
        <v>42582</v>
      </c>
      <c r="C8" s="4" t="s">
        <v>14</v>
      </c>
      <c r="D8" s="4" t="s">
        <v>18</v>
      </c>
      <c r="E8" s="4" t="s">
        <v>17</v>
      </c>
      <c r="F8" s="5">
        <v>42584</v>
      </c>
      <c r="G8" s="4">
        <v>7</v>
      </c>
      <c r="H8" s="6">
        <v>3839</v>
      </c>
      <c r="I8" s="6">
        <v>0</v>
      </c>
      <c r="J8" s="4"/>
    </row>
    <row r="9" spans="1:14" x14ac:dyDescent="0.25">
      <c r="A9" s="4">
        <v>79</v>
      </c>
      <c r="B9" s="5">
        <v>42558</v>
      </c>
      <c r="C9" s="4" t="s">
        <v>14</v>
      </c>
      <c r="D9" s="4" t="s">
        <v>18</v>
      </c>
      <c r="E9" s="4" t="s">
        <v>19</v>
      </c>
      <c r="F9" s="5">
        <v>42560</v>
      </c>
      <c r="G9" s="4">
        <v>5</v>
      </c>
      <c r="H9" s="6">
        <v>2157</v>
      </c>
      <c r="I9" s="6">
        <v>0</v>
      </c>
      <c r="J9" s="4"/>
    </row>
    <row r="10" spans="1:14" x14ac:dyDescent="0.25">
      <c r="A10" s="4">
        <v>78</v>
      </c>
      <c r="B10" s="5">
        <v>42495</v>
      </c>
      <c r="C10" s="4" t="s">
        <v>20</v>
      </c>
      <c r="D10" s="4" t="s">
        <v>18</v>
      </c>
      <c r="E10" s="4" t="s">
        <v>21</v>
      </c>
      <c r="F10" s="5">
        <v>42497</v>
      </c>
      <c r="G10" s="4">
        <v>13</v>
      </c>
      <c r="H10" s="6">
        <v>756</v>
      </c>
      <c r="I10" s="6">
        <v>200</v>
      </c>
      <c r="J10" s="4"/>
    </row>
    <row r="11" spans="1:14" x14ac:dyDescent="0.25">
      <c r="A11" s="4">
        <v>77</v>
      </c>
      <c r="B11" s="5">
        <v>42256</v>
      </c>
      <c r="C11" s="4" t="s">
        <v>22</v>
      </c>
      <c r="D11" s="4" t="s">
        <v>18</v>
      </c>
      <c r="E11" s="4" t="s">
        <v>23</v>
      </c>
      <c r="F11" s="5">
        <v>42258</v>
      </c>
      <c r="G11" s="4">
        <v>10</v>
      </c>
      <c r="H11" s="6">
        <v>3098</v>
      </c>
      <c r="I11" s="6">
        <v>60</v>
      </c>
      <c r="J11" s="4"/>
    </row>
    <row r="12" spans="1:14" x14ac:dyDescent="0.25">
      <c r="A12" s="4">
        <v>76</v>
      </c>
      <c r="B12" s="5">
        <v>42291</v>
      </c>
      <c r="C12" s="4" t="s">
        <v>22</v>
      </c>
      <c r="D12" s="4" t="s">
        <v>15</v>
      </c>
      <c r="E12" s="4" t="s">
        <v>24</v>
      </c>
      <c r="F12" s="5">
        <v>42293</v>
      </c>
      <c r="G12" s="4">
        <v>7</v>
      </c>
      <c r="H12" s="6">
        <v>828</v>
      </c>
      <c r="I12" s="6">
        <v>5</v>
      </c>
      <c r="J12" s="4"/>
    </row>
    <row r="13" spans="1:14" x14ac:dyDescent="0.25">
      <c r="A13" s="4">
        <v>75</v>
      </c>
      <c r="B13" s="5">
        <v>42215</v>
      </c>
      <c r="C13" s="4" t="s">
        <v>25</v>
      </c>
      <c r="D13" s="4" t="s">
        <v>15</v>
      </c>
      <c r="E13" s="4" t="s">
        <v>26</v>
      </c>
      <c r="F13" s="5">
        <v>42217</v>
      </c>
      <c r="G13" s="4">
        <v>6</v>
      </c>
      <c r="H13" s="6">
        <v>863</v>
      </c>
      <c r="I13" s="6">
        <v>50</v>
      </c>
      <c r="J13" s="4"/>
    </row>
    <row r="14" spans="1:14" x14ac:dyDescent="0.25">
      <c r="A14" s="4">
        <v>74</v>
      </c>
      <c r="B14" s="5">
        <v>42170</v>
      </c>
      <c r="C14" s="4" t="s">
        <v>27</v>
      </c>
      <c r="D14" s="4" t="s">
        <v>15</v>
      </c>
      <c r="E14" s="4" t="s">
        <v>19</v>
      </c>
      <c r="F14" s="5">
        <v>42172</v>
      </c>
      <c r="G14" s="4">
        <v>10</v>
      </c>
      <c r="H14" s="6">
        <v>1679</v>
      </c>
      <c r="I14" s="6">
        <v>300</v>
      </c>
      <c r="J14" s="4"/>
    </row>
    <row r="15" spans="1:14" x14ac:dyDescent="0.25">
      <c r="A15" s="4">
        <v>73</v>
      </c>
      <c r="B15" s="5">
        <v>42495</v>
      </c>
      <c r="C15" s="4" t="s">
        <v>28</v>
      </c>
      <c r="D15" s="4" t="s">
        <v>15</v>
      </c>
      <c r="E15" s="4" t="s">
        <v>29</v>
      </c>
      <c r="F15" s="5">
        <v>42497</v>
      </c>
      <c r="G15" s="4">
        <v>12</v>
      </c>
      <c r="H15" s="6">
        <v>4607</v>
      </c>
      <c r="I15" s="6">
        <v>100</v>
      </c>
      <c r="J15" s="4"/>
    </row>
    <row r="16" spans="1:14" x14ac:dyDescent="0.25">
      <c r="A16" s="4">
        <v>72</v>
      </c>
      <c r="B16" s="5">
        <v>42183</v>
      </c>
      <c r="C16" s="4" t="s">
        <v>20</v>
      </c>
      <c r="D16" s="4" t="s">
        <v>15</v>
      </c>
      <c r="E16" s="4" t="s">
        <v>30</v>
      </c>
      <c r="F16" s="5">
        <v>42185</v>
      </c>
      <c r="G16" s="4">
        <v>18</v>
      </c>
      <c r="H16" s="6">
        <v>1249</v>
      </c>
      <c r="I16" s="6">
        <v>40</v>
      </c>
      <c r="J16" s="4"/>
      <c r="M16" s="144" t="s">
        <v>31</v>
      </c>
      <c r="N16" s="144"/>
    </row>
    <row r="17" spans="1:14" x14ac:dyDescent="0.25">
      <c r="A17" s="4">
        <v>71</v>
      </c>
      <c r="B17" s="5">
        <v>42174</v>
      </c>
      <c r="C17" s="4" t="s">
        <v>20</v>
      </c>
      <c r="D17" s="4" t="s">
        <v>15</v>
      </c>
      <c r="E17" s="4" t="s">
        <v>32</v>
      </c>
      <c r="F17" s="5">
        <v>42176</v>
      </c>
      <c r="G17" s="4">
        <v>8</v>
      </c>
      <c r="H17" s="6">
        <v>3476</v>
      </c>
      <c r="I17" s="6">
        <v>0</v>
      </c>
      <c r="J17" s="4"/>
      <c r="M17" s="145">
        <f>MAX(Tabla6[Precio])</f>
        <v>4799</v>
      </c>
      <c r="N17" s="145"/>
    </row>
    <row r="18" spans="1:14" x14ac:dyDescent="0.25">
      <c r="A18" s="4">
        <v>70</v>
      </c>
      <c r="B18" s="5">
        <v>42308</v>
      </c>
      <c r="C18" s="4" t="s">
        <v>20</v>
      </c>
      <c r="D18" s="4" t="s">
        <v>15</v>
      </c>
      <c r="E18" s="4" t="s">
        <v>33</v>
      </c>
      <c r="F18" s="5">
        <v>42310</v>
      </c>
      <c r="G18" s="4">
        <v>12</v>
      </c>
      <c r="H18" s="6">
        <v>2043</v>
      </c>
      <c r="I18" s="6">
        <v>0</v>
      </c>
      <c r="J18" s="4"/>
    </row>
    <row r="19" spans="1:14" x14ac:dyDescent="0.25">
      <c r="A19" s="4">
        <v>69</v>
      </c>
      <c r="B19" s="5">
        <v>42417</v>
      </c>
      <c r="C19" s="4" t="s">
        <v>20</v>
      </c>
      <c r="D19" s="4" t="s">
        <v>15</v>
      </c>
      <c r="E19" s="4" t="s">
        <v>34</v>
      </c>
      <c r="F19" s="5">
        <v>42419</v>
      </c>
      <c r="G19" s="4">
        <v>14</v>
      </c>
      <c r="H19" s="6">
        <v>2150</v>
      </c>
      <c r="I19" s="6">
        <v>0</v>
      </c>
      <c r="J19" s="4"/>
    </row>
    <row r="20" spans="1:14" x14ac:dyDescent="0.25">
      <c r="A20" s="4">
        <v>68</v>
      </c>
      <c r="B20" s="5">
        <v>42360</v>
      </c>
      <c r="C20" s="4" t="s">
        <v>20</v>
      </c>
      <c r="D20" s="4" t="s">
        <v>15</v>
      </c>
      <c r="E20" s="4" t="s">
        <v>35</v>
      </c>
      <c r="F20" s="5">
        <v>42362</v>
      </c>
      <c r="G20" s="4">
        <v>6</v>
      </c>
      <c r="H20" s="6">
        <v>4441</v>
      </c>
      <c r="I20" s="6">
        <v>0</v>
      </c>
      <c r="J20" s="4"/>
    </row>
    <row r="21" spans="1:14" x14ac:dyDescent="0.25">
      <c r="A21" s="4">
        <v>67</v>
      </c>
      <c r="B21" s="5">
        <v>42308</v>
      </c>
      <c r="C21" s="4" t="s">
        <v>25</v>
      </c>
      <c r="D21" s="4" t="s">
        <v>18</v>
      </c>
      <c r="E21" s="4" t="s">
        <v>34</v>
      </c>
      <c r="F21" s="5">
        <v>42310</v>
      </c>
      <c r="G21" s="4">
        <v>9</v>
      </c>
      <c r="H21" s="6">
        <v>3928</v>
      </c>
      <c r="I21" s="6">
        <v>9</v>
      </c>
      <c r="J21" s="4"/>
    </row>
    <row r="22" spans="1:14" x14ac:dyDescent="0.25">
      <c r="A22" s="4">
        <v>66</v>
      </c>
      <c r="B22" s="5">
        <v>42619</v>
      </c>
      <c r="C22" s="4" t="s">
        <v>36</v>
      </c>
      <c r="D22" s="4" t="s">
        <v>15</v>
      </c>
      <c r="E22" s="4" t="s">
        <v>26</v>
      </c>
      <c r="F22" s="5">
        <v>42621</v>
      </c>
      <c r="G22" s="4">
        <v>20</v>
      </c>
      <c r="H22" s="6">
        <v>1169</v>
      </c>
      <c r="I22" s="6">
        <v>5</v>
      </c>
      <c r="J22" s="4"/>
    </row>
    <row r="23" spans="1:14" x14ac:dyDescent="0.25">
      <c r="A23" s="4">
        <v>65</v>
      </c>
      <c r="B23" s="5">
        <v>42615</v>
      </c>
      <c r="C23" s="4" t="s">
        <v>22</v>
      </c>
      <c r="D23" s="4" t="s">
        <v>15</v>
      </c>
      <c r="E23" s="4" t="s">
        <v>30</v>
      </c>
      <c r="F23" s="5">
        <v>42617</v>
      </c>
      <c r="G23" s="4">
        <v>18</v>
      </c>
      <c r="H23" s="6">
        <v>1920</v>
      </c>
      <c r="I23" s="6">
        <v>10</v>
      </c>
      <c r="J23" s="4"/>
    </row>
    <row r="24" spans="1:14" x14ac:dyDescent="0.25">
      <c r="A24" s="4">
        <v>64</v>
      </c>
      <c r="B24" s="5">
        <v>42653</v>
      </c>
      <c r="C24" s="4" t="s">
        <v>37</v>
      </c>
      <c r="D24" s="4" t="s">
        <v>15</v>
      </c>
      <c r="E24" s="4" t="s">
        <v>19</v>
      </c>
      <c r="F24" s="5">
        <v>42655</v>
      </c>
      <c r="G24" s="4">
        <v>8</v>
      </c>
      <c r="H24" s="6">
        <v>4629</v>
      </c>
      <c r="I24" s="6">
        <v>12</v>
      </c>
      <c r="J24" s="4"/>
    </row>
    <row r="25" spans="1:14" x14ac:dyDescent="0.25">
      <c r="A25" s="4">
        <v>63</v>
      </c>
      <c r="B25" s="5">
        <v>42239</v>
      </c>
      <c r="C25" s="4" t="s">
        <v>25</v>
      </c>
      <c r="D25" s="4" t="s">
        <v>18</v>
      </c>
      <c r="E25" s="4" t="s">
        <v>16</v>
      </c>
      <c r="F25" s="5">
        <v>42241</v>
      </c>
      <c r="G25" s="4">
        <v>17</v>
      </c>
      <c r="H25" s="6">
        <v>1242</v>
      </c>
      <c r="I25" s="6">
        <v>7</v>
      </c>
      <c r="J25" s="4"/>
    </row>
    <row r="26" spans="1:14" x14ac:dyDescent="0.25">
      <c r="A26" s="4">
        <v>62</v>
      </c>
      <c r="B26" s="5">
        <v>42482</v>
      </c>
      <c r="C26" s="4" t="s">
        <v>36</v>
      </c>
      <c r="D26" s="4" t="s">
        <v>15</v>
      </c>
      <c r="E26" s="4" t="s">
        <v>21</v>
      </c>
      <c r="F26" s="5">
        <v>42484</v>
      </c>
      <c r="G26" s="4">
        <v>9</v>
      </c>
      <c r="H26" s="6">
        <v>4202</v>
      </c>
      <c r="I26" s="6">
        <v>7</v>
      </c>
      <c r="J26" s="4"/>
    </row>
    <row r="27" spans="1:14" x14ac:dyDescent="0.25">
      <c r="A27" s="4">
        <v>61</v>
      </c>
      <c r="B27" s="5">
        <v>42504</v>
      </c>
      <c r="C27" s="4" t="s">
        <v>22</v>
      </c>
      <c r="D27" s="4" t="s">
        <v>15</v>
      </c>
      <c r="E27" s="4" t="s">
        <v>17</v>
      </c>
      <c r="F27" s="5">
        <v>42506</v>
      </c>
      <c r="G27" s="4">
        <v>17</v>
      </c>
      <c r="H27" s="6">
        <v>3295</v>
      </c>
      <c r="I27" s="6">
        <v>4</v>
      </c>
      <c r="J27" s="4"/>
    </row>
    <row r="28" spans="1:14" x14ac:dyDescent="0.25">
      <c r="A28" s="4">
        <v>60</v>
      </c>
      <c r="B28" s="5">
        <v>42431</v>
      </c>
      <c r="C28" s="4" t="s">
        <v>27</v>
      </c>
      <c r="D28" s="4" t="s">
        <v>18</v>
      </c>
      <c r="E28" s="4" t="s">
        <v>26</v>
      </c>
      <c r="F28" s="5">
        <v>42433</v>
      </c>
      <c r="G28" s="4">
        <v>11</v>
      </c>
      <c r="H28" s="6">
        <v>998</v>
      </c>
      <c r="I28" s="6">
        <v>50</v>
      </c>
      <c r="J28" s="4"/>
    </row>
    <row r="29" spans="1:14" x14ac:dyDescent="0.25">
      <c r="A29" s="4">
        <v>59</v>
      </c>
      <c r="B29" s="5">
        <v>42515</v>
      </c>
      <c r="C29" s="4" t="s">
        <v>25</v>
      </c>
      <c r="D29" s="4" t="s">
        <v>15</v>
      </c>
      <c r="E29" s="4" t="s">
        <v>38</v>
      </c>
      <c r="F29" s="5">
        <v>42517</v>
      </c>
      <c r="G29" s="4">
        <v>9</v>
      </c>
      <c r="H29" s="6">
        <v>3816</v>
      </c>
      <c r="I29" s="6">
        <v>5</v>
      </c>
      <c r="J29" s="4"/>
    </row>
    <row r="30" spans="1:14" x14ac:dyDescent="0.25">
      <c r="A30" s="4">
        <v>58</v>
      </c>
      <c r="B30" s="5">
        <v>42324</v>
      </c>
      <c r="C30" s="4" t="s">
        <v>36</v>
      </c>
      <c r="D30" s="4" t="s">
        <v>18</v>
      </c>
      <c r="E30" s="4" t="s">
        <v>17</v>
      </c>
      <c r="F30" s="5">
        <v>42326</v>
      </c>
      <c r="G30" s="4">
        <v>14</v>
      </c>
      <c r="H30" s="6">
        <v>4317</v>
      </c>
      <c r="I30" s="6">
        <v>5</v>
      </c>
      <c r="J30" s="4"/>
    </row>
    <row r="31" spans="1:14" x14ac:dyDescent="0.25">
      <c r="A31" s="4">
        <v>57</v>
      </c>
      <c r="B31" s="5">
        <v>42598</v>
      </c>
      <c r="C31" s="4" t="s">
        <v>22</v>
      </c>
      <c r="D31" s="4" t="s">
        <v>15</v>
      </c>
      <c r="E31" s="4" t="s">
        <v>39</v>
      </c>
      <c r="F31" s="5">
        <v>42600</v>
      </c>
      <c r="G31" s="4">
        <v>11</v>
      </c>
      <c r="H31" s="6">
        <v>4451</v>
      </c>
      <c r="I31" s="6">
        <v>200</v>
      </c>
      <c r="J31" s="4"/>
    </row>
    <row r="32" spans="1:14" x14ac:dyDescent="0.25">
      <c r="A32" s="4">
        <v>56</v>
      </c>
      <c r="B32" s="5">
        <v>42237</v>
      </c>
      <c r="C32" s="4" t="s">
        <v>14</v>
      </c>
      <c r="D32" s="4" t="s">
        <v>18</v>
      </c>
      <c r="E32" s="4" t="s">
        <v>19</v>
      </c>
      <c r="F32" s="5">
        <v>42239</v>
      </c>
      <c r="G32" s="4">
        <v>12</v>
      </c>
      <c r="H32" s="6">
        <v>2978</v>
      </c>
      <c r="I32" s="6">
        <v>0</v>
      </c>
      <c r="J32" s="4"/>
    </row>
    <row r="33" spans="1:10" x14ac:dyDescent="0.25">
      <c r="A33" s="4">
        <v>55</v>
      </c>
      <c r="B33" s="5">
        <v>42596</v>
      </c>
      <c r="C33" s="4" t="s">
        <v>20</v>
      </c>
      <c r="D33" s="4" t="s">
        <v>18</v>
      </c>
      <c r="E33" s="4" t="s">
        <v>21</v>
      </c>
      <c r="F33" s="5">
        <v>42598</v>
      </c>
      <c r="G33" s="4">
        <v>13</v>
      </c>
      <c r="H33" s="6">
        <v>2636</v>
      </c>
      <c r="I33" s="6">
        <v>200</v>
      </c>
      <c r="J33" s="4"/>
    </row>
    <row r="34" spans="1:10" x14ac:dyDescent="0.25">
      <c r="A34" s="4">
        <v>51</v>
      </c>
      <c r="B34" s="5">
        <v>42269</v>
      </c>
      <c r="C34" s="4" t="s">
        <v>22</v>
      </c>
      <c r="D34" s="4" t="s">
        <v>18</v>
      </c>
      <c r="E34" s="4" t="s">
        <v>23</v>
      </c>
      <c r="F34" s="5">
        <v>42271</v>
      </c>
      <c r="G34" s="4">
        <v>7</v>
      </c>
      <c r="H34" s="6">
        <v>3471</v>
      </c>
      <c r="I34" s="6">
        <v>60</v>
      </c>
      <c r="J34" s="4"/>
    </row>
    <row r="35" spans="1:10" x14ac:dyDescent="0.25">
      <c r="A35" s="4">
        <v>50</v>
      </c>
      <c r="B35" s="5">
        <v>42305</v>
      </c>
      <c r="C35" s="4" t="s">
        <v>22</v>
      </c>
      <c r="D35" s="4" t="s">
        <v>18</v>
      </c>
      <c r="E35" s="4" t="s">
        <v>24</v>
      </c>
      <c r="F35" s="5">
        <v>42307</v>
      </c>
      <c r="G35" s="4">
        <v>5</v>
      </c>
      <c r="H35" s="6">
        <v>3897</v>
      </c>
      <c r="I35" s="6">
        <v>5</v>
      </c>
      <c r="J35" s="4"/>
    </row>
    <row r="36" spans="1:10" x14ac:dyDescent="0.25">
      <c r="A36" s="4">
        <v>48</v>
      </c>
      <c r="B36" s="5">
        <v>42316</v>
      </c>
      <c r="C36" s="4" t="s">
        <v>25</v>
      </c>
      <c r="D36" s="4" t="s">
        <v>18</v>
      </c>
      <c r="E36" s="4" t="s">
        <v>26</v>
      </c>
      <c r="F36" s="5">
        <v>42318</v>
      </c>
      <c r="G36" s="4">
        <v>13</v>
      </c>
      <c r="H36" s="6">
        <v>897</v>
      </c>
      <c r="I36" s="6">
        <v>50</v>
      </c>
      <c r="J36" s="4"/>
    </row>
    <row r="37" spans="1:10" x14ac:dyDescent="0.25">
      <c r="A37" s="4">
        <v>47</v>
      </c>
      <c r="B37" s="5">
        <v>42566</v>
      </c>
      <c r="C37" s="4" t="s">
        <v>27</v>
      </c>
      <c r="D37" s="4" t="s">
        <v>18</v>
      </c>
      <c r="E37" s="4" t="s">
        <v>19</v>
      </c>
      <c r="F37" s="5">
        <v>42568</v>
      </c>
      <c r="G37" s="4">
        <v>14</v>
      </c>
      <c r="H37" s="6">
        <v>4330</v>
      </c>
      <c r="I37" s="6">
        <v>300</v>
      </c>
      <c r="J37" s="4"/>
    </row>
    <row r="38" spans="1:10" x14ac:dyDescent="0.25">
      <c r="A38" s="4">
        <v>46</v>
      </c>
      <c r="B38" s="5">
        <v>42183</v>
      </c>
      <c r="C38" s="4" t="s">
        <v>28</v>
      </c>
      <c r="D38" s="4" t="s">
        <v>18</v>
      </c>
      <c r="E38" s="4" t="s">
        <v>29</v>
      </c>
      <c r="F38" s="5">
        <v>42185</v>
      </c>
      <c r="G38" s="4">
        <v>10</v>
      </c>
      <c r="H38" s="6">
        <v>1014</v>
      </c>
      <c r="I38" s="6">
        <v>100</v>
      </c>
      <c r="J38" s="4"/>
    </row>
    <row r="39" spans="1:10" x14ac:dyDescent="0.25">
      <c r="A39" s="4">
        <v>45</v>
      </c>
      <c r="B39" s="5">
        <v>42494</v>
      </c>
      <c r="C39" s="4" t="s">
        <v>20</v>
      </c>
      <c r="D39" s="4" t="s">
        <v>18</v>
      </c>
      <c r="E39" s="4" t="s">
        <v>30</v>
      </c>
      <c r="F39" s="5">
        <v>42496</v>
      </c>
      <c r="G39" s="4">
        <v>10</v>
      </c>
      <c r="H39" s="6">
        <v>778</v>
      </c>
      <c r="I39" s="6">
        <v>40</v>
      </c>
      <c r="J39" s="4"/>
    </row>
    <row r="40" spans="1:10" x14ac:dyDescent="0.25">
      <c r="A40" s="4">
        <v>44</v>
      </c>
      <c r="B40" s="5">
        <v>42648</v>
      </c>
      <c r="C40" s="4" t="s">
        <v>20</v>
      </c>
      <c r="D40" s="4" t="s">
        <v>15</v>
      </c>
      <c r="E40" s="4" t="s">
        <v>32</v>
      </c>
      <c r="F40" s="5">
        <v>42650</v>
      </c>
      <c r="G40" s="4">
        <v>5</v>
      </c>
      <c r="H40" s="6">
        <v>4174</v>
      </c>
      <c r="I40" s="6">
        <v>0</v>
      </c>
      <c r="J40" s="4"/>
    </row>
    <row r="41" spans="1:10" x14ac:dyDescent="0.25">
      <c r="A41" s="4">
        <v>43</v>
      </c>
      <c r="B41" s="5">
        <v>42342</v>
      </c>
      <c r="C41" s="4" t="s">
        <v>20</v>
      </c>
      <c r="D41" s="4" t="s">
        <v>15</v>
      </c>
      <c r="E41" s="4" t="s">
        <v>33</v>
      </c>
      <c r="F41" s="5">
        <v>42344</v>
      </c>
      <c r="G41" s="4">
        <v>17</v>
      </c>
      <c r="H41" s="6">
        <v>577</v>
      </c>
      <c r="I41" s="6">
        <v>0</v>
      </c>
      <c r="J41" s="4"/>
    </row>
    <row r="42" spans="1:10" x14ac:dyDescent="0.25">
      <c r="A42" s="4">
        <v>42</v>
      </c>
      <c r="B42" s="5">
        <v>42366</v>
      </c>
      <c r="C42" s="4" t="s">
        <v>20</v>
      </c>
      <c r="D42" s="4" t="s">
        <v>40</v>
      </c>
      <c r="E42" s="4" t="s">
        <v>34</v>
      </c>
      <c r="F42" s="5">
        <v>42368</v>
      </c>
      <c r="G42" s="4">
        <v>13</v>
      </c>
      <c r="H42" s="6">
        <v>551</v>
      </c>
      <c r="I42" s="6">
        <v>0</v>
      </c>
      <c r="J42" s="4"/>
    </row>
    <row r="43" spans="1:10" x14ac:dyDescent="0.25">
      <c r="A43" s="4">
        <v>41</v>
      </c>
      <c r="B43" s="5">
        <v>42638</v>
      </c>
      <c r="C43" s="4" t="s">
        <v>20</v>
      </c>
      <c r="D43" s="4" t="s">
        <v>15</v>
      </c>
      <c r="E43" s="4" t="s">
        <v>35</v>
      </c>
      <c r="F43" s="5">
        <v>42640</v>
      </c>
      <c r="G43" s="4">
        <v>17</v>
      </c>
      <c r="H43" s="6">
        <v>1493</v>
      </c>
      <c r="I43" s="6">
        <v>0</v>
      </c>
      <c r="J43" s="4"/>
    </row>
    <row r="44" spans="1:10" x14ac:dyDescent="0.25">
      <c r="A44" s="4">
        <v>40</v>
      </c>
      <c r="B44" s="5">
        <v>42307</v>
      </c>
      <c r="C44" s="4" t="s">
        <v>25</v>
      </c>
      <c r="D44" s="4" t="s">
        <v>18</v>
      </c>
      <c r="E44" s="4" t="s">
        <v>34</v>
      </c>
      <c r="F44" s="5">
        <v>42309</v>
      </c>
      <c r="G44" s="4">
        <v>9</v>
      </c>
      <c r="H44" s="6">
        <v>4605</v>
      </c>
      <c r="I44" s="6">
        <v>9</v>
      </c>
      <c r="J44" s="4"/>
    </row>
    <row r="45" spans="1:10" x14ac:dyDescent="0.25">
      <c r="A45" s="4">
        <v>39</v>
      </c>
      <c r="B45" s="5">
        <v>42605</v>
      </c>
      <c r="C45" s="4" t="s">
        <v>36</v>
      </c>
      <c r="D45" s="4" t="s">
        <v>18</v>
      </c>
      <c r="E45" s="4" t="s">
        <v>26</v>
      </c>
      <c r="F45" s="5">
        <v>42607</v>
      </c>
      <c r="G45" s="4">
        <v>5</v>
      </c>
      <c r="H45" s="6">
        <v>1100</v>
      </c>
      <c r="I45" s="6">
        <v>5</v>
      </c>
      <c r="J45" s="4"/>
    </row>
    <row r="46" spans="1:10" x14ac:dyDescent="0.25">
      <c r="A46" s="4">
        <v>38</v>
      </c>
      <c r="B46" s="5">
        <v>42352</v>
      </c>
      <c r="C46" s="4" t="s">
        <v>22</v>
      </c>
      <c r="D46" s="4" t="s">
        <v>18</v>
      </c>
      <c r="E46" s="4" t="s">
        <v>30</v>
      </c>
      <c r="F46" s="5">
        <v>42354</v>
      </c>
      <c r="G46" s="4">
        <v>14</v>
      </c>
      <c r="H46" s="6">
        <v>2772</v>
      </c>
      <c r="I46" s="6">
        <v>10</v>
      </c>
      <c r="J46" s="4"/>
    </row>
    <row r="47" spans="1:10" x14ac:dyDescent="0.25">
      <c r="A47" s="4">
        <v>37</v>
      </c>
      <c r="B47" s="5">
        <v>42652</v>
      </c>
      <c r="C47" s="4" t="s">
        <v>37</v>
      </c>
      <c r="D47" s="4" t="s">
        <v>18</v>
      </c>
      <c r="E47" s="4" t="s">
        <v>19</v>
      </c>
      <c r="F47" s="5">
        <v>42654</v>
      </c>
      <c r="G47" s="4">
        <v>10</v>
      </c>
      <c r="H47" s="6">
        <v>870</v>
      </c>
      <c r="I47" s="6">
        <v>12</v>
      </c>
      <c r="J47" s="4"/>
    </row>
    <row r="48" spans="1:10" x14ac:dyDescent="0.25">
      <c r="A48" s="4">
        <v>36</v>
      </c>
      <c r="B48" s="5">
        <v>42420</v>
      </c>
      <c r="C48" s="4" t="s">
        <v>25</v>
      </c>
      <c r="D48" s="4" t="s">
        <v>18</v>
      </c>
      <c r="E48" s="4" t="s">
        <v>16</v>
      </c>
      <c r="F48" s="5">
        <v>42422</v>
      </c>
      <c r="G48" s="4">
        <v>11</v>
      </c>
      <c r="H48" s="6">
        <v>1914</v>
      </c>
      <c r="I48" s="6">
        <v>7</v>
      </c>
      <c r="J48" s="4"/>
    </row>
    <row r="49" spans="1:10" x14ac:dyDescent="0.25">
      <c r="A49" s="4">
        <v>35</v>
      </c>
      <c r="B49" s="5">
        <v>42237</v>
      </c>
      <c r="C49" s="4" t="s">
        <v>36</v>
      </c>
      <c r="D49" s="4" t="s">
        <v>18</v>
      </c>
      <c r="E49" s="4" t="s">
        <v>21</v>
      </c>
      <c r="F49" s="5">
        <v>42239</v>
      </c>
      <c r="G49" s="4">
        <v>12</v>
      </c>
      <c r="H49" s="6">
        <v>1805</v>
      </c>
      <c r="I49" s="6">
        <v>7</v>
      </c>
      <c r="J49" s="4"/>
    </row>
    <row r="50" spans="1:10" x14ac:dyDescent="0.25">
      <c r="A50" s="4">
        <v>34</v>
      </c>
      <c r="B50" s="5">
        <v>42391</v>
      </c>
      <c r="C50" s="4" t="s">
        <v>22</v>
      </c>
      <c r="D50" s="4" t="s">
        <v>18</v>
      </c>
      <c r="E50" s="4" t="s">
        <v>17</v>
      </c>
      <c r="F50" s="5">
        <v>42393</v>
      </c>
      <c r="G50" s="4">
        <v>6</v>
      </c>
      <c r="H50" s="6">
        <v>4394</v>
      </c>
      <c r="I50" s="6">
        <v>4</v>
      </c>
      <c r="J50" s="4"/>
    </row>
    <row r="51" spans="1:10" x14ac:dyDescent="0.25">
      <c r="A51" s="4">
        <v>33</v>
      </c>
      <c r="B51" s="5">
        <v>42329</v>
      </c>
      <c r="C51" s="4" t="s">
        <v>27</v>
      </c>
      <c r="D51" s="4" t="s">
        <v>18</v>
      </c>
      <c r="E51" s="4" t="s">
        <v>26</v>
      </c>
      <c r="F51" s="5">
        <v>42331</v>
      </c>
      <c r="G51" s="4">
        <v>20</v>
      </c>
      <c r="H51" s="6">
        <v>529</v>
      </c>
      <c r="I51" s="6">
        <v>50</v>
      </c>
      <c r="J51" s="4"/>
    </row>
    <row r="52" spans="1:10" x14ac:dyDescent="0.25">
      <c r="A52" s="4">
        <v>32</v>
      </c>
      <c r="B52" s="5">
        <v>42381</v>
      </c>
      <c r="C52" s="4" t="s">
        <v>25</v>
      </c>
      <c r="D52" s="4" t="s">
        <v>18</v>
      </c>
      <c r="E52" s="4" t="s">
        <v>38</v>
      </c>
      <c r="F52" s="5">
        <v>42383</v>
      </c>
      <c r="G52" s="4">
        <v>10</v>
      </c>
      <c r="H52" s="6">
        <v>3924</v>
      </c>
      <c r="I52" s="6">
        <v>5</v>
      </c>
      <c r="J52" s="4"/>
    </row>
    <row r="53" spans="1:10" x14ac:dyDescent="0.25">
      <c r="A53" s="4">
        <v>31</v>
      </c>
      <c r="B53" s="5">
        <v>42517</v>
      </c>
      <c r="C53" s="4" t="s">
        <v>36</v>
      </c>
      <c r="D53" s="4" t="s">
        <v>18</v>
      </c>
      <c r="E53" s="4" t="s">
        <v>17</v>
      </c>
      <c r="F53" s="5">
        <v>42519</v>
      </c>
      <c r="G53" s="4">
        <v>15</v>
      </c>
      <c r="H53" s="6">
        <v>2531</v>
      </c>
      <c r="I53" s="6">
        <v>5</v>
      </c>
      <c r="J53" s="4"/>
    </row>
    <row r="54" spans="1:10" x14ac:dyDescent="0.25">
      <c r="A54" s="4">
        <v>30</v>
      </c>
      <c r="B54" s="5">
        <v>42181</v>
      </c>
      <c r="C54" s="4" t="s">
        <v>22</v>
      </c>
      <c r="D54" s="4" t="s">
        <v>18</v>
      </c>
      <c r="E54" s="4" t="s">
        <v>39</v>
      </c>
      <c r="F54" s="5">
        <v>42183</v>
      </c>
      <c r="G54" s="4">
        <v>7</v>
      </c>
      <c r="H54" s="6">
        <v>2523</v>
      </c>
      <c r="I54" s="6">
        <v>200</v>
      </c>
      <c r="J54" s="4"/>
    </row>
  </sheetData>
  <mergeCells count="3">
    <mergeCell ref="A1:F1"/>
    <mergeCell ref="M16:N16"/>
    <mergeCell ref="M17:N17"/>
  </mergeCells>
  <conditionalFormatting sqref="D7:D54">
    <cfRule type="containsText" dxfId="3" priority="4" operator="containsText" text="NUEVO">
      <formula>NOT(ISERROR(SEARCH("NUEVO",D7)))</formula>
    </cfRule>
    <cfRule type="containsText" dxfId="2" priority="5" operator="containsText" text="CERRADO">
      <formula>NOT(ISERROR(SEARCH("CERRADO",D7)))</formula>
    </cfRule>
  </conditionalFormatting>
  <conditionalFormatting sqref="F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K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H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I2" sqref="I2"/>
    </sheetView>
  </sheetViews>
  <sheetFormatPr baseColWidth="10" defaultColWidth="9" defaultRowHeight="15" x14ac:dyDescent="0.25"/>
  <cols>
    <col min="1" max="1" width="14.28515625" style="7" customWidth="1"/>
    <col min="2" max="2" width="5.5703125" style="7" customWidth="1"/>
    <col min="3" max="3" width="14.140625" style="7" customWidth="1"/>
    <col min="4" max="4" width="15.140625" style="7" bestFit="1" customWidth="1"/>
    <col min="5" max="5" width="10.5703125" style="7" bestFit="1" customWidth="1"/>
    <col min="6" max="6" width="22.85546875" style="7" customWidth="1"/>
    <col min="7" max="7" width="17.7109375" style="7" bestFit="1" customWidth="1"/>
    <col min="8" max="8" width="30.42578125" style="7" customWidth="1"/>
    <col min="9" max="9" width="15.42578125" style="7" customWidth="1"/>
    <col min="10" max="10" width="12.7109375" style="7" bestFit="1" customWidth="1"/>
    <col min="11" max="16384" width="9" style="7"/>
  </cols>
  <sheetData>
    <row r="1" spans="1:11" ht="31.5" x14ac:dyDescent="0.5">
      <c r="A1" s="143" t="s">
        <v>0</v>
      </c>
      <c r="B1" s="143"/>
      <c r="C1" s="143"/>
      <c r="D1" s="143"/>
      <c r="E1" s="143"/>
      <c r="F1" s="143"/>
    </row>
    <row r="2" spans="1:11" ht="31.5" x14ac:dyDescent="0.5">
      <c r="A2" s="1" t="s">
        <v>41</v>
      </c>
      <c r="B2" s="2"/>
      <c r="C2" s="2"/>
      <c r="D2" s="2"/>
      <c r="E2" s="2"/>
      <c r="F2" s="2"/>
      <c r="I2" s="142">
        <v>1</v>
      </c>
    </row>
    <row r="3" spans="1:11" ht="31.5" x14ac:dyDescent="0.5">
      <c r="A3" s="1" t="s">
        <v>42</v>
      </c>
      <c r="I3" s="142">
        <v>1</v>
      </c>
    </row>
    <row r="4" spans="1:11" ht="31.5" x14ac:dyDescent="0.5">
      <c r="A4" s="1" t="s">
        <v>43</v>
      </c>
      <c r="I4" s="142">
        <v>1</v>
      </c>
    </row>
    <row r="6" spans="1:11" x14ac:dyDescent="0.25">
      <c r="A6" t="s">
        <v>8</v>
      </c>
      <c r="B6" t="s">
        <v>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s="8"/>
    </row>
    <row r="7" spans="1:11" x14ac:dyDescent="0.25">
      <c r="A7" t="s">
        <v>34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 s="9">
        <v>7</v>
      </c>
      <c r="H7" t="s">
        <v>56</v>
      </c>
      <c r="I7" t="s">
        <v>57</v>
      </c>
      <c r="J7" t="s">
        <v>58</v>
      </c>
    </row>
    <row r="8" spans="1:11" x14ac:dyDescent="0.25">
      <c r="A8" t="s">
        <v>32</v>
      </c>
      <c r="B8">
        <v>1</v>
      </c>
      <c r="C8" t="s">
        <v>59</v>
      </c>
      <c r="D8" t="s">
        <v>60</v>
      </c>
      <c r="E8" t="s">
        <v>54</v>
      </c>
      <c r="F8" t="s">
        <v>61</v>
      </c>
      <c r="G8" s="9">
        <v>15</v>
      </c>
      <c r="H8" t="s">
        <v>62</v>
      </c>
      <c r="I8" t="s">
        <v>63</v>
      </c>
      <c r="J8" t="s">
        <v>64</v>
      </c>
    </row>
    <row r="9" spans="1:11" x14ac:dyDescent="0.25">
      <c r="A9" t="s">
        <v>65</v>
      </c>
      <c r="B9">
        <v>2</v>
      </c>
      <c r="C9" t="s">
        <v>66</v>
      </c>
      <c r="D9" t="s">
        <v>67</v>
      </c>
      <c r="E9" t="s">
        <v>54</v>
      </c>
      <c r="F9" t="s">
        <v>61</v>
      </c>
      <c r="G9" s="9">
        <v>16</v>
      </c>
      <c r="H9" t="s">
        <v>68</v>
      </c>
      <c r="I9" t="s">
        <v>69</v>
      </c>
      <c r="J9" t="s">
        <v>70</v>
      </c>
    </row>
    <row r="10" spans="1:11" x14ac:dyDescent="0.25">
      <c r="A10" t="s">
        <v>33</v>
      </c>
      <c r="B10">
        <v>11</v>
      </c>
      <c r="C10" t="s">
        <v>71</v>
      </c>
      <c r="D10" t="s">
        <v>72</v>
      </c>
      <c r="E10" t="s">
        <v>54</v>
      </c>
      <c r="F10" t="s">
        <v>55</v>
      </c>
      <c r="G10" s="9">
        <v>10</v>
      </c>
      <c r="H10" t="s">
        <v>73</v>
      </c>
      <c r="I10" t="s">
        <v>74</v>
      </c>
      <c r="J10" t="s">
        <v>75</v>
      </c>
    </row>
    <row r="11" spans="1:11" x14ac:dyDescent="0.25">
      <c r="A11" t="s">
        <v>76</v>
      </c>
      <c r="B11">
        <v>20</v>
      </c>
      <c r="C11" t="s">
        <v>77</v>
      </c>
      <c r="D11" t="s">
        <v>78</v>
      </c>
      <c r="E11" t="s">
        <v>54</v>
      </c>
      <c r="F11" t="s">
        <v>55</v>
      </c>
      <c r="G11" s="9">
        <v>8</v>
      </c>
      <c r="H11" t="s">
        <v>79</v>
      </c>
      <c r="I11" t="s">
        <v>80</v>
      </c>
      <c r="J11" t="s">
        <v>81</v>
      </c>
    </row>
    <row r="12" spans="1:11" x14ac:dyDescent="0.25">
      <c r="A12" t="s">
        <v>82</v>
      </c>
      <c r="B12">
        <v>15</v>
      </c>
      <c r="C12" t="s">
        <v>83</v>
      </c>
      <c r="D12" t="s">
        <v>84</v>
      </c>
      <c r="E12" t="s">
        <v>54</v>
      </c>
      <c r="F12" t="s">
        <v>55</v>
      </c>
      <c r="G12" s="9">
        <v>17</v>
      </c>
      <c r="H12" t="s">
        <v>85</v>
      </c>
      <c r="I12" t="s">
        <v>86</v>
      </c>
      <c r="J12" t="s">
        <v>87</v>
      </c>
    </row>
    <row r="13" spans="1:11" x14ac:dyDescent="0.25">
      <c r="A13" t="s">
        <v>38</v>
      </c>
      <c r="B13">
        <v>12</v>
      </c>
      <c r="C13" t="s">
        <v>88</v>
      </c>
      <c r="D13" t="s">
        <v>89</v>
      </c>
      <c r="E13" t="s">
        <v>54</v>
      </c>
      <c r="F13" t="s">
        <v>55</v>
      </c>
      <c r="G13" s="9">
        <v>7</v>
      </c>
      <c r="H13" t="s">
        <v>90</v>
      </c>
      <c r="I13" t="s">
        <v>91</v>
      </c>
      <c r="J13" t="s">
        <v>92</v>
      </c>
    </row>
    <row r="14" spans="1:11" x14ac:dyDescent="0.25">
      <c r="A14" t="s">
        <v>93</v>
      </c>
      <c r="B14">
        <v>14</v>
      </c>
      <c r="C14" t="s">
        <v>94</v>
      </c>
      <c r="D14" t="s">
        <v>95</v>
      </c>
      <c r="E14" t="s">
        <v>54</v>
      </c>
      <c r="F14" t="s">
        <v>96</v>
      </c>
      <c r="G14" s="9">
        <v>3</v>
      </c>
      <c r="H14" t="s">
        <v>97</v>
      </c>
      <c r="I14" t="s">
        <v>98</v>
      </c>
      <c r="J14" t="s">
        <v>99</v>
      </c>
    </row>
    <row r="15" spans="1:11" x14ac:dyDescent="0.25">
      <c r="A15" t="s">
        <v>100</v>
      </c>
      <c r="B15">
        <v>13</v>
      </c>
      <c r="C15" t="s">
        <v>101</v>
      </c>
      <c r="D15" t="s">
        <v>102</v>
      </c>
      <c r="E15" t="s">
        <v>54</v>
      </c>
      <c r="F15" t="s">
        <v>96</v>
      </c>
      <c r="G15" s="9">
        <v>17</v>
      </c>
      <c r="H15" t="s">
        <v>103</v>
      </c>
      <c r="I15" t="s">
        <v>104</v>
      </c>
      <c r="J15" t="s">
        <v>105</v>
      </c>
    </row>
    <row r="16" spans="1:11" x14ac:dyDescent="0.25">
      <c r="A16" t="s">
        <v>106</v>
      </c>
      <c r="B16">
        <v>17</v>
      </c>
      <c r="C16" t="s">
        <v>107</v>
      </c>
      <c r="D16" t="s">
        <v>108</v>
      </c>
      <c r="E16" t="s">
        <v>54</v>
      </c>
      <c r="F16" t="s">
        <v>61</v>
      </c>
      <c r="G16" s="9">
        <v>4</v>
      </c>
      <c r="H16" t="s">
        <v>109</v>
      </c>
      <c r="I16" t="s">
        <v>63</v>
      </c>
      <c r="J16" t="s">
        <v>64</v>
      </c>
    </row>
    <row r="17" spans="1:10" x14ac:dyDescent="0.25">
      <c r="A17" t="s">
        <v>110</v>
      </c>
      <c r="B17">
        <v>18</v>
      </c>
      <c r="C17" t="s">
        <v>111</v>
      </c>
      <c r="D17" t="s">
        <v>108</v>
      </c>
      <c r="E17" t="s">
        <v>54</v>
      </c>
      <c r="F17" t="s">
        <v>96</v>
      </c>
      <c r="G17" s="9">
        <v>17</v>
      </c>
      <c r="H17" t="s">
        <v>112</v>
      </c>
      <c r="I17" t="s">
        <v>69</v>
      </c>
      <c r="J17" t="s">
        <v>70</v>
      </c>
    </row>
    <row r="18" spans="1:10" x14ac:dyDescent="0.25">
      <c r="A18" t="s">
        <v>17</v>
      </c>
      <c r="B18">
        <v>4</v>
      </c>
      <c r="C18" t="s">
        <v>113</v>
      </c>
      <c r="D18" t="s">
        <v>108</v>
      </c>
      <c r="E18" t="s">
        <v>54</v>
      </c>
      <c r="F18" t="s">
        <v>55</v>
      </c>
      <c r="G18" s="9">
        <v>8</v>
      </c>
      <c r="H18" t="s">
        <v>114</v>
      </c>
      <c r="I18" t="s">
        <v>80</v>
      </c>
      <c r="J18" t="s">
        <v>81</v>
      </c>
    </row>
    <row r="19" spans="1:10" x14ac:dyDescent="0.25">
      <c r="A19" t="s">
        <v>115</v>
      </c>
      <c r="B19">
        <v>5</v>
      </c>
      <c r="C19" t="s">
        <v>66</v>
      </c>
      <c r="D19" t="s">
        <v>116</v>
      </c>
      <c r="E19" t="s">
        <v>54</v>
      </c>
      <c r="F19" t="s">
        <v>61</v>
      </c>
      <c r="G19" s="9">
        <v>1</v>
      </c>
      <c r="H19" t="s">
        <v>117</v>
      </c>
      <c r="I19" t="s">
        <v>118</v>
      </c>
      <c r="J19" t="s">
        <v>119</v>
      </c>
    </row>
    <row r="20" spans="1:10" x14ac:dyDescent="0.25">
      <c r="A20" t="s">
        <v>120</v>
      </c>
      <c r="B20">
        <v>19</v>
      </c>
      <c r="C20" t="s">
        <v>121</v>
      </c>
      <c r="D20" t="s">
        <v>122</v>
      </c>
      <c r="E20" t="s">
        <v>54</v>
      </c>
      <c r="F20" t="s">
        <v>123</v>
      </c>
      <c r="G20" s="9">
        <v>2</v>
      </c>
      <c r="H20" t="s">
        <v>124</v>
      </c>
      <c r="I20" t="s">
        <v>125</v>
      </c>
      <c r="J20" t="s">
        <v>126</v>
      </c>
    </row>
    <row r="21" spans="1:10" x14ac:dyDescent="0.25">
      <c r="A21" t="s">
        <v>127</v>
      </c>
      <c r="B21">
        <v>21</v>
      </c>
      <c r="C21" t="s">
        <v>128</v>
      </c>
      <c r="D21" t="s">
        <v>129</v>
      </c>
      <c r="E21" t="s">
        <v>54</v>
      </c>
      <c r="F21" t="s">
        <v>130</v>
      </c>
      <c r="G21" s="9">
        <v>14</v>
      </c>
      <c r="H21" t="s">
        <v>131</v>
      </c>
      <c r="I21" t="s">
        <v>118</v>
      </c>
      <c r="J21" t="s">
        <v>119</v>
      </c>
    </row>
    <row r="22" spans="1:10" x14ac:dyDescent="0.25">
      <c r="A22" t="s">
        <v>30</v>
      </c>
      <c r="B22">
        <v>28</v>
      </c>
      <c r="C22" t="s">
        <v>132</v>
      </c>
      <c r="D22" t="s">
        <v>133</v>
      </c>
      <c r="E22" t="s">
        <v>54</v>
      </c>
      <c r="F22" t="s">
        <v>55</v>
      </c>
      <c r="G22" s="9">
        <v>1</v>
      </c>
      <c r="H22" t="s">
        <v>134</v>
      </c>
      <c r="I22" t="s">
        <v>104</v>
      </c>
      <c r="J22" t="s">
        <v>105</v>
      </c>
    </row>
    <row r="23" spans="1:10" x14ac:dyDescent="0.25">
      <c r="A23" t="s">
        <v>135</v>
      </c>
      <c r="B23">
        <v>16</v>
      </c>
      <c r="C23" t="s">
        <v>136</v>
      </c>
      <c r="D23" t="s">
        <v>137</v>
      </c>
      <c r="E23" t="s">
        <v>54</v>
      </c>
      <c r="F23" t="s">
        <v>96</v>
      </c>
      <c r="G23" s="9">
        <v>6</v>
      </c>
      <c r="H23" t="s">
        <v>138</v>
      </c>
      <c r="I23" t="s">
        <v>125</v>
      </c>
      <c r="J23" t="s">
        <v>139</v>
      </c>
    </row>
    <row r="24" spans="1:10" x14ac:dyDescent="0.25">
      <c r="A24" t="s">
        <v>16</v>
      </c>
      <c r="B24">
        <v>3</v>
      </c>
      <c r="C24" t="s">
        <v>140</v>
      </c>
      <c r="D24" t="s">
        <v>141</v>
      </c>
      <c r="E24" t="s">
        <v>54</v>
      </c>
      <c r="F24" t="s">
        <v>96</v>
      </c>
      <c r="G24" s="9">
        <v>16</v>
      </c>
      <c r="H24" t="s">
        <v>142</v>
      </c>
      <c r="I24" t="s">
        <v>125</v>
      </c>
      <c r="J24" t="s">
        <v>126</v>
      </c>
    </row>
    <row r="25" spans="1:10" x14ac:dyDescent="0.25">
      <c r="A25" t="s">
        <v>143</v>
      </c>
      <c r="B25">
        <v>23</v>
      </c>
      <c r="C25" t="s">
        <v>144</v>
      </c>
      <c r="D25" t="s">
        <v>145</v>
      </c>
      <c r="E25" t="s">
        <v>54</v>
      </c>
      <c r="F25" t="s">
        <v>55</v>
      </c>
      <c r="G25" s="9">
        <v>5</v>
      </c>
      <c r="H25" t="s">
        <v>146</v>
      </c>
      <c r="I25" t="s">
        <v>147</v>
      </c>
      <c r="J25" t="s">
        <v>148</v>
      </c>
    </row>
    <row r="26" spans="1:10" x14ac:dyDescent="0.25">
      <c r="A26" t="s">
        <v>149</v>
      </c>
      <c r="B26">
        <v>24</v>
      </c>
      <c r="C26" t="s">
        <v>150</v>
      </c>
      <c r="D26" t="s">
        <v>151</v>
      </c>
      <c r="E26" t="s">
        <v>54</v>
      </c>
      <c r="F26" t="s">
        <v>61</v>
      </c>
      <c r="G26" s="9">
        <v>7</v>
      </c>
      <c r="H26" t="s">
        <v>131</v>
      </c>
      <c r="I26" t="s">
        <v>152</v>
      </c>
      <c r="J26" t="s">
        <v>153</v>
      </c>
    </row>
    <row r="27" spans="1:10" x14ac:dyDescent="0.25">
      <c r="A27" t="s">
        <v>29</v>
      </c>
      <c r="B27">
        <v>9</v>
      </c>
      <c r="C27" t="s">
        <v>101</v>
      </c>
      <c r="D27" t="s">
        <v>154</v>
      </c>
      <c r="E27" t="s">
        <v>54</v>
      </c>
      <c r="F27" t="s">
        <v>55</v>
      </c>
      <c r="G27" s="9">
        <v>7</v>
      </c>
      <c r="H27" t="s">
        <v>155</v>
      </c>
      <c r="I27" t="s">
        <v>152</v>
      </c>
      <c r="J27" t="s">
        <v>153</v>
      </c>
    </row>
    <row r="28" spans="1:10" x14ac:dyDescent="0.25">
      <c r="A28" t="s">
        <v>24</v>
      </c>
      <c r="B28">
        <v>25</v>
      </c>
      <c r="C28" t="s">
        <v>156</v>
      </c>
      <c r="D28" t="s">
        <v>157</v>
      </c>
      <c r="E28" t="s">
        <v>54</v>
      </c>
      <c r="F28" t="s">
        <v>55</v>
      </c>
      <c r="G28" s="9">
        <v>20</v>
      </c>
      <c r="H28" t="s">
        <v>158</v>
      </c>
      <c r="I28" t="s">
        <v>57</v>
      </c>
      <c r="J28" t="s">
        <v>58</v>
      </c>
    </row>
    <row r="29" spans="1:10" x14ac:dyDescent="0.25">
      <c r="A29" t="s">
        <v>19</v>
      </c>
      <c r="B29">
        <v>6</v>
      </c>
      <c r="C29" t="s">
        <v>159</v>
      </c>
      <c r="D29" t="s">
        <v>160</v>
      </c>
      <c r="E29" t="s">
        <v>54</v>
      </c>
      <c r="F29" t="s">
        <v>55</v>
      </c>
      <c r="G29" s="9">
        <v>6</v>
      </c>
      <c r="H29" t="s">
        <v>161</v>
      </c>
      <c r="I29" t="s">
        <v>162</v>
      </c>
      <c r="J29" t="s">
        <v>163</v>
      </c>
    </row>
    <row r="30" spans="1:10" x14ac:dyDescent="0.25">
      <c r="A30" t="s">
        <v>23</v>
      </c>
      <c r="B30">
        <v>26</v>
      </c>
      <c r="C30" t="s">
        <v>164</v>
      </c>
      <c r="D30" t="s">
        <v>165</v>
      </c>
      <c r="E30" t="s">
        <v>54</v>
      </c>
      <c r="F30" t="s">
        <v>123</v>
      </c>
      <c r="G30" s="9">
        <v>1</v>
      </c>
      <c r="H30" t="s">
        <v>166</v>
      </c>
      <c r="I30" t="s">
        <v>74</v>
      </c>
      <c r="J30" t="s">
        <v>75</v>
      </c>
    </row>
    <row r="31" spans="1:10" x14ac:dyDescent="0.25">
      <c r="A31" t="s">
        <v>39</v>
      </c>
      <c r="B31">
        <v>27</v>
      </c>
      <c r="C31" t="s">
        <v>167</v>
      </c>
      <c r="D31" t="s">
        <v>168</v>
      </c>
      <c r="E31" t="s">
        <v>54</v>
      </c>
      <c r="F31" t="s">
        <v>55</v>
      </c>
      <c r="G31" s="9">
        <v>13</v>
      </c>
      <c r="H31" t="s">
        <v>134</v>
      </c>
      <c r="I31" t="s">
        <v>91</v>
      </c>
      <c r="J31" t="s">
        <v>92</v>
      </c>
    </row>
    <row r="32" spans="1:10" x14ac:dyDescent="0.25">
      <c r="A32" t="s">
        <v>169</v>
      </c>
      <c r="B32">
        <v>22</v>
      </c>
      <c r="C32" t="s">
        <v>170</v>
      </c>
      <c r="D32" t="s">
        <v>171</v>
      </c>
      <c r="E32" t="s">
        <v>54</v>
      </c>
      <c r="F32" t="s">
        <v>172</v>
      </c>
      <c r="G32" s="9">
        <v>6</v>
      </c>
      <c r="H32" t="s">
        <v>173</v>
      </c>
      <c r="I32" t="s">
        <v>162</v>
      </c>
      <c r="J32" t="s">
        <v>163</v>
      </c>
    </row>
    <row r="33" spans="1:10" x14ac:dyDescent="0.25">
      <c r="A33" t="s">
        <v>35</v>
      </c>
      <c r="B33">
        <v>7</v>
      </c>
      <c r="C33" t="s">
        <v>174</v>
      </c>
      <c r="D33" t="s">
        <v>175</v>
      </c>
      <c r="E33" t="s">
        <v>54</v>
      </c>
      <c r="F33" t="s">
        <v>61</v>
      </c>
      <c r="G33" s="9">
        <v>16</v>
      </c>
      <c r="H33" t="s">
        <v>176</v>
      </c>
      <c r="I33" t="s">
        <v>4</v>
      </c>
      <c r="J33" t="s">
        <v>177</v>
      </c>
    </row>
    <row r="34" spans="1:10" x14ac:dyDescent="0.25">
      <c r="A34" t="s">
        <v>21</v>
      </c>
      <c r="B34">
        <v>29</v>
      </c>
      <c r="C34" t="s">
        <v>144</v>
      </c>
      <c r="D34" t="s">
        <v>178</v>
      </c>
      <c r="E34" t="s">
        <v>54</v>
      </c>
      <c r="F34" t="s">
        <v>55</v>
      </c>
      <c r="G34" s="9">
        <v>3</v>
      </c>
      <c r="H34" t="s">
        <v>179</v>
      </c>
      <c r="I34" t="s">
        <v>98</v>
      </c>
      <c r="J34" t="s">
        <v>99</v>
      </c>
    </row>
    <row r="35" spans="1:10" ht="15" customHeight="1" x14ac:dyDescent="0.25">
      <c r="A35" t="s">
        <v>26</v>
      </c>
      <c r="B35">
        <v>8</v>
      </c>
      <c r="C35" t="s">
        <v>180</v>
      </c>
      <c r="D35" t="s">
        <v>181</v>
      </c>
      <c r="E35" t="s">
        <v>54</v>
      </c>
      <c r="F35" t="s">
        <v>96</v>
      </c>
      <c r="G35" s="9">
        <v>6</v>
      </c>
      <c r="H35" t="s">
        <v>182</v>
      </c>
      <c r="I35" t="s">
        <v>147</v>
      </c>
      <c r="J35" t="s">
        <v>148</v>
      </c>
    </row>
    <row r="36" spans="1:10" x14ac:dyDescent="0.25">
      <c r="A36" t="s">
        <v>13</v>
      </c>
      <c r="B36"/>
      <c r="C36"/>
      <c r="D36"/>
      <c r="E36"/>
      <c r="F36"/>
      <c r="G36"/>
      <c r="H36"/>
      <c r="I36"/>
      <c r="J36">
        <f>SUBTOTAL(103,Tabla1[Ciudad])</f>
        <v>29</v>
      </c>
    </row>
    <row r="37" spans="1:10" x14ac:dyDescent="0.25">
      <c r="A37"/>
      <c r="B37"/>
      <c r="C37"/>
      <c r="D37"/>
      <c r="E37"/>
      <c r="F37"/>
      <c r="G37" s="9"/>
      <c r="H37"/>
      <c r="I37"/>
      <c r="J37"/>
    </row>
    <row r="40" spans="1:10" x14ac:dyDescent="0.25">
      <c r="D40" s="10"/>
    </row>
    <row r="41" spans="1:10" ht="15.75" thickBot="1" x14ac:dyDescent="0.3">
      <c r="C41" s="146" t="s">
        <v>183</v>
      </c>
      <c r="D41" s="146"/>
    </row>
    <row r="42" spans="1:10" x14ac:dyDescent="0.25">
      <c r="C42" s="147" t="s">
        <v>184</v>
      </c>
      <c r="D42" s="148">
        <f>AVERAGE(Tabla1[Compras realizadas])</f>
        <v>8.931034482758621</v>
      </c>
    </row>
    <row r="43" spans="1:10" ht="15.75" thickBot="1" x14ac:dyDescent="0.3">
      <c r="C43" s="147"/>
      <c r="D43" s="149"/>
    </row>
  </sheetData>
  <mergeCells count="4">
    <mergeCell ref="A1:F1"/>
    <mergeCell ref="C41:D41"/>
    <mergeCell ref="C42:C43"/>
    <mergeCell ref="D42:D43"/>
  </mergeCells>
  <conditionalFormatting sqref="I2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I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I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K2" sqref="K2"/>
    </sheetView>
  </sheetViews>
  <sheetFormatPr baseColWidth="10" defaultColWidth="9" defaultRowHeight="15" x14ac:dyDescent="0.25"/>
  <cols>
    <col min="1" max="1" width="13.140625" style="7" customWidth="1"/>
    <col min="2" max="2" width="10.28515625" style="7" customWidth="1"/>
    <col min="3" max="3" width="16.5703125" style="7" customWidth="1"/>
    <col min="4" max="4" width="17.42578125" style="7" bestFit="1" customWidth="1"/>
    <col min="5" max="5" width="29.5703125" style="7" customWidth="1"/>
    <col min="6" max="6" width="12" style="7" customWidth="1"/>
    <col min="7" max="16384" width="9" style="7"/>
  </cols>
  <sheetData>
    <row r="1" spans="1:11" ht="31.5" x14ac:dyDescent="0.5">
      <c r="A1" s="143" t="s">
        <v>0</v>
      </c>
      <c r="B1" s="143"/>
      <c r="C1" s="143"/>
      <c r="D1" s="143"/>
      <c r="E1" s="143"/>
      <c r="F1" s="143"/>
    </row>
    <row r="2" spans="1:11" ht="31.5" x14ac:dyDescent="0.5">
      <c r="A2" s="1" t="s">
        <v>185</v>
      </c>
      <c r="B2" s="2"/>
      <c r="C2" s="2"/>
      <c r="D2" s="2"/>
      <c r="E2" s="2"/>
      <c r="F2" s="2"/>
      <c r="K2" s="142">
        <v>1</v>
      </c>
    </row>
    <row r="3" spans="1:11" ht="31.5" x14ac:dyDescent="0.5">
      <c r="A3" s="1"/>
      <c r="B3" s="2"/>
      <c r="C3" s="2"/>
      <c r="D3" s="2"/>
      <c r="E3" s="2"/>
      <c r="F3" s="2"/>
    </row>
    <row r="4" spans="1:11" x14ac:dyDescent="0.25">
      <c r="A4" t="s">
        <v>8</v>
      </c>
      <c r="B4" t="s">
        <v>186</v>
      </c>
      <c r="C4" t="s">
        <v>44</v>
      </c>
      <c r="D4" t="s">
        <v>45</v>
      </c>
      <c r="E4" t="s">
        <v>47</v>
      </c>
    </row>
    <row r="5" spans="1:11" x14ac:dyDescent="0.25">
      <c r="A5" t="s">
        <v>187</v>
      </c>
      <c r="B5">
        <v>4</v>
      </c>
      <c r="C5" t="s">
        <v>188</v>
      </c>
      <c r="D5" t="s">
        <v>189</v>
      </c>
      <c r="E5" t="s">
        <v>190</v>
      </c>
    </row>
    <row r="6" spans="1:11" x14ac:dyDescent="0.25">
      <c r="A6" t="s">
        <v>191</v>
      </c>
      <c r="B6">
        <v>10</v>
      </c>
      <c r="C6" t="s">
        <v>192</v>
      </c>
      <c r="D6" t="s">
        <v>193</v>
      </c>
      <c r="E6" t="s">
        <v>194</v>
      </c>
    </row>
    <row r="7" spans="1:11" x14ac:dyDescent="0.25">
      <c r="A7" t="s">
        <v>195</v>
      </c>
      <c r="B7">
        <v>2</v>
      </c>
      <c r="C7" t="s">
        <v>196</v>
      </c>
      <c r="D7" t="s">
        <v>197</v>
      </c>
      <c r="E7" t="s">
        <v>194</v>
      </c>
    </row>
    <row r="8" spans="1:11" x14ac:dyDescent="0.25">
      <c r="A8" t="s">
        <v>198</v>
      </c>
      <c r="B8">
        <v>1</v>
      </c>
      <c r="C8" t="s">
        <v>199</v>
      </c>
      <c r="D8" t="s">
        <v>108</v>
      </c>
      <c r="E8" t="s">
        <v>194</v>
      </c>
    </row>
    <row r="9" spans="1:11" x14ac:dyDescent="0.25">
      <c r="A9" t="s">
        <v>200</v>
      </c>
      <c r="B9">
        <v>6</v>
      </c>
      <c r="C9" t="s">
        <v>201</v>
      </c>
      <c r="D9" t="s">
        <v>202</v>
      </c>
      <c r="E9" t="s">
        <v>203</v>
      </c>
    </row>
    <row r="10" spans="1:11" x14ac:dyDescent="0.25">
      <c r="A10" t="s">
        <v>204</v>
      </c>
      <c r="B10">
        <v>3</v>
      </c>
      <c r="C10" t="s">
        <v>205</v>
      </c>
      <c r="D10" t="s">
        <v>206</v>
      </c>
      <c r="E10" t="s">
        <v>207</v>
      </c>
    </row>
    <row r="11" spans="1:11" x14ac:dyDescent="0.25">
      <c r="A11" t="s">
        <v>208</v>
      </c>
      <c r="B11">
        <v>5</v>
      </c>
      <c r="C11" t="s">
        <v>209</v>
      </c>
      <c r="D11" t="s">
        <v>210</v>
      </c>
      <c r="E11" t="s">
        <v>194</v>
      </c>
    </row>
    <row r="12" spans="1:11" x14ac:dyDescent="0.25">
      <c r="A12" t="s">
        <v>211</v>
      </c>
      <c r="B12">
        <v>7</v>
      </c>
      <c r="C12" t="s">
        <v>212</v>
      </c>
      <c r="D12" t="s">
        <v>213</v>
      </c>
      <c r="E12" t="s">
        <v>190</v>
      </c>
    </row>
    <row r="13" spans="1:11" x14ac:dyDescent="0.25">
      <c r="A13" t="s">
        <v>214</v>
      </c>
      <c r="B13">
        <v>8</v>
      </c>
      <c r="C13" t="s">
        <v>215</v>
      </c>
      <c r="D13" t="s">
        <v>216</v>
      </c>
      <c r="E13" t="s">
        <v>207</v>
      </c>
    </row>
    <row r="14" spans="1:11" x14ac:dyDescent="0.25">
      <c r="A14" t="s">
        <v>217</v>
      </c>
      <c r="B14">
        <v>9</v>
      </c>
      <c r="C14" t="s">
        <v>218</v>
      </c>
      <c r="D14" t="s">
        <v>219</v>
      </c>
      <c r="E14" t="s">
        <v>194</v>
      </c>
    </row>
  </sheetData>
  <mergeCells count="1">
    <mergeCell ref="A1:F1"/>
  </mergeCells>
  <conditionalFormatting sqref="B5:B14">
    <cfRule type="aboveAverage" dxfId="104" priority="2"/>
  </conditionalFormatting>
  <conditionalFormatting sqref="K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1"/>
  <sheetViews>
    <sheetView topLeftCell="B3" zoomScaleNormal="100" workbookViewId="0">
      <selection activeCell="M4" sqref="M4"/>
    </sheetView>
  </sheetViews>
  <sheetFormatPr baseColWidth="10" defaultColWidth="12.5703125" defaultRowHeight="16.5" x14ac:dyDescent="0.3"/>
  <cols>
    <col min="1" max="2" width="6.42578125" style="11" customWidth="1"/>
    <col min="3" max="3" width="14.85546875" style="11" customWidth="1"/>
    <col min="4" max="4" width="14.7109375" style="11" customWidth="1"/>
    <col min="5" max="5" width="18.5703125" style="11" customWidth="1"/>
    <col min="6" max="6" width="14.7109375" style="11" customWidth="1"/>
    <col min="7" max="7" width="10.5703125" style="11" customWidth="1"/>
    <col min="8" max="8" width="13.85546875" style="11" customWidth="1"/>
    <col min="9" max="10" width="16.85546875" style="11" customWidth="1"/>
    <col min="11" max="11" width="14" style="11" customWidth="1"/>
    <col min="12" max="12" width="12.5703125" style="11" customWidth="1"/>
    <col min="13" max="13" width="14.140625" style="11" customWidth="1"/>
    <col min="14" max="14" width="15.28515625" style="11" customWidth="1"/>
    <col min="15" max="16384" width="12.5703125" style="11"/>
  </cols>
  <sheetData>
    <row r="1" spans="2:14" ht="31.5" x14ac:dyDescent="0.5">
      <c r="B1" s="143" t="s">
        <v>0</v>
      </c>
      <c r="C1" s="143"/>
      <c r="D1" s="143"/>
      <c r="E1" s="143"/>
      <c r="F1" s="143"/>
      <c r="G1" s="143"/>
    </row>
    <row r="2" spans="2:14" ht="31.5" x14ac:dyDescent="0.5">
      <c r="B2" s="1" t="s">
        <v>220</v>
      </c>
      <c r="C2" s="2"/>
      <c r="D2" s="2"/>
      <c r="E2" s="2"/>
      <c r="F2" s="2"/>
      <c r="G2" s="2"/>
      <c r="M2" s="142">
        <v>1</v>
      </c>
    </row>
    <row r="3" spans="2:14" ht="43.5" customHeight="1" x14ac:dyDescent="0.5">
      <c r="B3" s="1" t="s">
        <v>221</v>
      </c>
      <c r="C3" s="2"/>
      <c r="D3" s="2"/>
      <c r="E3" s="2"/>
      <c r="F3" s="2"/>
      <c r="G3" s="2"/>
      <c r="M3" s="142">
        <v>1</v>
      </c>
    </row>
    <row r="4" spans="2:14" ht="43.5" customHeight="1" x14ac:dyDescent="0.5">
      <c r="B4" s="1" t="s">
        <v>222</v>
      </c>
      <c r="C4" s="2"/>
      <c r="D4" s="2"/>
      <c r="E4" s="2"/>
      <c r="F4" s="2"/>
      <c r="G4" s="2"/>
      <c r="M4" s="142">
        <v>1</v>
      </c>
    </row>
    <row r="5" spans="2:14" ht="17.25" thickBot="1" x14ac:dyDescent="0.35"/>
    <row r="6" spans="2:14" ht="31.5" customHeight="1" thickTop="1" thickBot="1" x14ac:dyDescent="0.35">
      <c r="C6" s="150"/>
      <c r="D6" s="150"/>
      <c r="E6" s="150"/>
      <c r="F6" s="150"/>
      <c r="G6" s="150"/>
      <c r="H6" s="150"/>
      <c r="I6" s="150"/>
      <c r="J6" s="150"/>
      <c r="K6" s="150"/>
    </row>
    <row r="7" spans="2:14" ht="31.5" customHeight="1" thickTop="1" x14ac:dyDescent="0.3">
      <c r="C7" s="151"/>
      <c r="D7" s="151"/>
      <c r="E7" s="151"/>
      <c r="F7" s="151"/>
      <c r="G7" s="151"/>
      <c r="H7" s="151"/>
      <c r="I7" s="151"/>
      <c r="J7" s="151"/>
      <c r="K7" s="151"/>
    </row>
    <row r="8" spans="2:14" ht="17.25" thickBot="1" x14ac:dyDescent="0.35">
      <c r="C8" s="12" t="s">
        <v>223</v>
      </c>
      <c r="D8" s="12" t="s">
        <v>224</v>
      </c>
      <c r="E8" s="12" t="s">
        <v>225</v>
      </c>
      <c r="F8" s="12" t="s">
        <v>226</v>
      </c>
      <c r="G8" s="12" t="s">
        <v>227</v>
      </c>
      <c r="H8" s="12" t="s">
        <v>228</v>
      </c>
      <c r="I8" s="12" t="s">
        <v>229</v>
      </c>
      <c r="J8" s="12" t="s">
        <v>230</v>
      </c>
      <c r="K8" s="12" t="s">
        <v>231</v>
      </c>
    </row>
    <row r="9" spans="2:14" x14ac:dyDescent="0.3">
      <c r="C9" s="13">
        <v>1</v>
      </c>
      <c r="D9" s="14">
        <v>37987</v>
      </c>
      <c r="E9" s="13" t="s">
        <v>232</v>
      </c>
      <c r="F9" s="13" t="s">
        <v>233</v>
      </c>
      <c r="G9" s="13" t="s">
        <v>234</v>
      </c>
      <c r="H9" s="13">
        <v>291</v>
      </c>
      <c r="I9" s="15">
        <v>2133903</v>
      </c>
      <c r="J9" s="14">
        <v>38157</v>
      </c>
      <c r="K9" s="13" t="s">
        <v>235</v>
      </c>
    </row>
    <row r="10" spans="2:14" hidden="1" x14ac:dyDescent="0.3">
      <c r="C10" s="11">
        <v>2</v>
      </c>
      <c r="D10" s="16">
        <v>37987</v>
      </c>
      <c r="E10" s="11" t="s">
        <v>236</v>
      </c>
      <c r="F10" s="11" t="s">
        <v>237</v>
      </c>
      <c r="G10" s="11" t="s">
        <v>238</v>
      </c>
      <c r="H10" s="11">
        <v>199</v>
      </c>
      <c r="I10" s="17">
        <v>1945424</v>
      </c>
      <c r="J10" s="16">
        <v>38096</v>
      </c>
      <c r="K10" s="11" t="s">
        <v>83</v>
      </c>
      <c r="M10" s="18" t="s">
        <v>225</v>
      </c>
      <c r="N10" s="19" t="s">
        <v>10</v>
      </c>
    </row>
    <row r="11" spans="2:14" x14ac:dyDescent="0.3">
      <c r="C11" s="20"/>
      <c r="D11" s="21">
        <v>37987</v>
      </c>
      <c r="E11" s="20" t="s">
        <v>239</v>
      </c>
      <c r="F11" s="20" t="s">
        <v>233</v>
      </c>
      <c r="G11" s="20" t="s">
        <v>238</v>
      </c>
      <c r="H11" s="20">
        <v>82</v>
      </c>
      <c r="I11" s="22">
        <v>712416</v>
      </c>
      <c r="J11" s="21">
        <v>38299</v>
      </c>
      <c r="K11" s="20" t="s">
        <v>240</v>
      </c>
      <c r="M11" s="23" t="s">
        <v>233</v>
      </c>
      <c r="N11" s="24">
        <v>21</v>
      </c>
    </row>
    <row r="12" spans="2:14" x14ac:dyDescent="0.3">
      <c r="D12" s="16">
        <v>37988</v>
      </c>
      <c r="E12" s="11" t="s">
        <v>232</v>
      </c>
      <c r="F12" s="11" t="s">
        <v>233</v>
      </c>
      <c r="G12" s="11" t="s">
        <v>238</v>
      </c>
      <c r="H12" s="11">
        <v>285</v>
      </c>
      <c r="I12" s="17">
        <v>1815450</v>
      </c>
      <c r="J12" s="16">
        <v>38104</v>
      </c>
      <c r="K12" s="11" t="s">
        <v>241</v>
      </c>
      <c r="M12" s="25" t="s">
        <v>237</v>
      </c>
      <c r="N12" s="26">
        <v>9</v>
      </c>
    </row>
    <row r="13" spans="2:14" hidden="1" x14ac:dyDescent="0.3">
      <c r="C13" s="20"/>
      <c r="D13" s="21">
        <v>37988</v>
      </c>
      <c r="E13" s="20" t="s">
        <v>242</v>
      </c>
      <c r="F13" s="20" t="s">
        <v>237</v>
      </c>
      <c r="G13" s="20" t="s">
        <v>243</v>
      </c>
      <c r="H13" s="20">
        <v>152</v>
      </c>
      <c r="I13" s="22">
        <v>1138024</v>
      </c>
      <c r="J13" s="21">
        <v>38178</v>
      </c>
      <c r="K13" s="20" t="s">
        <v>244</v>
      </c>
    </row>
    <row r="14" spans="2:14" x14ac:dyDescent="0.3">
      <c r="D14" s="16">
        <v>37989</v>
      </c>
      <c r="E14" s="11" t="s">
        <v>245</v>
      </c>
      <c r="F14" s="11" t="s">
        <v>233</v>
      </c>
      <c r="G14" s="11" t="s">
        <v>238</v>
      </c>
      <c r="H14" s="11">
        <v>131</v>
      </c>
      <c r="I14" s="17">
        <v>953156</v>
      </c>
      <c r="J14" s="16">
        <v>38235</v>
      </c>
      <c r="K14" s="11" t="s">
        <v>83</v>
      </c>
    </row>
    <row r="15" spans="2:14" x14ac:dyDescent="0.3">
      <c r="C15" s="20"/>
      <c r="D15" s="21">
        <v>37989</v>
      </c>
      <c r="E15" s="20" t="s">
        <v>232</v>
      </c>
      <c r="F15" s="20" t="s">
        <v>233</v>
      </c>
      <c r="G15" s="20" t="s">
        <v>243</v>
      </c>
      <c r="H15" s="20">
        <v>69</v>
      </c>
      <c r="I15" s="22">
        <v>406686</v>
      </c>
      <c r="J15" s="21">
        <v>38145</v>
      </c>
      <c r="K15" s="20" t="s">
        <v>83</v>
      </c>
    </row>
    <row r="16" spans="2:14" hidden="1" x14ac:dyDescent="0.3">
      <c r="D16" s="16">
        <v>37989</v>
      </c>
      <c r="E16" s="11" t="s">
        <v>239</v>
      </c>
      <c r="F16" s="11" t="s">
        <v>237</v>
      </c>
      <c r="G16" s="11" t="s">
        <v>238</v>
      </c>
      <c r="H16" s="11">
        <v>235</v>
      </c>
      <c r="I16" s="17">
        <v>2158475</v>
      </c>
      <c r="J16" s="16">
        <v>38291</v>
      </c>
      <c r="K16" s="11" t="s">
        <v>241</v>
      </c>
    </row>
    <row r="17" spans="3:11" x14ac:dyDescent="0.3">
      <c r="C17" s="20"/>
      <c r="D17" s="21">
        <v>37990</v>
      </c>
      <c r="E17" s="20" t="s">
        <v>246</v>
      </c>
      <c r="F17" s="20" t="s">
        <v>233</v>
      </c>
      <c r="G17" s="20" t="s">
        <v>234</v>
      </c>
      <c r="H17" s="20">
        <v>108</v>
      </c>
      <c r="I17" s="22">
        <v>1024380</v>
      </c>
      <c r="J17" s="21">
        <v>38349</v>
      </c>
      <c r="K17" s="20" t="s">
        <v>241</v>
      </c>
    </row>
    <row r="18" spans="3:11" hidden="1" x14ac:dyDescent="0.3">
      <c r="D18" s="16">
        <v>37990</v>
      </c>
      <c r="E18" s="11" t="s">
        <v>232</v>
      </c>
      <c r="F18" s="11" t="s">
        <v>237</v>
      </c>
      <c r="G18" s="11" t="s">
        <v>234</v>
      </c>
      <c r="H18" s="11">
        <v>299</v>
      </c>
      <c r="I18" s="17">
        <v>2042768</v>
      </c>
      <c r="J18" s="16">
        <v>38266</v>
      </c>
      <c r="K18" s="11" t="s">
        <v>240</v>
      </c>
    </row>
    <row r="19" spans="3:11" x14ac:dyDescent="0.3">
      <c r="C19" s="20"/>
      <c r="D19" s="21">
        <v>37990</v>
      </c>
      <c r="E19" s="20" t="s">
        <v>239</v>
      </c>
      <c r="F19" s="20" t="s">
        <v>233</v>
      </c>
      <c r="G19" s="20" t="s">
        <v>238</v>
      </c>
      <c r="H19" s="20">
        <v>124</v>
      </c>
      <c r="I19" s="22">
        <v>627068</v>
      </c>
      <c r="J19" s="21">
        <v>38288</v>
      </c>
      <c r="K19" s="20" t="s">
        <v>83</v>
      </c>
    </row>
    <row r="20" spans="3:11" hidden="1" x14ac:dyDescent="0.3">
      <c r="D20" s="16">
        <v>37990</v>
      </c>
      <c r="E20" s="11" t="s">
        <v>245</v>
      </c>
      <c r="F20" s="11" t="s">
        <v>237</v>
      </c>
      <c r="G20" s="11" t="s">
        <v>238</v>
      </c>
      <c r="H20" s="11">
        <v>187</v>
      </c>
      <c r="I20" s="17">
        <v>999328</v>
      </c>
      <c r="J20" s="16">
        <v>38082</v>
      </c>
      <c r="K20" s="11" t="s">
        <v>235</v>
      </c>
    </row>
    <row r="21" spans="3:11" hidden="1" x14ac:dyDescent="0.3">
      <c r="C21" s="20"/>
      <c r="D21" s="21">
        <v>37990</v>
      </c>
      <c r="E21" s="20" t="s">
        <v>232</v>
      </c>
      <c r="F21" s="20" t="s">
        <v>237</v>
      </c>
      <c r="G21" s="20" t="s">
        <v>247</v>
      </c>
      <c r="H21" s="20">
        <v>300</v>
      </c>
      <c r="I21" s="22">
        <v>2937300</v>
      </c>
      <c r="J21" s="21">
        <v>38295</v>
      </c>
      <c r="K21" s="20" t="s">
        <v>241</v>
      </c>
    </row>
    <row r="22" spans="3:11" hidden="1" x14ac:dyDescent="0.3">
      <c r="D22" s="16">
        <v>37990</v>
      </c>
      <c r="E22" s="11" t="s">
        <v>236</v>
      </c>
      <c r="F22" s="11" t="s">
        <v>237</v>
      </c>
      <c r="G22" s="11" t="s">
        <v>243</v>
      </c>
      <c r="H22" s="11">
        <v>68</v>
      </c>
      <c r="I22" s="17">
        <v>664700</v>
      </c>
      <c r="J22" s="16">
        <v>38261</v>
      </c>
      <c r="K22" s="11" t="s">
        <v>235</v>
      </c>
    </row>
    <row r="23" spans="3:11" x14ac:dyDescent="0.3">
      <c r="C23" s="20"/>
      <c r="D23" s="21">
        <v>37990</v>
      </c>
      <c r="E23" s="20" t="s">
        <v>245</v>
      </c>
      <c r="F23" s="20" t="s">
        <v>233</v>
      </c>
      <c r="G23" s="20" t="s">
        <v>238</v>
      </c>
      <c r="H23" s="20">
        <v>176</v>
      </c>
      <c r="I23" s="22">
        <v>820336</v>
      </c>
      <c r="J23" s="21">
        <v>38320</v>
      </c>
      <c r="K23" s="20" t="s">
        <v>83</v>
      </c>
    </row>
    <row r="24" spans="3:11" x14ac:dyDescent="0.3">
      <c r="D24" s="16">
        <v>37991</v>
      </c>
      <c r="E24" s="11" t="s">
        <v>248</v>
      </c>
      <c r="F24" s="11" t="s">
        <v>233</v>
      </c>
      <c r="G24" s="11" t="s">
        <v>238</v>
      </c>
      <c r="H24" s="11">
        <v>179</v>
      </c>
      <c r="I24" s="17">
        <v>937960</v>
      </c>
      <c r="J24" s="16">
        <v>38312</v>
      </c>
      <c r="K24" s="11" t="s">
        <v>235</v>
      </c>
    </row>
    <row r="25" spans="3:11" x14ac:dyDescent="0.3">
      <c r="C25" s="20"/>
      <c r="D25" s="21">
        <v>37991</v>
      </c>
      <c r="E25" s="20" t="s">
        <v>248</v>
      </c>
      <c r="F25" s="20" t="s">
        <v>233</v>
      </c>
      <c r="G25" s="20" t="s">
        <v>243</v>
      </c>
      <c r="H25" s="20">
        <v>58</v>
      </c>
      <c r="I25" s="22">
        <v>358846</v>
      </c>
      <c r="J25" s="21">
        <v>38268</v>
      </c>
      <c r="K25" s="20" t="s">
        <v>249</v>
      </c>
    </row>
    <row r="26" spans="3:11" hidden="1" x14ac:dyDescent="0.3">
      <c r="D26" s="16">
        <v>37992</v>
      </c>
      <c r="E26" s="11" t="s">
        <v>242</v>
      </c>
      <c r="F26" s="11" t="s">
        <v>237</v>
      </c>
      <c r="G26" s="11" t="s">
        <v>247</v>
      </c>
      <c r="H26" s="11">
        <v>283</v>
      </c>
      <c r="I26" s="17">
        <v>1679605</v>
      </c>
      <c r="J26" s="16">
        <v>38144</v>
      </c>
      <c r="K26" s="11" t="s">
        <v>235</v>
      </c>
    </row>
    <row r="27" spans="3:11" x14ac:dyDescent="0.3">
      <c r="C27" s="20"/>
      <c r="D27" s="21">
        <v>37993</v>
      </c>
      <c r="E27" s="20" t="s">
        <v>246</v>
      </c>
      <c r="F27" s="20" t="s">
        <v>233</v>
      </c>
      <c r="G27" s="20" t="s">
        <v>238</v>
      </c>
      <c r="H27" s="20">
        <v>55</v>
      </c>
      <c r="I27" s="22">
        <v>472615</v>
      </c>
      <c r="J27" s="21">
        <v>38086</v>
      </c>
      <c r="K27" s="20" t="s">
        <v>249</v>
      </c>
    </row>
    <row r="28" spans="3:11" x14ac:dyDescent="0.3">
      <c r="D28" s="16">
        <v>37994</v>
      </c>
      <c r="E28" s="11" t="s">
        <v>239</v>
      </c>
      <c r="F28" s="11" t="s">
        <v>233</v>
      </c>
      <c r="G28" s="11" t="s">
        <v>247</v>
      </c>
      <c r="H28" s="11">
        <v>148</v>
      </c>
      <c r="I28" s="17">
        <v>1169496</v>
      </c>
      <c r="J28" s="16">
        <v>38218</v>
      </c>
      <c r="K28" s="11" t="s">
        <v>244</v>
      </c>
    </row>
    <row r="29" spans="3:11" hidden="1" x14ac:dyDescent="0.3">
      <c r="C29" s="20"/>
      <c r="D29" s="21">
        <v>37995</v>
      </c>
      <c r="E29" s="20" t="s">
        <v>245</v>
      </c>
      <c r="F29" s="20" t="s">
        <v>237</v>
      </c>
      <c r="G29" s="20" t="s">
        <v>247</v>
      </c>
      <c r="H29" s="20">
        <v>228</v>
      </c>
      <c r="I29" s="22">
        <v>2020992</v>
      </c>
      <c r="J29" s="21">
        <v>38150</v>
      </c>
      <c r="K29" s="20" t="s">
        <v>235</v>
      </c>
    </row>
    <row r="30" spans="3:11" x14ac:dyDescent="0.3">
      <c r="D30" s="16">
        <v>37995</v>
      </c>
      <c r="E30" s="11" t="s">
        <v>239</v>
      </c>
      <c r="F30" s="11" t="s">
        <v>233</v>
      </c>
      <c r="G30" s="11" t="s">
        <v>234</v>
      </c>
      <c r="H30" s="11">
        <v>116</v>
      </c>
      <c r="I30" s="17">
        <v>727552</v>
      </c>
      <c r="J30" s="16">
        <v>38091</v>
      </c>
      <c r="K30" s="11" t="s">
        <v>83</v>
      </c>
    </row>
    <row r="31" spans="3:11" x14ac:dyDescent="0.3">
      <c r="C31" s="20"/>
      <c r="D31" s="21">
        <v>37996</v>
      </c>
      <c r="E31" s="20" t="s">
        <v>248</v>
      </c>
      <c r="F31" s="20" t="s">
        <v>233</v>
      </c>
      <c r="G31" s="20" t="s">
        <v>238</v>
      </c>
      <c r="H31" s="20">
        <v>183</v>
      </c>
      <c r="I31" s="22">
        <v>1438929</v>
      </c>
      <c r="J31" s="21">
        <v>38098</v>
      </c>
      <c r="K31" s="20" t="s">
        <v>249</v>
      </c>
    </row>
    <row r="32" spans="3:11" x14ac:dyDescent="0.3">
      <c r="D32" s="16">
        <v>37996</v>
      </c>
      <c r="E32" s="11" t="s">
        <v>239</v>
      </c>
      <c r="F32" s="11" t="s">
        <v>233</v>
      </c>
      <c r="G32" s="11" t="s">
        <v>243</v>
      </c>
      <c r="H32" s="11">
        <v>79</v>
      </c>
      <c r="I32" s="17">
        <v>427390</v>
      </c>
      <c r="J32" s="16">
        <v>38322</v>
      </c>
      <c r="K32" s="11" t="s">
        <v>240</v>
      </c>
    </row>
    <row r="33" spans="3:11" x14ac:dyDescent="0.3">
      <c r="C33" s="20"/>
      <c r="D33" s="21">
        <v>37996</v>
      </c>
      <c r="E33" s="20" t="s">
        <v>239</v>
      </c>
      <c r="F33" s="20" t="s">
        <v>233</v>
      </c>
      <c r="G33" s="20" t="s">
        <v>247</v>
      </c>
      <c r="H33" s="20">
        <v>124</v>
      </c>
      <c r="I33" s="22">
        <v>1170684</v>
      </c>
      <c r="J33" s="21">
        <v>38130</v>
      </c>
      <c r="K33" s="20" t="s">
        <v>241</v>
      </c>
    </row>
    <row r="34" spans="3:11" x14ac:dyDescent="0.3">
      <c r="D34" s="16">
        <v>37996</v>
      </c>
      <c r="E34" s="11" t="s">
        <v>236</v>
      </c>
      <c r="F34" s="11" t="s">
        <v>233</v>
      </c>
      <c r="G34" s="11" t="s">
        <v>243</v>
      </c>
      <c r="H34" s="11">
        <v>70</v>
      </c>
      <c r="I34" s="17">
        <v>549780</v>
      </c>
      <c r="J34" s="16">
        <v>38160</v>
      </c>
      <c r="K34" s="11" t="s">
        <v>241</v>
      </c>
    </row>
    <row r="35" spans="3:11" x14ac:dyDescent="0.3">
      <c r="C35" s="20"/>
      <c r="D35" s="21">
        <v>37997</v>
      </c>
      <c r="E35" s="20" t="s">
        <v>236</v>
      </c>
      <c r="F35" s="20" t="s">
        <v>233</v>
      </c>
      <c r="G35" s="20" t="s">
        <v>243</v>
      </c>
      <c r="H35" s="20">
        <v>70</v>
      </c>
      <c r="I35" s="22">
        <v>659330</v>
      </c>
      <c r="J35" s="21">
        <v>38344</v>
      </c>
      <c r="K35" s="20" t="s">
        <v>83</v>
      </c>
    </row>
    <row r="36" spans="3:11" x14ac:dyDescent="0.3">
      <c r="D36" s="16">
        <v>37998</v>
      </c>
      <c r="E36" s="11" t="s">
        <v>248</v>
      </c>
      <c r="F36" s="11" t="s">
        <v>233</v>
      </c>
      <c r="G36" s="11" t="s">
        <v>247</v>
      </c>
      <c r="H36" s="11">
        <v>187</v>
      </c>
      <c r="I36" s="17">
        <v>1660560</v>
      </c>
      <c r="J36" s="16">
        <v>38154</v>
      </c>
      <c r="K36" s="11" t="s">
        <v>240</v>
      </c>
    </row>
    <row r="37" spans="3:11" x14ac:dyDescent="0.3">
      <c r="C37" s="20"/>
      <c r="D37" s="21">
        <v>37998</v>
      </c>
      <c r="E37" s="20" t="s">
        <v>248</v>
      </c>
      <c r="F37" s="20" t="s">
        <v>233</v>
      </c>
      <c r="G37" s="20" t="s">
        <v>243</v>
      </c>
      <c r="H37" s="20">
        <v>91</v>
      </c>
      <c r="I37" s="22">
        <v>753571</v>
      </c>
      <c r="J37" s="21">
        <v>38175</v>
      </c>
      <c r="K37" s="20" t="s">
        <v>249</v>
      </c>
    </row>
    <row r="38" spans="3:11" x14ac:dyDescent="0.3">
      <c r="C38" s="27"/>
      <c r="D38" s="28">
        <v>37998</v>
      </c>
      <c r="E38" s="27" t="s">
        <v>236</v>
      </c>
      <c r="F38" s="27" t="s">
        <v>233</v>
      </c>
      <c r="G38" s="27" t="s">
        <v>243</v>
      </c>
      <c r="H38" s="27">
        <v>201</v>
      </c>
      <c r="I38" s="29">
        <v>939072</v>
      </c>
      <c r="J38" s="28">
        <v>38203</v>
      </c>
      <c r="K38" s="27" t="s">
        <v>235</v>
      </c>
    </row>
    <row r="39" spans="3:11" x14ac:dyDescent="0.3">
      <c r="C39" t="s">
        <v>13</v>
      </c>
      <c r="D39" s="30"/>
      <c r="E39"/>
      <c r="F39">
        <f>SUBTOTAL(103,Tabla10[Operación])</f>
        <v>21</v>
      </c>
      <c r="G39"/>
      <c r="H39"/>
      <c r="I39" s="31">
        <f>SUBTOTAL(109,Tabla10[Monto])</f>
        <v>19759180</v>
      </c>
      <c r="J39" s="30"/>
      <c r="K39">
        <f>SUBTOTAL(103,Tabla10[Vendedor])</f>
        <v>21</v>
      </c>
    </row>
    <row r="40" spans="3:11" x14ac:dyDescent="0.3">
      <c r="C40" s="27"/>
      <c r="D40" s="28"/>
      <c r="E40" s="27"/>
      <c r="F40" s="27"/>
      <c r="G40" s="27"/>
      <c r="H40" s="27"/>
      <c r="I40" s="29"/>
      <c r="J40" s="28"/>
      <c r="K40" s="27"/>
    </row>
    <row r="41" spans="3:11" x14ac:dyDescent="0.3">
      <c r="C41" s="27"/>
      <c r="D41" s="28"/>
      <c r="E41" s="27"/>
      <c r="F41" s="27"/>
      <c r="G41" s="27"/>
      <c r="H41" s="27"/>
      <c r="I41" s="29"/>
      <c r="J41" s="28"/>
      <c r="K41" s="27"/>
    </row>
  </sheetData>
  <mergeCells count="2">
    <mergeCell ref="B1:G1"/>
    <mergeCell ref="C6:K7"/>
  </mergeCells>
  <conditionalFormatting sqref="H9:H38 H40:H41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 I40:I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{E74323FA-499D-49C6-9D58-31CFCCF817DE}</x14:id>
        </ext>
      </extLst>
    </cfRule>
  </conditionalFormatting>
  <conditionalFormatting sqref="M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M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M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4323FA-499D-49C6-9D58-31CFCCF817DE}">
            <x14:dataBar minLength="0" maxLength="100" negativeBarColorSameAsPositive="1" axisPosition="none">
              <x14:cfvo type="min"/>
              <x14:cfvo type="max"/>
            </x14:dataBar>
          </x14:cfRule>
          <xm:sqref>I9:I38 I40:I41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opLeftCell="A16" workbookViewId="0">
      <selection activeCell="L4" sqref="L4"/>
    </sheetView>
  </sheetViews>
  <sheetFormatPr baseColWidth="10" defaultColWidth="12.5703125" defaultRowHeight="16.5" x14ac:dyDescent="0.3"/>
  <cols>
    <col min="1" max="2" width="12.5703125" style="11" customWidth="1"/>
    <col min="3" max="3" width="19.140625" style="11" bestFit="1" customWidth="1"/>
    <col min="4" max="4" width="12.28515625" style="11" customWidth="1"/>
    <col min="5" max="5" width="14.5703125" style="11" customWidth="1"/>
    <col min="6" max="6" width="12.5703125" style="11"/>
    <col min="7" max="7" width="15.5703125" style="11" bestFit="1" customWidth="1"/>
    <col min="8" max="8" width="12.5703125" style="11"/>
    <col min="9" max="9" width="17.5703125" style="11" bestFit="1" customWidth="1"/>
    <col min="10" max="10" width="15.140625" style="11" bestFit="1" customWidth="1"/>
    <col min="11" max="16384" width="12.5703125" style="11"/>
  </cols>
  <sheetData>
    <row r="1" spans="1:12" ht="31.5" x14ac:dyDescent="0.5">
      <c r="A1" s="143" t="s">
        <v>0</v>
      </c>
      <c r="B1" s="143"/>
      <c r="C1" s="143"/>
      <c r="D1" s="143"/>
      <c r="E1" s="143"/>
      <c r="F1" s="143"/>
    </row>
    <row r="2" spans="1:12" ht="31.5" x14ac:dyDescent="0.5">
      <c r="A2" s="1" t="s">
        <v>250</v>
      </c>
      <c r="B2" s="2"/>
      <c r="C2" s="2"/>
      <c r="D2" s="2"/>
      <c r="E2" s="2"/>
      <c r="F2" s="2"/>
      <c r="L2" s="142">
        <v>1</v>
      </c>
    </row>
    <row r="3" spans="1:12" ht="31.5" x14ac:dyDescent="0.5">
      <c r="A3" s="1" t="s">
        <v>251</v>
      </c>
      <c r="B3" s="2"/>
      <c r="C3" s="2"/>
      <c r="D3" s="2"/>
      <c r="E3" s="2"/>
      <c r="F3" s="2"/>
      <c r="L3" s="142">
        <v>1</v>
      </c>
    </row>
    <row r="4" spans="1:12" ht="31.5" x14ac:dyDescent="0.5">
      <c r="A4" s="1" t="s">
        <v>252</v>
      </c>
      <c r="B4" s="2"/>
      <c r="C4" s="2"/>
      <c r="D4" s="2"/>
      <c r="E4" s="2"/>
      <c r="F4" s="2"/>
      <c r="L4" s="142">
        <v>1</v>
      </c>
    </row>
    <row r="5" spans="1:12" ht="31.5" x14ac:dyDescent="0.5">
      <c r="A5" s="1"/>
      <c r="B5" s="2"/>
      <c r="C5" s="2"/>
      <c r="D5" s="2"/>
      <c r="E5" s="2"/>
      <c r="F5" s="2"/>
    </row>
    <row r="6" spans="1:12" x14ac:dyDescent="0.3">
      <c r="C6" s="11" t="s">
        <v>253</v>
      </c>
      <c r="D6" s="11" t="s">
        <v>254</v>
      </c>
      <c r="E6" s="11" t="s">
        <v>226</v>
      </c>
      <c r="F6" s="11" t="s">
        <v>227</v>
      </c>
      <c r="G6" s="11" t="s">
        <v>229</v>
      </c>
    </row>
    <row r="7" spans="1:12" x14ac:dyDescent="0.3">
      <c r="C7" s="11" t="s">
        <v>232</v>
      </c>
      <c r="D7" s="11" t="str">
        <f>LEFT(Ventas[[#This Row],[Giro Comercial]],3)</f>
        <v>Est</v>
      </c>
      <c r="E7" s="11" t="s">
        <v>233</v>
      </c>
      <c r="F7" s="11" t="s">
        <v>234</v>
      </c>
      <c r="G7" s="32">
        <v>2133903</v>
      </c>
    </row>
    <row r="8" spans="1:12" x14ac:dyDescent="0.3">
      <c r="C8" s="11" t="s">
        <v>236</v>
      </c>
      <c r="D8" s="11" t="str">
        <f>LEFT(Ventas[[#This Row],[Giro Comercial]],3)</f>
        <v>Loc</v>
      </c>
      <c r="E8" s="11" t="s">
        <v>237</v>
      </c>
      <c r="F8" s="11" t="s">
        <v>238</v>
      </c>
      <c r="G8" s="32">
        <v>1945424</v>
      </c>
    </row>
    <row r="9" spans="1:12" x14ac:dyDescent="0.3">
      <c r="C9" s="11" t="s">
        <v>239</v>
      </c>
      <c r="D9" s="11" t="str">
        <f>LEFT(Ventas[[#This Row],[Giro Comercial]],3)</f>
        <v>Ofi</v>
      </c>
      <c r="E9" s="11" t="s">
        <v>233</v>
      </c>
      <c r="F9" s="11" t="s">
        <v>238</v>
      </c>
      <c r="G9" s="32">
        <v>712416</v>
      </c>
    </row>
    <row r="10" spans="1:12" x14ac:dyDescent="0.3">
      <c r="C10" s="11" t="s">
        <v>232</v>
      </c>
      <c r="D10" s="11" t="str">
        <f>LEFT(Ventas[[#This Row],[Giro Comercial]],3)</f>
        <v>Est</v>
      </c>
      <c r="E10" s="11" t="s">
        <v>233</v>
      </c>
      <c r="F10" s="11" t="s">
        <v>238</v>
      </c>
      <c r="G10" s="32">
        <v>1815450</v>
      </c>
    </row>
    <row r="11" spans="1:12" x14ac:dyDescent="0.3">
      <c r="C11" s="11" t="s">
        <v>242</v>
      </c>
      <c r="D11" s="11" t="str">
        <f>LEFT(Ventas[[#This Row],[Giro Comercial]],3)</f>
        <v>Sue</v>
      </c>
      <c r="E11" s="11" t="s">
        <v>237</v>
      </c>
      <c r="F11" s="11" t="s">
        <v>243</v>
      </c>
      <c r="G11" s="32">
        <v>1138024</v>
      </c>
    </row>
    <row r="12" spans="1:12" x14ac:dyDescent="0.3">
      <c r="C12" s="11" t="s">
        <v>245</v>
      </c>
      <c r="D12" s="11" t="str">
        <f>LEFT(Ventas[[#This Row],[Giro Comercial]],3)</f>
        <v>Ind</v>
      </c>
      <c r="E12" s="11" t="s">
        <v>233</v>
      </c>
      <c r="F12" s="11" t="s">
        <v>238</v>
      </c>
      <c r="G12" s="32">
        <v>953156</v>
      </c>
    </row>
    <row r="13" spans="1:12" x14ac:dyDescent="0.3">
      <c r="C13" s="11" t="s">
        <v>232</v>
      </c>
      <c r="D13" s="11" t="str">
        <f>LEFT(Ventas[[#This Row],[Giro Comercial]],3)</f>
        <v>Est</v>
      </c>
      <c r="E13" s="11" t="s">
        <v>233</v>
      </c>
      <c r="F13" s="11" t="s">
        <v>243</v>
      </c>
      <c r="G13" s="32">
        <v>406686</v>
      </c>
    </row>
    <row r="14" spans="1:12" x14ac:dyDescent="0.3">
      <c r="C14" s="11" t="s">
        <v>239</v>
      </c>
      <c r="D14" s="11" t="str">
        <f>LEFT(Ventas[[#This Row],[Giro Comercial]],3)</f>
        <v>Ofi</v>
      </c>
      <c r="E14" s="11" t="s">
        <v>237</v>
      </c>
      <c r="F14" s="11" t="s">
        <v>238</v>
      </c>
      <c r="G14" s="32">
        <v>2158475</v>
      </c>
    </row>
    <row r="15" spans="1:12" x14ac:dyDescent="0.3">
      <c r="C15" s="11" t="s">
        <v>246</v>
      </c>
      <c r="D15" s="11" t="str">
        <f>LEFT(Ventas[[#This Row],[Giro Comercial]],3)</f>
        <v>Pis</v>
      </c>
      <c r="E15" s="11" t="s">
        <v>233</v>
      </c>
      <c r="F15" s="11" t="s">
        <v>234</v>
      </c>
      <c r="G15" s="32">
        <v>1024380</v>
      </c>
    </row>
    <row r="16" spans="1:12" x14ac:dyDescent="0.3">
      <c r="C16" s="11" t="s">
        <v>232</v>
      </c>
      <c r="D16" s="11" t="str">
        <f>LEFT(Ventas[[#This Row],[Giro Comercial]],3)</f>
        <v>Est</v>
      </c>
      <c r="E16" s="11" t="s">
        <v>237</v>
      </c>
      <c r="F16" s="11" t="s">
        <v>234</v>
      </c>
      <c r="G16" s="32">
        <v>2042768</v>
      </c>
    </row>
    <row r="17" spans="3:11" x14ac:dyDescent="0.3">
      <c r="C17" s="11" t="s">
        <v>239</v>
      </c>
      <c r="D17" s="11" t="str">
        <f>LEFT(Ventas[[#This Row],[Giro Comercial]],3)</f>
        <v>Ofi</v>
      </c>
      <c r="E17" s="11" t="s">
        <v>233</v>
      </c>
      <c r="F17" s="11" t="s">
        <v>238</v>
      </c>
      <c r="G17" s="32">
        <v>627068</v>
      </c>
    </row>
    <row r="18" spans="3:11" x14ac:dyDescent="0.3">
      <c r="C18" s="11" t="s">
        <v>245</v>
      </c>
      <c r="D18" s="11" t="str">
        <f>LEFT(Ventas[[#This Row],[Giro Comercial]],3)</f>
        <v>Ind</v>
      </c>
      <c r="E18" s="11" t="s">
        <v>237</v>
      </c>
      <c r="F18" s="11" t="s">
        <v>238</v>
      </c>
      <c r="G18" s="32">
        <v>999328</v>
      </c>
    </row>
    <row r="19" spans="3:11" x14ac:dyDescent="0.3">
      <c r="C19" s="11" t="s">
        <v>232</v>
      </c>
      <c r="D19" s="11" t="str">
        <f>LEFT(Ventas[[#This Row],[Giro Comercial]],3)</f>
        <v>Est</v>
      </c>
      <c r="E19" s="11" t="s">
        <v>237</v>
      </c>
      <c r="F19" s="11" t="s">
        <v>247</v>
      </c>
      <c r="G19" s="32">
        <v>2937300</v>
      </c>
    </row>
    <row r="20" spans="3:11" x14ac:dyDescent="0.3">
      <c r="C20" s="11" t="s">
        <v>236</v>
      </c>
      <c r="D20" s="11" t="str">
        <f>LEFT(Ventas[[#This Row],[Giro Comercial]],3)</f>
        <v>Loc</v>
      </c>
      <c r="E20" s="11" t="s">
        <v>237</v>
      </c>
      <c r="F20" s="11" t="s">
        <v>243</v>
      </c>
      <c r="G20" s="32">
        <v>664700</v>
      </c>
    </row>
    <row r="21" spans="3:11" x14ac:dyDescent="0.3">
      <c r="C21" s="11" t="s">
        <v>245</v>
      </c>
      <c r="D21" s="11" t="str">
        <f>LEFT(Ventas[[#This Row],[Giro Comercial]],3)</f>
        <v>Ind</v>
      </c>
      <c r="E21" s="11" t="s">
        <v>233</v>
      </c>
      <c r="F21" s="11" t="s">
        <v>238</v>
      </c>
      <c r="G21" s="32">
        <v>820336</v>
      </c>
      <c r="I21" t="s">
        <v>255</v>
      </c>
      <c r="J21" t="s">
        <v>256</v>
      </c>
      <c r="K21"/>
    </row>
    <row r="22" spans="3:11" x14ac:dyDescent="0.3">
      <c r="C22" s="11" t="s">
        <v>248</v>
      </c>
      <c r="D22" s="11" t="str">
        <f>LEFT(Ventas[[#This Row],[Giro Comercial]],3)</f>
        <v>Cas</v>
      </c>
      <c r="E22" s="11" t="s">
        <v>233</v>
      </c>
      <c r="F22" s="11" t="s">
        <v>238</v>
      </c>
      <c r="G22" s="32">
        <v>937960</v>
      </c>
      <c r="I22" s="33" t="s">
        <v>233</v>
      </c>
      <c r="J22" s="34">
        <v>19759180</v>
      </c>
      <c r="K22"/>
    </row>
    <row r="23" spans="3:11" x14ac:dyDescent="0.3">
      <c r="C23" s="11" t="s">
        <v>248</v>
      </c>
      <c r="D23" s="11" t="str">
        <f>LEFT(Ventas[[#This Row],[Giro Comercial]],3)</f>
        <v>Cas</v>
      </c>
      <c r="E23" s="11" t="s">
        <v>233</v>
      </c>
      <c r="F23" s="11" t="s">
        <v>243</v>
      </c>
      <c r="G23" s="32">
        <v>358846</v>
      </c>
      <c r="I23" s="33" t="s">
        <v>237</v>
      </c>
      <c r="J23" s="34">
        <v>15586616</v>
      </c>
      <c r="K23"/>
    </row>
    <row r="24" spans="3:11" x14ac:dyDescent="0.3">
      <c r="C24" s="11" t="s">
        <v>242</v>
      </c>
      <c r="D24" s="11" t="str">
        <f>LEFT(Ventas[[#This Row],[Giro Comercial]],3)</f>
        <v>Sue</v>
      </c>
      <c r="E24" s="11" t="s">
        <v>237</v>
      </c>
      <c r="F24" s="11" t="s">
        <v>247</v>
      </c>
      <c r="G24" s="32">
        <v>1679605</v>
      </c>
      <c r="I24" s="33" t="s">
        <v>257</v>
      </c>
      <c r="J24" s="34">
        <v>35345796</v>
      </c>
      <c r="K24"/>
    </row>
    <row r="25" spans="3:11" x14ac:dyDescent="0.3">
      <c r="C25" s="11" t="s">
        <v>246</v>
      </c>
      <c r="D25" s="11" t="str">
        <f>LEFT(Ventas[[#This Row],[Giro Comercial]],3)</f>
        <v>Pis</v>
      </c>
      <c r="E25" s="11" t="s">
        <v>233</v>
      </c>
      <c r="F25" s="11" t="s">
        <v>238</v>
      </c>
      <c r="G25" s="32">
        <v>472615</v>
      </c>
      <c r="I25"/>
      <c r="J25"/>
      <c r="K25"/>
    </row>
    <row r="26" spans="3:11" x14ac:dyDescent="0.3">
      <c r="C26" s="11" t="s">
        <v>239</v>
      </c>
      <c r="D26" s="11" t="str">
        <f>LEFT(Ventas[[#This Row],[Giro Comercial]],3)</f>
        <v>Ofi</v>
      </c>
      <c r="E26" s="11" t="s">
        <v>233</v>
      </c>
      <c r="F26" s="11" t="s">
        <v>247</v>
      </c>
      <c r="G26" s="32">
        <v>1169496</v>
      </c>
      <c r="I26"/>
      <c r="J26"/>
      <c r="K26"/>
    </row>
    <row r="27" spans="3:11" x14ac:dyDescent="0.3">
      <c r="C27" s="11" t="s">
        <v>245</v>
      </c>
      <c r="D27" s="11" t="str">
        <f>LEFT(Ventas[[#This Row],[Giro Comercial]],3)</f>
        <v>Ind</v>
      </c>
      <c r="E27" s="11" t="s">
        <v>237</v>
      </c>
      <c r="F27" s="11" t="s">
        <v>247</v>
      </c>
      <c r="G27" s="32">
        <v>2020992</v>
      </c>
      <c r="I27"/>
      <c r="J27"/>
      <c r="K27"/>
    </row>
    <row r="28" spans="3:11" x14ac:dyDescent="0.3">
      <c r="C28" s="11" t="s">
        <v>239</v>
      </c>
      <c r="D28" s="11" t="str">
        <f>LEFT(Ventas[[#This Row],[Giro Comercial]],3)</f>
        <v>Ofi</v>
      </c>
      <c r="E28" s="11" t="s">
        <v>233</v>
      </c>
      <c r="F28" s="11" t="s">
        <v>234</v>
      </c>
      <c r="G28" s="32">
        <v>727552</v>
      </c>
      <c r="I28"/>
      <c r="J28"/>
      <c r="K28"/>
    </row>
    <row r="29" spans="3:11" x14ac:dyDescent="0.3">
      <c r="C29" s="11" t="s">
        <v>248</v>
      </c>
      <c r="D29" s="11" t="str">
        <f>LEFT(Ventas[[#This Row],[Giro Comercial]],3)</f>
        <v>Cas</v>
      </c>
      <c r="E29" s="11" t="s">
        <v>233</v>
      </c>
      <c r="F29" s="11" t="s">
        <v>238</v>
      </c>
      <c r="G29" s="32">
        <v>1438929</v>
      </c>
      <c r="I29"/>
      <c r="J29"/>
      <c r="K29"/>
    </row>
    <row r="30" spans="3:11" x14ac:dyDescent="0.3">
      <c r="C30" s="11" t="s">
        <v>239</v>
      </c>
      <c r="D30" s="11" t="str">
        <f>LEFT(Ventas[[#This Row],[Giro Comercial]],3)</f>
        <v>Ofi</v>
      </c>
      <c r="E30" s="11" t="s">
        <v>233</v>
      </c>
      <c r="F30" s="11" t="s">
        <v>243</v>
      </c>
      <c r="G30" s="32">
        <v>427390</v>
      </c>
      <c r="I30"/>
      <c r="J30"/>
      <c r="K30"/>
    </row>
    <row r="31" spans="3:11" x14ac:dyDescent="0.3">
      <c r="C31" s="11" t="s">
        <v>239</v>
      </c>
      <c r="D31" s="11" t="str">
        <f>LEFT(Ventas[[#This Row],[Giro Comercial]],3)</f>
        <v>Ofi</v>
      </c>
      <c r="E31" s="11" t="s">
        <v>233</v>
      </c>
      <c r="F31" s="11" t="s">
        <v>247</v>
      </c>
      <c r="G31" s="32">
        <v>1170684</v>
      </c>
      <c r="I31"/>
      <c r="J31"/>
      <c r="K31"/>
    </row>
    <row r="32" spans="3:11" x14ac:dyDescent="0.3">
      <c r="C32" s="11" t="s">
        <v>236</v>
      </c>
      <c r="D32" s="11" t="str">
        <f>LEFT(Ventas[[#This Row],[Giro Comercial]],3)</f>
        <v>Loc</v>
      </c>
      <c r="E32" s="11" t="s">
        <v>233</v>
      </c>
      <c r="F32" s="11" t="s">
        <v>243</v>
      </c>
      <c r="G32" s="32">
        <v>549780</v>
      </c>
      <c r="I32"/>
      <c r="J32"/>
      <c r="K32"/>
    </row>
    <row r="33" spans="3:11" x14ac:dyDescent="0.3">
      <c r="C33" s="11" t="s">
        <v>236</v>
      </c>
      <c r="D33" s="11" t="str">
        <f>LEFT(Ventas[[#This Row],[Giro Comercial]],3)</f>
        <v>Loc</v>
      </c>
      <c r="E33" s="11" t="s">
        <v>233</v>
      </c>
      <c r="F33" s="11" t="s">
        <v>243</v>
      </c>
      <c r="G33" s="32">
        <v>659330</v>
      </c>
      <c r="I33"/>
      <c r="J33"/>
      <c r="K33"/>
    </row>
    <row r="34" spans="3:11" x14ac:dyDescent="0.3">
      <c r="C34" s="11" t="s">
        <v>248</v>
      </c>
      <c r="D34" s="11" t="str">
        <f>LEFT(Ventas[[#This Row],[Giro Comercial]],3)</f>
        <v>Cas</v>
      </c>
      <c r="E34" s="11" t="s">
        <v>233</v>
      </c>
      <c r="F34" s="11" t="s">
        <v>247</v>
      </c>
      <c r="G34" s="32">
        <v>1660560</v>
      </c>
      <c r="I34"/>
      <c r="J34"/>
      <c r="K34"/>
    </row>
    <row r="35" spans="3:11" x14ac:dyDescent="0.3">
      <c r="C35" s="11" t="s">
        <v>248</v>
      </c>
      <c r="D35" s="11" t="str">
        <f>LEFT(Ventas[[#This Row],[Giro Comercial]],3)</f>
        <v>Cas</v>
      </c>
      <c r="E35" s="11" t="s">
        <v>233</v>
      </c>
      <c r="F35" s="11" t="s">
        <v>243</v>
      </c>
      <c r="G35" s="32">
        <v>753571</v>
      </c>
      <c r="I35"/>
      <c r="J35"/>
      <c r="K35"/>
    </row>
    <row r="36" spans="3:11" x14ac:dyDescent="0.3">
      <c r="C36" s="11" t="s">
        <v>236</v>
      </c>
      <c r="D36" s="11" t="str">
        <f>LEFT(Ventas[[#This Row],[Giro Comercial]],3)</f>
        <v>Loc</v>
      </c>
      <c r="E36" s="11" t="s">
        <v>233</v>
      </c>
      <c r="F36" s="11" t="s">
        <v>243</v>
      </c>
      <c r="G36" s="32">
        <v>939072</v>
      </c>
      <c r="I36"/>
      <c r="J36"/>
      <c r="K36"/>
    </row>
    <row r="37" spans="3:11" x14ac:dyDescent="0.3">
      <c r="I37"/>
      <c r="J37"/>
      <c r="K37"/>
    </row>
    <row r="38" spans="3:11" x14ac:dyDescent="0.3">
      <c r="I38"/>
      <c r="J38"/>
      <c r="K38"/>
    </row>
  </sheetData>
  <mergeCells count="1">
    <mergeCell ref="A1:F1"/>
  </mergeCells>
  <conditionalFormatting sqref="L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L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L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K29"/>
  <sheetViews>
    <sheetView topLeftCell="D1" workbookViewId="0">
      <selection activeCell="K2" sqref="K2"/>
    </sheetView>
  </sheetViews>
  <sheetFormatPr baseColWidth="10" defaultColWidth="12.5703125" defaultRowHeight="16.5" x14ac:dyDescent="0.3"/>
  <cols>
    <col min="1" max="2" width="2.7109375" style="11" customWidth="1"/>
    <col min="3" max="3" width="14.7109375" style="11" customWidth="1"/>
    <col min="4" max="4" width="14.5703125" style="11" bestFit="1" customWidth="1"/>
    <col min="5" max="5" width="18.42578125" style="11" bestFit="1" customWidth="1"/>
    <col min="6" max="6" width="14.85546875" style="11" bestFit="1" customWidth="1"/>
    <col min="7" max="7" width="14.7109375" style="11" customWidth="1"/>
    <col min="8" max="8" width="13.85546875" style="11" bestFit="1" customWidth="1"/>
    <col min="9" max="9" width="16.85546875" style="11" customWidth="1"/>
    <col min="10" max="16384" width="12.5703125" style="11"/>
  </cols>
  <sheetData>
    <row r="1" spans="3:11" ht="31.5" x14ac:dyDescent="0.5">
      <c r="D1" s="143" t="s">
        <v>0</v>
      </c>
      <c r="E1" s="143"/>
      <c r="F1" s="143"/>
      <c r="G1" s="143"/>
      <c r="H1" s="143"/>
      <c r="I1" s="143"/>
    </row>
    <row r="2" spans="3:11" ht="31.5" x14ac:dyDescent="0.5">
      <c r="D2" s="1" t="s">
        <v>258</v>
      </c>
      <c r="E2" s="2"/>
      <c r="F2" s="2"/>
      <c r="G2" s="2"/>
      <c r="H2" s="2"/>
      <c r="I2" s="2"/>
      <c r="K2" s="142">
        <v>1</v>
      </c>
    </row>
    <row r="4" spans="3:11" x14ac:dyDescent="0.3">
      <c r="C4" s="11" t="s">
        <v>223</v>
      </c>
      <c r="D4" s="11" t="s">
        <v>224</v>
      </c>
      <c r="E4" s="11" t="s">
        <v>225</v>
      </c>
      <c r="F4" s="11" t="s">
        <v>226</v>
      </c>
      <c r="G4" s="11" t="s">
        <v>227</v>
      </c>
      <c r="H4" s="11" t="s">
        <v>228</v>
      </c>
      <c r="I4" s="11" t="s">
        <v>259</v>
      </c>
    </row>
    <row r="5" spans="3:11" x14ac:dyDescent="0.3">
      <c r="C5" s="11">
        <v>47</v>
      </c>
      <c r="D5" s="16">
        <v>38006</v>
      </c>
      <c r="E5" s="11" t="s">
        <v>246</v>
      </c>
      <c r="F5" s="11" t="s">
        <v>233</v>
      </c>
      <c r="G5" s="11" t="s">
        <v>247</v>
      </c>
      <c r="H5" s="11">
        <v>53</v>
      </c>
      <c r="I5" s="17">
        <v>249418</v>
      </c>
    </row>
    <row r="6" spans="3:11" x14ac:dyDescent="0.3">
      <c r="C6" s="11">
        <v>56</v>
      </c>
      <c r="D6" s="16">
        <v>38009</v>
      </c>
      <c r="E6" s="11" t="s">
        <v>246</v>
      </c>
      <c r="F6" s="11" t="s">
        <v>237</v>
      </c>
      <c r="G6" s="11" t="s">
        <v>234</v>
      </c>
      <c r="H6" s="11">
        <v>54</v>
      </c>
      <c r="I6" s="17">
        <v>239220</v>
      </c>
    </row>
    <row r="7" spans="3:11" x14ac:dyDescent="0.3">
      <c r="C7" s="11">
        <v>75</v>
      </c>
      <c r="D7" s="16">
        <v>38015</v>
      </c>
      <c r="E7" s="11" t="s">
        <v>242</v>
      </c>
      <c r="F7" s="11" t="s">
        <v>237</v>
      </c>
      <c r="G7" s="11" t="s">
        <v>243</v>
      </c>
      <c r="H7" s="11">
        <v>41</v>
      </c>
      <c r="I7" s="17">
        <v>187862</v>
      </c>
    </row>
    <row r="8" spans="3:11" x14ac:dyDescent="0.3">
      <c r="C8" s="11">
        <v>89</v>
      </c>
      <c r="D8" s="16">
        <v>38021</v>
      </c>
      <c r="E8" s="11" t="s">
        <v>236</v>
      </c>
      <c r="F8" s="11" t="s">
        <v>233</v>
      </c>
      <c r="G8" s="11" t="s">
        <v>247</v>
      </c>
      <c r="H8" s="11">
        <v>49</v>
      </c>
      <c r="I8" s="17">
        <v>219716</v>
      </c>
    </row>
    <row r="9" spans="3:11" x14ac:dyDescent="0.3">
      <c r="C9" s="11">
        <v>135</v>
      </c>
      <c r="D9" s="16">
        <v>38039</v>
      </c>
      <c r="E9" s="11" t="s">
        <v>236</v>
      </c>
      <c r="F9" s="11" t="s">
        <v>237</v>
      </c>
      <c r="G9" s="11" t="s">
        <v>234</v>
      </c>
      <c r="H9" s="11">
        <v>45</v>
      </c>
      <c r="I9" s="17">
        <v>229455</v>
      </c>
    </row>
    <row r="10" spans="3:11" x14ac:dyDescent="0.3">
      <c r="C10" s="11">
        <v>195</v>
      </c>
      <c r="D10" s="16">
        <v>38065</v>
      </c>
      <c r="E10" s="11" t="s">
        <v>246</v>
      </c>
      <c r="F10" s="11" t="s">
        <v>237</v>
      </c>
      <c r="G10" s="11" t="s">
        <v>238</v>
      </c>
      <c r="H10" s="11">
        <v>62</v>
      </c>
      <c r="I10" s="17">
        <v>250852</v>
      </c>
    </row>
    <row r="11" spans="3:11" x14ac:dyDescent="0.3">
      <c r="C11" s="11">
        <v>202</v>
      </c>
      <c r="D11" s="16">
        <v>38068</v>
      </c>
      <c r="E11" s="11" t="s">
        <v>246</v>
      </c>
      <c r="F11" s="11" t="s">
        <v>237</v>
      </c>
      <c r="G11" s="11" t="s">
        <v>238</v>
      </c>
      <c r="H11" s="11">
        <v>52</v>
      </c>
      <c r="I11" s="17">
        <v>298272</v>
      </c>
    </row>
    <row r="12" spans="3:11" x14ac:dyDescent="0.3">
      <c r="C12" s="11">
        <v>292</v>
      </c>
      <c r="D12" s="16">
        <v>38098</v>
      </c>
      <c r="E12" s="11" t="s">
        <v>232</v>
      </c>
      <c r="F12" s="11" t="s">
        <v>237</v>
      </c>
      <c r="G12" s="11" t="s">
        <v>247</v>
      </c>
      <c r="H12" s="11">
        <v>54</v>
      </c>
      <c r="I12" s="17">
        <v>258444</v>
      </c>
    </row>
    <row r="13" spans="3:11" x14ac:dyDescent="0.3">
      <c r="C13" s="11">
        <v>322</v>
      </c>
      <c r="D13" s="16">
        <v>38110</v>
      </c>
      <c r="E13" s="11" t="s">
        <v>242</v>
      </c>
      <c r="F13" s="11" t="s">
        <v>237</v>
      </c>
      <c r="G13" s="11" t="s">
        <v>247</v>
      </c>
      <c r="H13" s="11">
        <v>42</v>
      </c>
      <c r="I13" s="17">
        <v>255906</v>
      </c>
    </row>
    <row r="14" spans="3:11" x14ac:dyDescent="0.3">
      <c r="C14" s="11">
        <v>445</v>
      </c>
      <c r="D14" s="16">
        <v>38155</v>
      </c>
      <c r="E14" s="11" t="s">
        <v>236</v>
      </c>
      <c r="F14" s="11" t="s">
        <v>233</v>
      </c>
      <c r="G14" s="11" t="s">
        <v>238</v>
      </c>
      <c r="H14" s="11">
        <v>44</v>
      </c>
      <c r="I14" s="17">
        <v>189156</v>
      </c>
    </row>
    <row r="15" spans="3:11" x14ac:dyDescent="0.3">
      <c r="C15" s="11">
        <v>466</v>
      </c>
      <c r="D15" s="16">
        <v>38162</v>
      </c>
      <c r="E15" s="11" t="s">
        <v>236</v>
      </c>
      <c r="F15" s="11" t="s">
        <v>233</v>
      </c>
      <c r="G15" s="11" t="s">
        <v>243</v>
      </c>
      <c r="H15" s="11">
        <v>44</v>
      </c>
      <c r="I15" s="17">
        <v>242704</v>
      </c>
    </row>
    <row r="16" spans="3:11" x14ac:dyDescent="0.3">
      <c r="C16" s="11">
        <v>489</v>
      </c>
      <c r="D16" s="16">
        <v>38169</v>
      </c>
      <c r="E16" s="11" t="s">
        <v>248</v>
      </c>
      <c r="F16" s="11" t="s">
        <v>237</v>
      </c>
      <c r="G16" s="11" t="s">
        <v>243</v>
      </c>
      <c r="H16" s="11">
        <v>60</v>
      </c>
      <c r="I16" s="17">
        <v>253920</v>
      </c>
    </row>
    <row r="17" spans="3:9" x14ac:dyDescent="0.3">
      <c r="C17" s="11">
        <v>511</v>
      </c>
      <c r="D17" s="16">
        <v>38174</v>
      </c>
      <c r="E17" s="11" t="s">
        <v>245</v>
      </c>
      <c r="F17" s="11" t="s">
        <v>237</v>
      </c>
      <c r="G17" s="11" t="s">
        <v>234</v>
      </c>
      <c r="H17" s="11">
        <v>40</v>
      </c>
      <c r="I17" s="17">
        <v>258560</v>
      </c>
    </row>
    <row r="18" spans="3:9" x14ac:dyDescent="0.3">
      <c r="C18" s="11">
        <v>515</v>
      </c>
      <c r="D18" s="16">
        <v>38176</v>
      </c>
      <c r="E18" s="11" t="s">
        <v>239</v>
      </c>
      <c r="F18" s="11" t="s">
        <v>237</v>
      </c>
      <c r="G18" s="11" t="s">
        <v>247</v>
      </c>
      <c r="H18" s="11">
        <v>47</v>
      </c>
      <c r="I18" s="17">
        <v>262777</v>
      </c>
    </row>
    <row r="19" spans="3:9" x14ac:dyDescent="0.3">
      <c r="C19" s="11">
        <v>520</v>
      </c>
      <c r="D19" s="16">
        <v>38177</v>
      </c>
      <c r="E19" s="11" t="s">
        <v>242</v>
      </c>
      <c r="F19" s="11" t="s">
        <v>237</v>
      </c>
      <c r="G19" s="11" t="s">
        <v>234</v>
      </c>
      <c r="H19" s="11">
        <v>42</v>
      </c>
      <c r="I19" s="17">
        <v>279342</v>
      </c>
    </row>
    <row r="20" spans="3:9" x14ac:dyDescent="0.3">
      <c r="C20" s="11">
        <v>541</v>
      </c>
      <c r="D20" s="16">
        <v>38184</v>
      </c>
      <c r="E20" s="11" t="s">
        <v>248</v>
      </c>
      <c r="F20" s="11" t="s">
        <v>233</v>
      </c>
      <c r="G20" s="11" t="s">
        <v>238</v>
      </c>
      <c r="H20" s="11">
        <v>62</v>
      </c>
      <c r="I20" s="17">
        <v>251596</v>
      </c>
    </row>
    <row r="21" spans="3:9" x14ac:dyDescent="0.3">
      <c r="C21" s="11">
        <v>561</v>
      </c>
      <c r="D21" s="16">
        <v>38193</v>
      </c>
      <c r="E21" s="11" t="s">
        <v>232</v>
      </c>
      <c r="F21" s="11" t="s">
        <v>237</v>
      </c>
      <c r="G21" s="11" t="s">
        <v>234</v>
      </c>
      <c r="H21" s="11">
        <v>53</v>
      </c>
      <c r="I21" s="17">
        <v>280741</v>
      </c>
    </row>
    <row r="22" spans="3:9" x14ac:dyDescent="0.3">
      <c r="C22" s="11">
        <v>574</v>
      </c>
      <c r="D22" s="16">
        <v>38196</v>
      </c>
      <c r="E22" s="11" t="s">
        <v>236</v>
      </c>
      <c r="F22" s="11" t="s">
        <v>233</v>
      </c>
      <c r="G22" s="11" t="s">
        <v>234</v>
      </c>
      <c r="H22" s="11">
        <v>58</v>
      </c>
      <c r="I22" s="17">
        <v>251430</v>
      </c>
    </row>
    <row r="23" spans="3:9" x14ac:dyDescent="0.3">
      <c r="C23" s="11">
        <v>677</v>
      </c>
      <c r="D23" s="16">
        <v>38229</v>
      </c>
      <c r="E23" s="11" t="s">
        <v>245</v>
      </c>
      <c r="F23" s="11" t="s">
        <v>233</v>
      </c>
      <c r="G23" s="11" t="s">
        <v>243</v>
      </c>
      <c r="H23" s="11">
        <v>54</v>
      </c>
      <c r="I23" s="17">
        <v>227178</v>
      </c>
    </row>
    <row r="24" spans="3:9" x14ac:dyDescent="0.3">
      <c r="C24" s="11">
        <v>771</v>
      </c>
      <c r="D24" s="16">
        <v>38264</v>
      </c>
      <c r="E24" s="11" t="s">
        <v>245</v>
      </c>
      <c r="F24" s="11" t="s">
        <v>237</v>
      </c>
      <c r="G24" s="11" t="s">
        <v>238</v>
      </c>
      <c r="H24" s="11">
        <v>44</v>
      </c>
      <c r="I24" s="17">
        <v>223564</v>
      </c>
    </row>
    <row r="25" spans="3:9" x14ac:dyDescent="0.3">
      <c r="C25" s="11">
        <v>782</v>
      </c>
      <c r="D25" s="16">
        <v>38266</v>
      </c>
      <c r="E25" s="11" t="s">
        <v>242</v>
      </c>
      <c r="F25" s="11" t="s">
        <v>237</v>
      </c>
      <c r="G25" s="11" t="s">
        <v>238</v>
      </c>
      <c r="H25" s="11">
        <v>74</v>
      </c>
      <c r="I25" s="17">
        <v>299996</v>
      </c>
    </row>
    <row r="26" spans="3:9" x14ac:dyDescent="0.3">
      <c r="D26" s="16"/>
      <c r="I26" s="17"/>
    </row>
    <row r="27" spans="3:9" x14ac:dyDescent="0.3">
      <c r="D27" s="16"/>
      <c r="I27" s="17"/>
    </row>
    <row r="28" spans="3:9" x14ac:dyDescent="0.3">
      <c r="D28" s="11" t="s">
        <v>260</v>
      </c>
      <c r="E28" s="17">
        <f>SUMIF(Operación,"Alquiler",Venta)</f>
        <v>1631198</v>
      </c>
      <c r="G28" s="11" t="s">
        <v>261</v>
      </c>
      <c r="H28" s="17">
        <f>MAX(Venta)</f>
        <v>299996</v>
      </c>
    </row>
    <row r="29" spans="3:9" x14ac:dyDescent="0.3">
      <c r="D29" s="11" t="s">
        <v>262</v>
      </c>
      <c r="E29" s="17">
        <f>SUMIF(Operación,"Venta", Venta)</f>
        <v>3578911</v>
      </c>
      <c r="G29" s="11" t="s">
        <v>263</v>
      </c>
      <c r="H29" s="17">
        <f>MIN(Venta)</f>
        <v>187862</v>
      </c>
    </row>
  </sheetData>
  <mergeCells count="1">
    <mergeCell ref="D1:I1"/>
  </mergeCells>
  <conditionalFormatting sqref="K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L60"/>
  <sheetViews>
    <sheetView showGridLines="0" zoomScaleNormal="100" workbookViewId="0">
      <selection activeCell="K3" sqref="K3"/>
    </sheetView>
  </sheetViews>
  <sheetFormatPr baseColWidth="10" defaultRowHeight="15" x14ac:dyDescent="0.25"/>
  <cols>
    <col min="1" max="2" width="2.5703125" style="35" customWidth="1"/>
    <col min="3" max="3" width="11.85546875" style="35" customWidth="1"/>
    <col min="4" max="4" width="12.28515625" style="40" customWidth="1"/>
    <col min="5" max="5" width="14.5703125" style="36" customWidth="1"/>
    <col min="6" max="6" width="21.140625" style="37" customWidth="1"/>
    <col min="7" max="7" width="17.85546875" style="38" customWidth="1"/>
    <col min="8" max="8" width="25.7109375" style="38" customWidth="1"/>
    <col min="9" max="9" width="30.85546875" style="38" customWidth="1"/>
    <col min="10" max="10" width="15" style="39" customWidth="1"/>
    <col min="11" max="11" width="14.85546875" style="39" customWidth="1"/>
    <col min="12" max="12" width="13.28515625" style="39" customWidth="1"/>
    <col min="13" max="256" width="9.140625" style="35" customWidth="1"/>
    <col min="257" max="16384" width="11.42578125" style="35"/>
  </cols>
  <sheetData>
    <row r="1" spans="3:12" s="11" customFormat="1" ht="31.5" x14ac:dyDescent="0.5">
      <c r="D1" s="143" t="s">
        <v>0</v>
      </c>
      <c r="E1" s="143"/>
      <c r="F1" s="143"/>
      <c r="G1" s="143"/>
      <c r="H1" s="143"/>
      <c r="I1" s="143"/>
    </row>
    <row r="2" spans="3:12" s="11" customFormat="1" ht="31.5" x14ac:dyDescent="0.5">
      <c r="D2" s="1" t="s">
        <v>264</v>
      </c>
      <c r="E2" s="2"/>
      <c r="F2" s="2"/>
      <c r="G2" s="2"/>
      <c r="H2" s="2"/>
      <c r="I2" s="2"/>
      <c r="J2" s="155">
        <v>1</v>
      </c>
    </row>
    <row r="3" spans="3:12" ht="31.5" x14ac:dyDescent="0.5">
      <c r="D3" s="1" t="s">
        <v>265</v>
      </c>
      <c r="K3" s="155">
        <v>1</v>
      </c>
    </row>
    <row r="4" spans="3:12" ht="15.75" customHeight="1" x14ac:dyDescent="0.25"/>
    <row r="5" spans="3:12" ht="28.5" customHeight="1" x14ac:dyDescent="0.25">
      <c r="J5" s="152" t="s">
        <v>266</v>
      </c>
      <c r="K5" s="153"/>
      <c r="L5" s="153"/>
    </row>
    <row r="6" spans="3:12" s="46" customFormat="1" ht="32.25" customHeight="1" x14ac:dyDescent="0.2">
      <c r="C6" s="41" t="s">
        <v>267</v>
      </c>
      <c r="D6" s="42" t="s">
        <v>268</v>
      </c>
      <c r="E6" s="41" t="s">
        <v>269</v>
      </c>
      <c r="F6" s="42" t="s">
        <v>270</v>
      </c>
      <c r="G6" s="43" t="s">
        <v>229</v>
      </c>
      <c r="H6" s="42" t="s">
        <v>271</v>
      </c>
      <c r="I6" s="42" t="s">
        <v>272</v>
      </c>
      <c r="J6" s="44" t="s">
        <v>273</v>
      </c>
      <c r="K6" s="44" t="s">
        <v>274</v>
      </c>
      <c r="L6" s="45" t="s">
        <v>275</v>
      </c>
    </row>
    <row r="7" spans="3:12" ht="12.75" x14ac:dyDescent="0.2">
      <c r="C7" s="47">
        <v>10024</v>
      </c>
      <c r="D7" s="48">
        <v>11772</v>
      </c>
      <c r="E7" s="49">
        <v>42465</v>
      </c>
      <c r="F7" s="50" t="s">
        <v>276</v>
      </c>
      <c r="G7" s="51">
        <v>150</v>
      </c>
      <c r="H7" s="50" t="s">
        <v>277</v>
      </c>
      <c r="I7" s="50" t="s">
        <v>278</v>
      </c>
      <c r="J7" s="52">
        <f>Tabla8[[#This Row],[Fecha Factura]]+60</f>
        <v>42525</v>
      </c>
      <c r="K7" s="52">
        <f>Tabla8[[#This Row],[Fecha Factura]]+90</f>
        <v>42555</v>
      </c>
      <c r="L7" s="52">
        <f>Tabla8[[#This Row],[Fecha Factura]]+120</f>
        <v>42585</v>
      </c>
    </row>
    <row r="8" spans="3:12" ht="12.75" x14ac:dyDescent="0.2">
      <c r="C8" s="53">
        <v>10014</v>
      </c>
      <c r="D8" s="54">
        <v>11773</v>
      </c>
      <c r="E8" s="55">
        <v>42465</v>
      </c>
      <c r="F8" s="56" t="s">
        <v>279</v>
      </c>
      <c r="G8" s="57">
        <v>550</v>
      </c>
      <c r="H8" s="56" t="s">
        <v>280</v>
      </c>
      <c r="I8" s="56" t="s">
        <v>281</v>
      </c>
      <c r="J8" s="58">
        <f>Tabla8[[#This Row],[Fecha Factura]]+60</f>
        <v>42525</v>
      </c>
      <c r="K8" s="58">
        <f>Tabla8[[#This Row],[Fecha Factura]]+90</f>
        <v>42555</v>
      </c>
      <c r="L8" s="58">
        <f>Tabla8[[#This Row],[Fecha Factura]]+120</f>
        <v>42585</v>
      </c>
    </row>
    <row r="9" spans="3:12" ht="12.75" x14ac:dyDescent="0.2">
      <c r="C9" s="59">
        <v>10034</v>
      </c>
      <c r="D9" s="60">
        <v>11774</v>
      </c>
      <c r="E9" s="61">
        <v>42465</v>
      </c>
      <c r="F9" s="62" t="s">
        <v>282</v>
      </c>
      <c r="G9" s="63">
        <v>750</v>
      </c>
      <c r="H9" s="62" t="s">
        <v>283</v>
      </c>
      <c r="I9" s="62" t="s">
        <v>284</v>
      </c>
      <c r="J9" s="64">
        <f>Tabla8[[#This Row],[Fecha Factura]]+60</f>
        <v>42525</v>
      </c>
      <c r="K9" s="64">
        <f>Tabla8[[#This Row],[Fecha Factura]]+90</f>
        <v>42555</v>
      </c>
      <c r="L9" s="64">
        <f>Tabla8[[#This Row],[Fecha Factura]]+120</f>
        <v>42585</v>
      </c>
    </row>
    <row r="10" spans="3:12" ht="12.75" x14ac:dyDescent="0.2">
      <c r="C10" s="53">
        <v>10029</v>
      </c>
      <c r="D10" s="54">
        <v>11775</v>
      </c>
      <c r="E10" s="55">
        <v>42465</v>
      </c>
      <c r="F10" s="56" t="s">
        <v>285</v>
      </c>
      <c r="G10" s="57">
        <v>240</v>
      </c>
      <c r="H10" s="56" t="s">
        <v>286</v>
      </c>
      <c r="I10" s="56" t="s">
        <v>287</v>
      </c>
      <c r="J10" s="58">
        <f>Tabla8[[#This Row],[Fecha Factura]]+60</f>
        <v>42525</v>
      </c>
      <c r="K10" s="58">
        <f>Tabla8[[#This Row],[Fecha Factura]]+90</f>
        <v>42555</v>
      </c>
      <c r="L10" s="58">
        <f>Tabla8[[#This Row],[Fecha Factura]]+120</f>
        <v>42585</v>
      </c>
    </row>
    <row r="11" spans="3:12" ht="12.75" x14ac:dyDescent="0.2">
      <c r="C11" s="59">
        <v>10030</v>
      </c>
      <c r="D11" s="60">
        <v>11776</v>
      </c>
      <c r="E11" s="61">
        <v>42526</v>
      </c>
      <c r="F11" s="62" t="s">
        <v>288</v>
      </c>
      <c r="G11" s="63">
        <v>61.5</v>
      </c>
      <c r="H11" s="62" t="s">
        <v>289</v>
      </c>
      <c r="I11" s="62" t="s">
        <v>290</v>
      </c>
      <c r="J11" s="64">
        <f>Tabla8[[#This Row],[Fecha Factura]]+60</f>
        <v>42586</v>
      </c>
      <c r="K11" s="64">
        <f>Tabla8[[#This Row],[Fecha Factura]]+90</f>
        <v>42616</v>
      </c>
      <c r="L11" s="64">
        <f>Tabla8[[#This Row],[Fecha Factura]]+120</f>
        <v>42646</v>
      </c>
    </row>
    <row r="12" spans="3:12" ht="12.75" x14ac:dyDescent="0.2">
      <c r="C12" s="53">
        <v>10018</v>
      </c>
      <c r="D12" s="54">
        <v>11777</v>
      </c>
      <c r="E12" s="55">
        <v>42526</v>
      </c>
      <c r="F12" s="56" t="s">
        <v>291</v>
      </c>
      <c r="G12" s="57">
        <v>211.25</v>
      </c>
      <c r="H12" s="56" t="s">
        <v>292</v>
      </c>
      <c r="I12" s="56" t="s">
        <v>290</v>
      </c>
      <c r="J12" s="58">
        <f>Tabla8[[#This Row],[Fecha Factura]]+60</f>
        <v>42586</v>
      </c>
      <c r="K12" s="58">
        <f>Tabla8[[#This Row],[Fecha Factura]]+90</f>
        <v>42616</v>
      </c>
      <c r="L12" s="58">
        <f>Tabla8[[#This Row],[Fecha Factura]]+120</f>
        <v>42646</v>
      </c>
    </row>
    <row r="13" spans="3:12" ht="12.75" x14ac:dyDescent="0.2">
      <c r="C13" s="59">
        <v>10035</v>
      </c>
      <c r="D13" s="60">
        <v>11778</v>
      </c>
      <c r="E13" s="61">
        <v>42526</v>
      </c>
      <c r="F13" s="62" t="s">
        <v>293</v>
      </c>
      <c r="G13" s="63">
        <v>220.13</v>
      </c>
      <c r="H13" s="62" t="s">
        <v>294</v>
      </c>
      <c r="I13" s="62" t="s">
        <v>295</v>
      </c>
      <c r="J13" s="64">
        <f>Tabla8[[#This Row],[Fecha Factura]]+60</f>
        <v>42586</v>
      </c>
      <c r="K13" s="64">
        <f>Tabla8[[#This Row],[Fecha Factura]]+90</f>
        <v>42616</v>
      </c>
      <c r="L13" s="64">
        <f>Tabla8[[#This Row],[Fecha Factura]]+120</f>
        <v>42646</v>
      </c>
    </row>
    <row r="14" spans="3:12" ht="12.75" x14ac:dyDescent="0.2">
      <c r="C14" s="53">
        <v>10010</v>
      </c>
      <c r="D14" s="54">
        <v>11779</v>
      </c>
      <c r="E14" s="55">
        <v>42528</v>
      </c>
      <c r="F14" s="56" t="s">
        <v>296</v>
      </c>
      <c r="G14" s="57">
        <v>151.44</v>
      </c>
      <c r="H14" s="56" t="s">
        <v>297</v>
      </c>
      <c r="I14" s="56" t="s">
        <v>298</v>
      </c>
      <c r="J14" s="58">
        <f>Tabla8[[#This Row],[Fecha Factura]]+60</f>
        <v>42588</v>
      </c>
      <c r="K14" s="58">
        <f>Tabla8[[#This Row],[Fecha Factura]]+90</f>
        <v>42618</v>
      </c>
      <c r="L14" s="58">
        <f>Tabla8[[#This Row],[Fecha Factura]]+120</f>
        <v>42648</v>
      </c>
    </row>
    <row r="15" spans="3:12" ht="12.75" x14ac:dyDescent="0.2">
      <c r="C15" s="59">
        <v>10012</v>
      </c>
      <c r="D15" s="60">
        <v>11781</v>
      </c>
      <c r="E15" s="61">
        <v>42528</v>
      </c>
      <c r="F15" s="62" t="s">
        <v>299</v>
      </c>
      <c r="G15" s="63">
        <v>98.66</v>
      </c>
      <c r="H15" s="62" t="s">
        <v>300</v>
      </c>
      <c r="I15" s="62" t="s">
        <v>301</v>
      </c>
      <c r="J15" s="64">
        <f>Tabla8[[#This Row],[Fecha Factura]]+60</f>
        <v>42588</v>
      </c>
      <c r="K15" s="64">
        <f>Tabla8[[#This Row],[Fecha Factura]]+90</f>
        <v>42618</v>
      </c>
      <c r="L15" s="64">
        <f>Tabla8[[#This Row],[Fecha Factura]]+120</f>
        <v>42648</v>
      </c>
    </row>
    <row r="16" spans="3:12" ht="12.75" x14ac:dyDescent="0.2">
      <c r="C16" s="53">
        <v>10021</v>
      </c>
      <c r="D16" s="54">
        <v>11784</v>
      </c>
      <c r="E16" s="55">
        <v>42528</v>
      </c>
      <c r="F16" s="56" t="s">
        <v>302</v>
      </c>
      <c r="G16" s="57">
        <v>414.35</v>
      </c>
      <c r="H16" s="56" t="s">
        <v>303</v>
      </c>
      <c r="I16" s="56" t="s">
        <v>295</v>
      </c>
      <c r="J16" s="58">
        <f>Tabla8[[#This Row],[Fecha Factura]]+60</f>
        <v>42588</v>
      </c>
      <c r="K16" s="58">
        <f>Tabla8[[#This Row],[Fecha Factura]]+90</f>
        <v>42618</v>
      </c>
      <c r="L16" s="58">
        <f>Tabla8[[#This Row],[Fecha Factura]]+120</f>
        <v>42648</v>
      </c>
    </row>
    <row r="17" spans="3:12" ht="12.75" x14ac:dyDescent="0.2">
      <c r="C17" s="59">
        <v>10022</v>
      </c>
      <c r="D17" s="60">
        <v>11785</v>
      </c>
      <c r="E17" s="61">
        <v>42529</v>
      </c>
      <c r="F17" s="62" t="s">
        <v>304</v>
      </c>
      <c r="G17" s="63">
        <v>75.989999999999995</v>
      </c>
      <c r="H17" s="62" t="s">
        <v>305</v>
      </c>
      <c r="I17" s="62" t="s">
        <v>306</v>
      </c>
      <c r="J17" s="64">
        <f>Tabla8[[#This Row],[Fecha Factura]]+60</f>
        <v>42589</v>
      </c>
      <c r="K17" s="64">
        <f>Tabla8[[#This Row],[Fecha Factura]]+90</f>
        <v>42619</v>
      </c>
      <c r="L17" s="64">
        <f>Tabla8[[#This Row],[Fecha Factura]]+120</f>
        <v>42649</v>
      </c>
    </row>
    <row r="18" spans="3:12" ht="12.75" x14ac:dyDescent="0.2">
      <c r="C18" s="53">
        <v>10026</v>
      </c>
      <c r="D18" s="54">
        <v>11786</v>
      </c>
      <c r="E18" s="55">
        <v>42529</v>
      </c>
      <c r="F18" s="56" t="s">
        <v>307</v>
      </c>
      <c r="G18" s="57">
        <v>159.88</v>
      </c>
      <c r="H18" s="56" t="s">
        <v>308</v>
      </c>
      <c r="I18" s="56" t="s">
        <v>309</v>
      </c>
      <c r="J18" s="58">
        <f>Tabla8[[#This Row],[Fecha Factura]]+60</f>
        <v>42589</v>
      </c>
      <c r="K18" s="58">
        <f>Tabla8[[#This Row],[Fecha Factura]]+90</f>
        <v>42619</v>
      </c>
      <c r="L18" s="58">
        <f>Tabla8[[#This Row],[Fecha Factura]]+120</f>
        <v>42649</v>
      </c>
    </row>
    <row r="19" spans="3:12" ht="12.75" x14ac:dyDescent="0.2">
      <c r="C19" s="59">
        <v>10033</v>
      </c>
      <c r="D19" s="60">
        <v>11787</v>
      </c>
      <c r="E19" s="61">
        <v>42529</v>
      </c>
      <c r="F19" s="62" t="s">
        <v>310</v>
      </c>
      <c r="G19" s="63">
        <v>190</v>
      </c>
      <c r="H19" s="62" t="s">
        <v>311</v>
      </c>
      <c r="I19" s="62" t="s">
        <v>312</v>
      </c>
      <c r="J19" s="64">
        <f>Tabla8[[#This Row],[Fecha Factura]]+60</f>
        <v>42589</v>
      </c>
      <c r="K19" s="64">
        <f>Tabla8[[#This Row],[Fecha Factura]]+90</f>
        <v>42619</v>
      </c>
      <c r="L19" s="64">
        <f>Tabla8[[#This Row],[Fecha Factura]]+120</f>
        <v>42649</v>
      </c>
    </row>
    <row r="20" spans="3:12" ht="12.75" x14ac:dyDescent="0.2">
      <c r="C20" s="53">
        <v>10015</v>
      </c>
      <c r="D20" s="54">
        <v>11789</v>
      </c>
      <c r="E20" s="55">
        <v>42529</v>
      </c>
      <c r="F20" s="56" t="s">
        <v>313</v>
      </c>
      <c r="G20" s="57">
        <v>561.11</v>
      </c>
      <c r="H20" s="56" t="s">
        <v>314</v>
      </c>
      <c r="I20" s="56" t="s">
        <v>315</v>
      </c>
      <c r="J20" s="58">
        <f>Tabla8[[#This Row],[Fecha Factura]]+60</f>
        <v>42589</v>
      </c>
      <c r="K20" s="58">
        <f>Tabla8[[#This Row],[Fecha Factura]]+90</f>
        <v>42619</v>
      </c>
      <c r="L20" s="58">
        <f>Tabla8[[#This Row],[Fecha Factura]]+120</f>
        <v>42649</v>
      </c>
    </row>
    <row r="21" spans="3:12" ht="12.75" x14ac:dyDescent="0.2">
      <c r="C21" s="59">
        <v>10036</v>
      </c>
      <c r="D21" s="60">
        <v>11790</v>
      </c>
      <c r="E21" s="61">
        <v>42529</v>
      </c>
      <c r="F21" s="62" t="s">
        <v>316</v>
      </c>
      <c r="G21" s="63">
        <v>180.25</v>
      </c>
      <c r="H21" s="62" t="s">
        <v>317</v>
      </c>
      <c r="I21" s="62" t="s">
        <v>318</v>
      </c>
      <c r="J21" s="64">
        <f>Tabla8[[#This Row],[Fecha Factura]]+60</f>
        <v>42589</v>
      </c>
      <c r="K21" s="64">
        <f>Tabla8[[#This Row],[Fecha Factura]]+90</f>
        <v>42619</v>
      </c>
      <c r="L21" s="64">
        <f>Tabla8[[#This Row],[Fecha Factura]]+120</f>
        <v>42649</v>
      </c>
    </row>
    <row r="22" spans="3:12" ht="12.75" x14ac:dyDescent="0.2">
      <c r="C22" s="53">
        <v>10032</v>
      </c>
      <c r="D22" s="54">
        <v>11791</v>
      </c>
      <c r="E22" s="55">
        <v>42529</v>
      </c>
      <c r="F22" s="56" t="s">
        <v>319</v>
      </c>
      <c r="G22" s="57">
        <v>424.6</v>
      </c>
      <c r="H22" s="56" t="s">
        <v>320</v>
      </c>
      <c r="I22" s="56" t="s">
        <v>321</v>
      </c>
      <c r="J22" s="58">
        <f>Tabla8[[#This Row],[Fecha Factura]]+60</f>
        <v>42589</v>
      </c>
      <c r="K22" s="58">
        <f>Tabla8[[#This Row],[Fecha Factura]]+90</f>
        <v>42619</v>
      </c>
      <c r="L22" s="58">
        <f>Tabla8[[#This Row],[Fecha Factura]]+120</f>
        <v>42649</v>
      </c>
    </row>
    <row r="23" spans="3:12" ht="12.75" x14ac:dyDescent="0.2">
      <c r="C23" s="59">
        <v>10017</v>
      </c>
      <c r="D23" s="60">
        <v>11792</v>
      </c>
      <c r="E23" s="61">
        <v>42530</v>
      </c>
      <c r="F23" s="62" t="s">
        <v>322</v>
      </c>
      <c r="G23" s="63">
        <v>119.85</v>
      </c>
      <c r="H23" s="62" t="s">
        <v>323</v>
      </c>
      <c r="I23" s="62" t="s">
        <v>321</v>
      </c>
      <c r="J23" s="64">
        <f>Tabla8[[#This Row],[Fecha Factura]]+60</f>
        <v>42590</v>
      </c>
      <c r="K23" s="64">
        <f>Tabla8[[#This Row],[Fecha Factura]]+90</f>
        <v>42620</v>
      </c>
      <c r="L23" s="64">
        <f>Tabla8[[#This Row],[Fecha Factura]]+120</f>
        <v>42650</v>
      </c>
    </row>
    <row r="24" spans="3:12" ht="12.75" x14ac:dyDescent="0.2">
      <c r="C24" s="53">
        <v>10023</v>
      </c>
      <c r="D24" s="54">
        <v>11796</v>
      </c>
      <c r="E24" s="55">
        <v>42530</v>
      </c>
      <c r="F24" s="56" t="s">
        <v>324</v>
      </c>
      <c r="G24" s="57">
        <v>1751.25</v>
      </c>
      <c r="H24" s="56" t="s">
        <v>325</v>
      </c>
      <c r="I24" s="56" t="s">
        <v>309</v>
      </c>
      <c r="J24" s="58">
        <f>Tabla8[[#This Row],[Fecha Factura]]+60</f>
        <v>42590</v>
      </c>
      <c r="K24" s="58">
        <f>Tabla8[[#This Row],[Fecha Factura]]+90</f>
        <v>42620</v>
      </c>
      <c r="L24" s="58">
        <f>Tabla8[[#This Row],[Fecha Factura]]+120</f>
        <v>42650</v>
      </c>
    </row>
    <row r="25" spans="3:12" ht="12.75" x14ac:dyDescent="0.2">
      <c r="C25" s="59">
        <v>10016</v>
      </c>
      <c r="D25" s="60">
        <v>11797</v>
      </c>
      <c r="E25" s="61">
        <v>42530</v>
      </c>
      <c r="F25" s="62" t="s">
        <v>326</v>
      </c>
      <c r="G25" s="63">
        <v>531.66999999999996</v>
      </c>
      <c r="H25" s="62" t="s">
        <v>327</v>
      </c>
      <c r="I25" s="62" t="s">
        <v>328</v>
      </c>
      <c r="J25" s="64">
        <f>Tabla8[[#This Row],[Fecha Factura]]+60</f>
        <v>42590</v>
      </c>
      <c r="K25" s="64">
        <f>Tabla8[[#This Row],[Fecha Factura]]+90</f>
        <v>42620</v>
      </c>
      <c r="L25" s="64">
        <f>Tabla8[[#This Row],[Fecha Factura]]+120</f>
        <v>42650</v>
      </c>
    </row>
    <row r="26" spans="3:12" ht="12.75" x14ac:dyDescent="0.2">
      <c r="C26" s="53">
        <v>10028</v>
      </c>
      <c r="D26" s="54">
        <v>11798</v>
      </c>
      <c r="E26" s="55">
        <v>42530</v>
      </c>
      <c r="F26" s="56" t="s">
        <v>329</v>
      </c>
      <c r="G26" s="57">
        <v>1150.95</v>
      </c>
      <c r="H26" s="56" t="s">
        <v>330</v>
      </c>
      <c r="I26" s="56" t="s">
        <v>331</v>
      </c>
      <c r="J26" s="58">
        <f>Tabla8[[#This Row],[Fecha Factura]]+60</f>
        <v>42590</v>
      </c>
      <c r="K26" s="58">
        <f>Tabla8[[#This Row],[Fecha Factura]]+90</f>
        <v>42620</v>
      </c>
      <c r="L26" s="58">
        <f>Tabla8[[#This Row],[Fecha Factura]]+120</f>
        <v>42650</v>
      </c>
    </row>
    <row r="27" spans="3:12" ht="12.75" x14ac:dyDescent="0.2">
      <c r="C27" s="59">
        <v>10025</v>
      </c>
      <c r="D27" s="60">
        <v>11802</v>
      </c>
      <c r="E27" s="61">
        <v>42531</v>
      </c>
      <c r="F27" s="62" t="s">
        <v>332</v>
      </c>
      <c r="G27" s="63">
        <v>433.94</v>
      </c>
      <c r="H27" s="62" t="s">
        <v>333</v>
      </c>
      <c r="I27" s="62" t="s">
        <v>334</v>
      </c>
      <c r="J27" s="64">
        <f>Tabla8[[#This Row],[Fecha Factura]]+60</f>
        <v>42591</v>
      </c>
      <c r="K27" s="64">
        <f>Tabla8[[#This Row],[Fecha Factura]]+90</f>
        <v>42621</v>
      </c>
      <c r="L27" s="64">
        <f>Tabla8[[#This Row],[Fecha Factura]]+120</f>
        <v>42651</v>
      </c>
    </row>
    <row r="28" spans="3:12" ht="12.75" x14ac:dyDescent="0.2">
      <c r="C28" s="53">
        <v>10011</v>
      </c>
      <c r="D28" s="54">
        <v>11804</v>
      </c>
      <c r="E28" s="55">
        <v>42531</v>
      </c>
      <c r="F28" s="56" t="s">
        <v>335</v>
      </c>
      <c r="G28" s="57">
        <v>415.09</v>
      </c>
      <c r="H28" s="56" t="s">
        <v>336</v>
      </c>
      <c r="I28" s="56" t="s">
        <v>337</v>
      </c>
      <c r="J28" s="58">
        <f>Tabla8[[#This Row],[Fecha Factura]]+60</f>
        <v>42591</v>
      </c>
      <c r="K28" s="58">
        <f>Tabla8[[#This Row],[Fecha Factura]]+90</f>
        <v>42621</v>
      </c>
      <c r="L28" s="58">
        <f>Tabla8[[#This Row],[Fecha Factura]]+120</f>
        <v>42651</v>
      </c>
    </row>
    <row r="29" spans="3:12" ht="12.75" x14ac:dyDescent="0.2">
      <c r="C29" s="59">
        <v>10013</v>
      </c>
      <c r="D29" s="60">
        <v>11805</v>
      </c>
      <c r="E29" s="61">
        <v>42531</v>
      </c>
      <c r="F29" s="62" t="s">
        <v>338</v>
      </c>
      <c r="G29" s="63">
        <v>410.75</v>
      </c>
      <c r="H29" s="62" t="s">
        <v>339</v>
      </c>
      <c r="I29" s="62" t="s">
        <v>340</v>
      </c>
      <c r="J29" s="64">
        <f>Tabla8[[#This Row],[Fecha Factura]]+60</f>
        <v>42591</v>
      </c>
      <c r="K29" s="64">
        <f>Tabla8[[#This Row],[Fecha Factura]]+90</f>
        <v>42621</v>
      </c>
      <c r="L29" s="64">
        <f>Tabla8[[#This Row],[Fecha Factura]]+120</f>
        <v>42651</v>
      </c>
    </row>
    <row r="30" spans="3:12" ht="12.75" x14ac:dyDescent="0.2">
      <c r="C30" s="53">
        <v>10027</v>
      </c>
      <c r="D30" s="54">
        <v>11806</v>
      </c>
      <c r="E30" s="55">
        <v>42531</v>
      </c>
      <c r="F30" s="56" t="s">
        <v>341</v>
      </c>
      <c r="G30" s="57">
        <v>2568.75</v>
      </c>
      <c r="H30" s="56" t="s">
        <v>342</v>
      </c>
      <c r="I30" s="56" t="s">
        <v>343</v>
      </c>
      <c r="J30" s="58">
        <f>Tabla8[[#This Row],[Fecha Factura]]+60</f>
        <v>42591</v>
      </c>
      <c r="K30" s="58">
        <f>Tabla8[[#This Row],[Fecha Factura]]+90</f>
        <v>42621</v>
      </c>
      <c r="L30" s="58">
        <f>Tabla8[[#This Row],[Fecha Factura]]+120</f>
        <v>42651</v>
      </c>
    </row>
    <row r="31" spans="3:12" ht="12.75" x14ac:dyDescent="0.2">
      <c r="C31" s="59">
        <v>10020</v>
      </c>
      <c r="D31" s="60">
        <v>11811</v>
      </c>
      <c r="E31" s="61">
        <v>42532</v>
      </c>
      <c r="F31" s="62" t="s">
        <v>344</v>
      </c>
      <c r="G31" s="63">
        <v>1611.34</v>
      </c>
      <c r="H31" s="62" t="s">
        <v>345</v>
      </c>
      <c r="I31" s="62" t="s">
        <v>315</v>
      </c>
      <c r="J31" s="64">
        <f>Tabla8[[#This Row],[Fecha Factura]]+60</f>
        <v>42592</v>
      </c>
      <c r="K31" s="64">
        <f>Tabla8[[#This Row],[Fecha Factura]]+90</f>
        <v>42622</v>
      </c>
      <c r="L31" s="64">
        <f>Tabla8[[#This Row],[Fecha Factura]]+120</f>
        <v>42652</v>
      </c>
    </row>
    <row r="32" spans="3:12" ht="12.75" x14ac:dyDescent="0.2">
      <c r="C32" s="53">
        <v>10019</v>
      </c>
      <c r="D32" s="54">
        <v>11814</v>
      </c>
      <c r="E32" s="55">
        <v>42532</v>
      </c>
      <c r="F32" s="56" t="s">
        <v>346</v>
      </c>
      <c r="G32" s="57">
        <v>765.88</v>
      </c>
      <c r="H32" s="56" t="s">
        <v>347</v>
      </c>
      <c r="I32" s="56" t="s">
        <v>348</v>
      </c>
      <c r="J32" s="58">
        <f>Tabla8[[#This Row],[Fecha Factura]]+60</f>
        <v>42592</v>
      </c>
      <c r="K32" s="58">
        <f>Tabla8[[#This Row],[Fecha Factura]]+90</f>
        <v>42622</v>
      </c>
      <c r="L32" s="58">
        <f>Tabla8[[#This Row],[Fecha Factura]]+120</f>
        <v>42652</v>
      </c>
    </row>
    <row r="33" spans="3:12" ht="12.75" x14ac:dyDescent="0.2">
      <c r="C33" s="59">
        <v>10031</v>
      </c>
      <c r="D33" s="60">
        <v>11822</v>
      </c>
      <c r="E33" s="61">
        <v>42551</v>
      </c>
      <c r="F33" s="62" t="s">
        <v>349</v>
      </c>
      <c r="G33" s="63">
        <v>4132.5</v>
      </c>
      <c r="H33" s="62" t="s">
        <v>350</v>
      </c>
      <c r="I33" s="62" t="s">
        <v>295</v>
      </c>
      <c r="J33" s="64">
        <f>Tabla8[[#This Row],[Fecha Factura]]+60</f>
        <v>42611</v>
      </c>
      <c r="K33" s="64">
        <f>Tabla8[[#This Row],[Fecha Factura]]+90</f>
        <v>42641</v>
      </c>
      <c r="L33" s="64">
        <f>Tabla8[[#This Row],[Fecha Factura]]+120</f>
        <v>42671</v>
      </c>
    </row>
    <row r="34" spans="3:12" ht="12.75" x14ac:dyDescent="0.2">
      <c r="D34" s="35"/>
      <c r="E34" s="35"/>
      <c r="F34" s="35"/>
      <c r="G34" s="35"/>
      <c r="H34" s="35"/>
      <c r="I34" s="35"/>
      <c r="J34" s="35"/>
      <c r="K34" s="35"/>
      <c r="L34" s="35"/>
    </row>
    <row r="35" spans="3:12" ht="12.75" x14ac:dyDescent="0.2">
      <c r="D35" s="35"/>
      <c r="E35" s="35"/>
      <c r="F35" s="35"/>
      <c r="G35" s="35"/>
      <c r="H35" s="35"/>
      <c r="I35" s="35"/>
      <c r="J35" s="35"/>
      <c r="K35" s="35"/>
      <c r="L35" s="35"/>
    </row>
    <row r="36" spans="3:12" ht="12.75" x14ac:dyDescent="0.2">
      <c r="D36" s="35"/>
      <c r="E36" s="35"/>
      <c r="F36" s="35"/>
      <c r="G36" s="35"/>
      <c r="H36" s="35"/>
      <c r="I36" s="35"/>
      <c r="J36" s="35"/>
      <c r="K36" s="35"/>
      <c r="L36" s="35"/>
    </row>
    <row r="37" spans="3:12" ht="12.75" x14ac:dyDescent="0.2">
      <c r="D37" s="35"/>
      <c r="E37" s="35"/>
      <c r="F37" s="35"/>
      <c r="G37" s="35"/>
      <c r="H37" s="35"/>
      <c r="I37" s="35"/>
      <c r="J37" s="35"/>
      <c r="K37" s="35"/>
      <c r="L37" s="35"/>
    </row>
    <row r="38" spans="3:12" ht="12.75" x14ac:dyDescent="0.2">
      <c r="D38" s="35"/>
      <c r="E38" s="35"/>
      <c r="F38" s="35"/>
      <c r="G38" s="35"/>
      <c r="H38" s="35"/>
      <c r="I38" s="35"/>
      <c r="J38" s="35"/>
      <c r="K38" s="35"/>
      <c r="L38" s="35"/>
    </row>
    <row r="39" spans="3:12" ht="12.75" x14ac:dyDescent="0.2">
      <c r="D39" s="35"/>
      <c r="E39" s="35"/>
      <c r="F39" s="35"/>
      <c r="G39" s="35"/>
      <c r="H39" s="35"/>
      <c r="I39" s="35"/>
      <c r="J39" s="35"/>
      <c r="K39" s="35"/>
      <c r="L39" s="35"/>
    </row>
    <row r="40" spans="3:12" ht="12.75" x14ac:dyDescent="0.2">
      <c r="D40" s="35"/>
      <c r="E40" s="35"/>
      <c r="F40" s="35"/>
      <c r="G40" s="35"/>
      <c r="H40" s="35"/>
      <c r="I40" s="35"/>
      <c r="J40" s="35"/>
      <c r="K40" s="35"/>
      <c r="L40" s="35"/>
    </row>
    <row r="41" spans="3:12" ht="12.75" x14ac:dyDescent="0.2">
      <c r="D41" s="35"/>
      <c r="E41" s="35"/>
      <c r="F41" s="35"/>
      <c r="G41" s="35"/>
      <c r="H41" s="35"/>
      <c r="I41" s="35"/>
      <c r="J41" s="35"/>
      <c r="K41" s="35"/>
      <c r="L41" s="35"/>
    </row>
    <row r="42" spans="3:12" ht="12.75" x14ac:dyDescent="0.2">
      <c r="D42" s="35"/>
      <c r="E42" s="35"/>
      <c r="F42" s="35"/>
      <c r="G42" s="35"/>
      <c r="H42" s="35"/>
      <c r="I42" s="35"/>
      <c r="J42" s="35"/>
      <c r="K42" s="35"/>
      <c r="L42" s="35"/>
    </row>
    <row r="43" spans="3:12" ht="12.75" x14ac:dyDescent="0.2">
      <c r="D43" s="35"/>
      <c r="E43" s="35"/>
      <c r="F43" s="35"/>
      <c r="G43" s="35"/>
      <c r="H43" s="35"/>
      <c r="I43" s="35"/>
      <c r="J43" s="35"/>
      <c r="K43" s="35"/>
      <c r="L43" s="35"/>
    </row>
    <row r="44" spans="3:12" ht="12.75" x14ac:dyDescent="0.2">
      <c r="D44" s="35"/>
      <c r="E44" s="35"/>
      <c r="F44" s="35"/>
      <c r="G44" s="35"/>
      <c r="H44" s="35"/>
      <c r="I44" s="35"/>
      <c r="J44" s="35"/>
      <c r="K44" s="35"/>
      <c r="L44" s="35"/>
    </row>
    <row r="45" spans="3:12" ht="12.75" x14ac:dyDescent="0.2">
      <c r="D45" s="35"/>
      <c r="E45" s="35"/>
      <c r="F45" s="35"/>
      <c r="G45" s="35"/>
      <c r="H45" s="35"/>
      <c r="I45" s="35"/>
      <c r="J45" s="35"/>
      <c r="K45" s="35"/>
      <c r="L45" s="35"/>
    </row>
    <row r="46" spans="3:12" ht="12.75" x14ac:dyDescent="0.2">
      <c r="D46" s="35"/>
      <c r="E46" s="35"/>
      <c r="F46" s="35"/>
      <c r="G46" s="35"/>
      <c r="H46" s="35"/>
      <c r="I46" s="35"/>
      <c r="J46" s="35"/>
      <c r="K46" s="35"/>
      <c r="L46" s="35"/>
    </row>
    <row r="47" spans="3:12" ht="12.75" x14ac:dyDescent="0.2">
      <c r="D47" s="35"/>
      <c r="E47" s="35"/>
      <c r="F47" s="35"/>
      <c r="G47" s="35"/>
      <c r="H47" s="35"/>
      <c r="I47" s="35"/>
      <c r="J47" s="35"/>
      <c r="K47" s="35"/>
      <c r="L47" s="35"/>
    </row>
    <row r="48" spans="3:12" ht="12.75" x14ac:dyDescent="0.2">
      <c r="D48" s="35"/>
      <c r="E48" s="35"/>
      <c r="F48" s="35"/>
      <c r="G48" s="35"/>
      <c r="H48" s="35"/>
      <c r="I48" s="35"/>
      <c r="J48" s="35"/>
      <c r="K48" s="35"/>
      <c r="L48" s="35"/>
    </row>
    <row r="49" s="35" customFormat="1" ht="12.75" x14ac:dyDescent="0.2"/>
    <row r="50" s="35" customFormat="1" ht="12.75" x14ac:dyDescent="0.2"/>
    <row r="51" s="35" customFormat="1" ht="12.75" x14ac:dyDescent="0.2"/>
    <row r="52" s="35" customFormat="1" ht="12.75" x14ac:dyDescent="0.2"/>
    <row r="53" s="35" customFormat="1" ht="12.75" x14ac:dyDescent="0.2"/>
    <row r="54" s="35" customFormat="1" ht="12.75" x14ac:dyDescent="0.2"/>
    <row r="55" s="35" customFormat="1" ht="12.75" x14ac:dyDescent="0.2"/>
    <row r="56" s="35" customFormat="1" ht="12.75" x14ac:dyDescent="0.2"/>
    <row r="57" s="35" customFormat="1" ht="12.75" x14ac:dyDescent="0.2"/>
    <row r="58" s="35" customFormat="1" ht="12.75" x14ac:dyDescent="0.2"/>
    <row r="59" s="35" customFormat="1" ht="12.75" x14ac:dyDescent="0.2"/>
    <row r="60" s="35" customFormat="1" ht="12.75" x14ac:dyDescent="0.2"/>
  </sheetData>
  <mergeCells count="2">
    <mergeCell ref="D1:I1"/>
    <mergeCell ref="J5:L5"/>
  </mergeCells>
  <conditionalFormatting sqref="G7:G33">
    <cfRule type="top10" dxfId="89" priority="3" rank="5"/>
  </conditionalFormatting>
  <conditionalFormatting sqref="J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K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6"/>
  <sheetViews>
    <sheetView showGridLines="0" topLeftCell="A4" zoomScaleNormal="100" workbookViewId="0">
      <selection activeCell="O3" sqref="O3"/>
    </sheetView>
  </sheetViews>
  <sheetFormatPr baseColWidth="10" defaultColWidth="7.28515625" defaultRowHeight="12.75" x14ac:dyDescent="0.2"/>
  <cols>
    <col min="1" max="1" width="3.28515625" style="35" customWidth="1"/>
    <col min="2" max="2" width="11.85546875" style="40" customWidth="1"/>
    <col min="3" max="3" width="12" style="40" customWidth="1"/>
    <col min="4" max="4" width="13.7109375" style="66" customWidth="1"/>
    <col min="5" max="5" width="14.28515625" style="67" customWidth="1"/>
    <col min="6" max="6" width="14.42578125" style="35" customWidth="1"/>
    <col min="7" max="7" width="16.85546875" style="35" bestFit="1" customWidth="1"/>
    <col min="8" max="8" width="13.7109375" style="39" customWidth="1"/>
    <col min="9" max="11" width="7.28515625" style="35"/>
    <col min="12" max="12" width="10.140625" style="35" bestFit="1" customWidth="1"/>
    <col min="13" max="16384" width="7.28515625" style="35"/>
  </cols>
  <sheetData>
    <row r="1" spans="1:15" ht="31.5" x14ac:dyDescent="0.5">
      <c r="A1" s="65" t="s">
        <v>0</v>
      </c>
      <c r="B1" s="65"/>
      <c r="C1" s="65"/>
      <c r="D1" s="65"/>
      <c r="E1" s="65"/>
      <c r="F1" s="65"/>
    </row>
    <row r="2" spans="1:15" ht="31.5" x14ac:dyDescent="0.5">
      <c r="A2" s="1" t="s">
        <v>351</v>
      </c>
      <c r="B2" s="2"/>
      <c r="C2" s="2"/>
      <c r="D2" s="2"/>
      <c r="E2" s="2"/>
      <c r="F2" s="2"/>
      <c r="O2" s="155">
        <v>1</v>
      </c>
    </row>
    <row r="3" spans="1:15" ht="31.5" x14ac:dyDescent="0.5">
      <c r="A3" s="1" t="s">
        <v>352</v>
      </c>
      <c r="B3" s="36"/>
      <c r="C3" s="37"/>
      <c r="D3" s="38"/>
      <c r="E3" s="38"/>
      <c r="F3" s="38"/>
      <c r="O3" s="155">
        <v>1</v>
      </c>
    </row>
    <row r="4" spans="1:15" ht="18.75" x14ac:dyDescent="0.3">
      <c r="A4" s="1" t="s">
        <v>353</v>
      </c>
    </row>
    <row r="8" spans="1:15" ht="25.5" x14ac:dyDescent="0.2">
      <c r="B8" s="39" t="s">
        <v>354</v>
      </c>
      <c r="C8" s="68">
        <v>42661</v>
      </c>
    </row>
    <row r="9" spans="1:15" s="69" customFormat="1" ht="32.25" customHeight="1" x14ac:dyDescent="0.2">
      <c r="A9" s="35"/>
      <c r="B9" s="40"/>
      <c r="C9" s="40"/>
      <c r="D9" s="66"/>
      <c r="E9" s="67"/>
      <c r="F9" s="35"/>
    </row>
    <row r="10" spans="1:15" x14ac:dyDescent="0.2">
      <c r="L10" s="70"/>
    </row>
    <row r="11" spans="1:15" x14ac:dyDescent="0.2">
      <c r="L11" s="70"/>
    </row>
    <row r="12" spans="1:15" x14ac:dyDescent="0.2">
      <c r="A12" s="69"/>
      <c r="B12" s="71" t="s">
        <v>267</v>
      </c>
      <c r="C12" s="72" t="s">
        <v>268</v>
      </c>
      <c r="D12" s="73" t="s">
        <v>269</v>
      </c>
      <c r="E12" s="74" t="s">
        <v>355</v>
      </c>
      <c r="F12" s="75" t="s">
        <v>229</v>
      </c>
      <c r="G12" s="76" t="s">
        <v>231</v>
      </c>
      <c r="H12" s="77" t="s">
        <v>356</v>
      </c>
      <c r="L12" s="70"/>
    </row>
    <row r="13" spans="1:15" x14ac:dyDescent="0.2">
      <c r="B13" s="78">
        <v>10024</v>
      </c>
      <c r="C13" s="79">
        <v>42465</v>
      </c>
      <c r="D13" s="80">
        <v>42465</v>
      </c>
      <c r="E13" s="81">
        <v>42495</v>
      </c>
      <c r="F13" s="82">
        <v>150</v>
      </c>
      <c r="G13" s="83" t="s">
        <v>357</v>
      </c>
      <c r="H13" s="84">
        <f>IF(Tabla9[[#This Row],[Fecha Vencim.]]&lt;$C$8,$C$8-Tabla9[[#This Row],[Fecha Vencim.]],"NO VENCIDA")</f>
        <v>166</v>
      </c>
      <c r="L13" s="70"/>
    </row>
    <row r="14" spans="1:15" x14ac:dyDescent="0.2">
      <c r="B14" s="78">
        <v>10014</v>
      </c>
      <c r="C14" s="79">
        <v>42465</v>
      </c>
      <c r="D14" s="80">
        <v>42465</v>
      </c>
      <c r="E14" s="81">
        <v>42495</v>
      </c>
      <c r="F14" s="82">
        <v>550</v>
      </c>
      <c r="G14" s="83" t="s">
        <v>358</v>
      </c>
      <c r="H14" s="84">
        <f>IF(Tabla9[[#This Row],[Fecha Vencim.]]&lt;$C$8,$C$8-Tabla9[[#This Row],[Fecha Vencim.]],"NO VENCIDA")</f>
        <v>166</v>
      </c>
      <c r="L14" s="70"/>
    </row>
    <row r="15" spans="1:15" x14ac:dyDescent="0.2">
      <c r="B15" s="78">
        <v>10034</v>
      </c>
      <c r="C15" s="79">
        <v>42465</v>
      </c>
      <c r="D15" s="80">
        <v>42830</v>
      </c>
      <c r="E15" s="81">
        <v>42860</v>
      </c>
      <c r="F15" s="82">
        <v>750</v>
      </c>
      <c r="G15" s="83" t="s">
        <v>359</v>
      </c>
      <c r="H15" s="84" t="str">
        <f>IF(Tabla9[[#This Row],[Fecha Vencim.]]&lt;$C$8,$C$8-Tabla9[[#This Row],[Fecha Vencim.]],"NO VENCIDA")</f>
        <v>NO VENCIDA</v>
      </c>
    </row>
    <row r="16" spans="1:15" x14ac:dyDescent="0.2">
      <c r="B16" s="78">
        <v>10029</v>
      </c>
      <c r="C16" s="79">
        <v>42465</v>
      </c>
      <c r="D16" s="80">
        <v>42830</v>
      </c>
      <c r="E16" s="81">
        <v>42860</v>
      </c>
      <c r="F16" s="82">
        <v>240</v>
      </c>
      <c r="G16" s="83" t="s">
        <v>360</v>
      </c>
      <c r="H16" s="84" t="str">
        <f>IF(Tabla9[[#This Row],[Fecha Vencim.]]&lt;$C$8,$C$8-Tabla9[[#This Row],[Fecha Vencim.]],"NO VENCIDA")</f>
        <v>NO VENCIDA</v>
      </c>
    </row>
    <row r="17" spans="2:8" x14ac:dyDescent="0.2">
      <c r="B17" s="78">
        <v>10030</v>
      </c>
      <c r="C17" s="79">
        <v>42526</v>
      </c>
      <c r="D17" s="80">
        <v>42526</v>
      </c>
      <c r="E17" s="81">
        <v>42556</v>
      </c>
      <c r="F17" s="82">
        <v>61.5</v>
      </c>
      <c r="G17" s="83" t="s">
        <v>361</v>
      </c>
      <c r="H17" s="84">
        <f>IF(Tabla9[[#This Row],[Fecha Vencim.]]&lt;$C$8,$C$8-Tabla9[[#This Row],[Fecha Vencim.]],"NO VENCIDA")</f>
        <v>105</v>
      </c>
    </row>
    <row r="18" spans="2:8" x14ac:dyDescent="0.2">
      <c r="B18" s="78">
        <v>10018</v>
      </c>
      <c r="C18" s="79">
        <v>42526</v>
      </c>
      <c r="D18" s="80">
        <v>42526</v>
      </c>
      <c r="E18" s="81">
        <v>42556</v>
      </c>
      <c r="F18" s="82">
        <v>211.25</v>
      </c>
      <c r="G18" s="83" t="s">
        <v>361</v>
      </c>
      <c r="H18" s="84">
        <f>IF(Tabla9[[#This Row],[Fecha Vencim.]]&lt;$C$8,$C$8-Tabla9[[#This Row],[Fecha Vencim.]],"NO VENCIDA")</f>
        <v>105</v>
      </c>
    </row>
    <row r="19" spans="2:8" x14ac:dyDescent="0.2">
      <c r="B19" s="78">
        <v>10035</v>
      </c>
      <c r="C19" s="79">
        <v>42526</v>
      </c>
      <c r="D19" s="80">
        <v>42891</v>
      </c>
      <c r="E19" s="81">
        <v>42921</v>
      </c>
      <c r="F19" s="82">
        <v>220.13</v>
      </c>
      <c r="G19" s="83" t="s">
        <v>357</v>
      </c>
      <c r="H19" s="84" t="str">
        <f>IF(Tabla9[[#This Row],[Fecha Vencim.]]&lt;$C$8,$C$8-Tabla9[[#This Row],[Fecha Vencim.]],"NO VENCIDA")</f>
        <v>NO VENCIDA</v>
      </c>
    </row>
    <row r="20" spans="2:8" x14ac:dyDescent="0.2">
      <c r="B20" s="78">
        <v>10010</v>
      </c>
      <c r="C20" s="79">
        <v>42528</v>
      </c>
      <c r="D20" s="80">
        <v>42893</v>
      </c>
      <c r="E20" s="81">
        <v>42923</v>
      </c>
      <c r="F20" s="82">
        <v>151.44</v>
      </c>
      <c r="G20" s="83" t="s">
        <v>358</v>
      </c>
      <c r="H20" s="84" t="str">
        <f>IF(Tabla9[[#This Row],[Fecha Vencim.]]&lt;$C$8,$C$8-Tabla9[[#This Row],[Fecha Vencim.]],"NO VENCIDA")</f>
        <v>NO VENCIDA</v>
      </c>
    </row>
    <row r="21" spans="2:8" x14ac:dyDescent="0.2">
      <c r="B21" s="78">
        <v>10030</v>
      </c>
      <c r="C21" s="79">
        <v>42528</v>
      </c>
      <c r="D21" s="80">
        <v>42528</v>
      </c>
      <c r="E21" s="81">
        <v>42558</v>
      </c>
      <c r="F21" s="82">
        <v>198.77</v>
      </c>
      <c r="G21" s="83" t="s">
        <v>359</v>
      </c>
      <c r="H21" s="84">
        <f>IF(Tabla9[[#This Row],[Fecha Vencim.]]&lt;$C$8,$C$8-Tabla9[[#This Row],[Fecha Vencim.]],"NO VENCIDA")</f>
        <v>103</v>
      </c>
    </row>
    <row r="22" spans="2:8" x14ac:dyDescent="0.2">
      <c r="B22" s="78">
        <v>10012</v>
      </c>
      <c r="C22" s="79">
        <v>42528</v>
      </c>
      <c r="D22" s="80">
        <v>42528</v>
      </c>
      <c r="E22" s="81">
        <v>42558</v>
      </c>
      <c r="F22" s="82">
        <v>98.66</v>
      </c>
      <c r="G22" s="83" t="s">
        <v>359</v>
      </c>
      <c r="H22" s="84">
        <f>IF(Tabla9[[#This Row],[Fecha Vencim.]]&lt;$C$8,$C$8-Tabla9[[#This Row],[Fecha Vencim.]],"NO VENCIDA")</f>
        <v>103</v>
      </c>
    </row>
    <row r="23" spans="2:8" x14ac:dyDescent="0.2">
      <c r="B23" s="78">
        <v>10024</v>
      </c>
      <c r="C23" s="79">
        <v>42529</v>
      </c>
      <c r="D23" s="80">
        <v>42528</v>
      </c>
      <c r="E23" s="81">
        <v>42558</v>
      </c>
      <c r="F23" s="82">
        <v>135.63999999999999</v>
      </c>
      <c r="G23" s="83" t="s">
        <v>359</v>
      </c>
      <c r="H23" s="84">
        <f>IF(Tabla9[[#This Row],[Fecha Vencim.]]&lt;$C$8,$C$8-Tabla9[[#This Row],[Fecha Vencim.]],"NO VENCIDA")</f>
        <v>103</v>
      </c>
    </row>
    <row r="24" spans="2:8" x14ac:dyDescent="0.2">
      <c r="B24" s="78">
        <v>10014</v>
      </c>
      <c r="C24" s="79">
        <v>42529</v>
      </c>
      <c r="D24" s="80">
        <v>42528</v>
      </c>
      <c r="E24" s="81">
        <v>42558</v>
      </c>
      <c r="F24" s="82">
        <v>56.5</v>
      </c>
      <c r="G24" s="83" t="s">
        <v>361</v>
      </c>
      <c r="H24" s="84">
        <f>IF(Tabla9[[#This Row],[Fecha Vencim.]]&lt;$C$8,$C$8-Tabla9[[#This Row],[Fecha Vencim.]],"NO VENCIDA")</f>
        <v>103</v>
      </c>
    </row>
    <row r="25" spans="2:8" x14ac:dyDescent="0.2">
      <c r="B25" s="78">
        <v>10021</v>
      </c>
      <c r="C25" s="79">
        <v>42529</v>
      </c>
      <c r="D25" s="80">
        <v>42528</v>
      </c>
      <c r="E25" s="81">
        <v>42558</v>
      </c>
      <c r="F25" s="82">
        <v>414.35</v>
      </c>
      <c r="G25" s="83" t="s">
        <v>361</v>
      </c>
      <c r="H25" s="84">
        <f>IF(Tabla9[[#This Row],[Fecha Vencim.]]&lt;$C$8,$C$8-Tabla9[[#This Row],[Fecha Vencim.]],"NO VENCIDA")</f>
        <v>103</v>
      </c>
    </row>
    <row r="26" spans="2:8" x14ac:dyDescent="0.2">
      <c r="B26" s="78">
        <v>10022</v>
      </c>
      <c r="C26" s="79">
        <v>42529</v>
      </c>
      <c r="D26" s="80">
        <v>42651</v>
      </c>
      <c r="E26" s="81">
        <v>42682</v>
      </c>
      <c r="F26" s="82">
        <v>75.989999999999995</v>
      </c>
      <c r="G26" s="83" t="s">
        <v>362</v>
      </c>
      <c r="H26" s="84" t="str">
        <f>IF(Tabla9[[#This Row],[Fecha Vencim.]]&lt;$C$8,$C$8-Tabla9[[#This Row],[Fecha Vencim.]],"NO VENCIDA")</f>
        <v>NO VENCIDA</v>
      </c>
    </row>
    <row r="27" spans="2:8" x14ac:dyDescent="0.2">
      <c r="B27" s="78">
        <v>10026</v>
      </c>
      <c r="C27" s="79">
        <v>42529</v>
      </c>
      <c r="D27" s="80">
        <v>42529</v>
      </c>
      <c r="E27" s="81">
        <v>42559</v>
      </c>
      <c r="F27" s="82">
        <v>159.88</v>
      </c>
      <c r="G27" s="83" t="s">
        <v>362</v>
      </c>
      <c r="H27" s="84">
        <f>IF(Tabla9[[#This Row],[Fecha Vencim.]]&lt;$C$8,$C$8-Tabla9[[#This Row],[Fecha Vencim.]],"NO VENCIDA")</f>
        <v>102</v>
      </c>
    </row>
    <row r="28" spans="2:8" x14ac:dyDescent="0.2">
      <c r="B28" s="78">
        <v>10033</v>
      </c>
      <c r="C28" s="79">
        <v>42529</v>
      </c>
      <c r="D28" s="80">
        <v>42712</v>
      </c>
      <c r="E28" s="81">
        <v>42743</v>
      </c>
      <c r="F28" s="82">
        <v>190</v>
      </c>
      <c r="G28" s="83" t="s">
        <v>360</v>
      </c>
      <c r="H28" s="84" t="str">
        <f>IF(Tabla9[[#This Row],[Fecha Vencim.]]&lt;$C$8,$C$8-Tabla9[[#This Row],[Fecha Vencim.]],"NO VENCIDA")</f>
        <v>NO VENCIDA</v>
      </c>
    </row>
    <row r="29" spans="2:8" x14ac:dyDescent="0.2">
      <c r="B29" s="78">
        <v>10029</v>
      </c>
      <c r="C29" s="79">
        <v>42530</v>
      </c>
      <c r="D29" s="80">
        <v>42529</v>
      </c>
      <c r="E29" s="81">
        <v>42559</v>
      </c>
      <c r="F29" s="82">
        <v>267.99</v>
      </c>
      <c r="G29" s="83" t="s">
        <v>361</v>
      </c>
      <c r="H29" s="84">
        <f>IF(Tabla9[[#This Row],[Fecha Vencim.]]&lt;$C$8,$C$8-Tabla9[[#This Row],[Fecha Vencim.]],"NO VENCIDA")</f>
        <v>102</v>
      </c>
    </row>
    <row r="30" spans="2:8" x14ac:dyDescent="0.2">
      <c r="B30" s="78">
        <v>10015</v>
      </c>
      <c r="C30" s="79">
        <v>42530</v>
      </c>
      <c r="D30" s="80">
        <v>42712</v>
      </c>
      <c r="E30" s="81">
        <v>42743</v>
      </c>
      <c r="F30" s="82">
        <v>561.11</v>
      </c>
      <c r="G30" s="83" t="s">
        <v>359</v>
      </c>
      <c r="H30" s="84" t="str">
        <f>IF(Tabla9[[#This Row],[Fecha Vencim.]]&lt;$C$8,$C$8-Tabla9[[#This Row],[Fecha Vencim.]],"NO VENCIDA")</f>
        <v>NO VENCIDA</v>
      </c>
    </row>
    <row r="31" spans="2:8" x14ac:dyDescent="0.2">
      <c r="B31" s="78">
        <v>10036</v>
      </c>
      <c r="C31" s="79">
        <v>42530</v>
      </c>
      <c r="D31" s="80">
        <v>42529</v>
      </c>
      <c r="E31" s="81">
        <v>42559</v>
      </c>
      <c r="F31" s="82">
        <v>180.25</v>
      </c>
      <c r="G31" s="83" t="s">
        <v>357</v>
      </c>
      <c r="H31" s="84">
        <f>IF(Tabla9[[#This Row],[Fecha Vencim.]]&lt;$C$8,$C$8-Tabla9[[#This Row],[Fecha Vencim.]],"NO VENCIDA")</f>
        <v>102</v>
      </c>
    </row>
    <row r="32" spans="2:8" x14ac:dyDescent="0.2">
      <c r="B32" s="78">
        <v>10032</v>
      </c>
      <c r="C32" s="79">
        <v>42530</v>
      </c>
      <c r="D32" s="80">
        <v>42529</v>
      </c>
      <c r="E32" s="81">
        <v>42559</v>
      </c>
      <c r="F32" s="82">
        <v>424.6</v>
      </c>
      <c r="G32" s="83" t="s">
        <v>358</v>
      </c>
      <c r="H32" s="84">
        <f>IF(Tabla9[[#This Row],[Fecha Vencim.]]&lt;$C$8,$C$8-Tabla9[[#This Row],[Fecha Vencim.]],"NO VENCIDA")</f>
        <v>102</v>
      </c>
    </row>
    <row r="33" spans="2:8" x14ac:dyDescent="0.2">
      <c r="B33" s="78">
        <v>10017</v>
      </c>
      <c r="C33" s="79">
        <v>42531</v>
      </c>
      <c r="D33" s="80">
        <v>42530</v>
      </c>
      <c r="E33" s="81">
        <v>42560</v>
      </c>
      <c r="F33" s="82">
        <v>119.85</v>
      </c>
      <c r="G33" s="83" t="s">
        <v>360</v>
      </c>
      <c r="H33" s="84">
        <f>IF(Tabla9[[#This Row],[Fecha Vencim.]]&lt;$C$8,$C$8-Tabla9[[#This Row],[Fecha Vencim.]],"NO VENCIDA")</f>
        <v>101</v>
      </c>
    </row>
    <row r="34" spans="2:8" x14ac:dyDescent="0.2">
      <c r="B34" s="78">
        <v>10026</v>
      </c>
      <c r="C34" s="79">
        <v>42531</v>
      </c>
      <c r="D34" s="80">
        <v>42713</v>
      </c>
      <c r="E34" s="81">
        <v>42744</v>
      </c>
      <c r="F34" s="82">
        <v>114.5</v>
      </c>
      <c r="G34" s="83" t="s">
        <v>358</v>
      </c>
      <c r="H34" s="84" t="str">
        <f>IF(Tabla9[[#This Row],[Fecha Vencim.]]&lt;$C$8,$C$8-Tabla9[[#This Row],[Fecha Vencim.]],"NO VENCIDA")</f>
        <v>NO VENCIDA</v>
      </c>
    </row>
    <row r="35" spans="2:8" x14ac:dyDescent="0.2">
      <c r="B35" s="78">
        <v>10033</v>
      </c>
      <c r="C35" s="79">
        <v>42531</v>
      </c>
      <c r="D35" s="80">
        <v>42530</v>
      </c>
      <c r="E35" s="81">
        <v>42560</v>
      </c>
      <c r="F35" s="82">
        <v>323.68</v>
      </c>
      <c r="G35" s="83" t="s">
        <v>359</v>
      </c>
      <c r="H35" s="84">
        <f>IF(Tabla9[[#This Row],[Fecha Vencim.]]&lt;$C$8,$C$8-Tabla9[[#This Row],[Fecha Vencim.]],"NO VENCIDA")</f>
        <v>101</v>
      </c>
    </row>
    <row r="36" spans="2:8" x14ac:dyDescent="0.2">
      <c r="B36" s="78">
        <v>10029</v>
      </c>
      <c r="C36" s="79">
        <v>42531</v>
      </c>
      <c r="D36" s="80">
        <v>42530</v>
      </c>
      <c r="E36" s="81">
        <v>42560</v>
      </c>
      <c r="F36" s="82">
        <v>244.97</v>
      </c>
      <c r="G36" s="83" t="s">
        <v>360</v>
      </c>
      <c r="H36" s="84">
        <f>IF(Tabla9[[#This Row],[Fecha Vencim.]]&lt;$C$8,$C$8-Tabla9[[#This Row],[Fecha Vencim.]],"NO VENCIDA")</f>
        <v>101</v>
      </c>
    </row>
    <row r="37" spans="2:8" x14ac:dyDescent="0.2">
      <c r="B37" s="78">
        <v>10023</v>
      </c>
      <c r="C37" s="79">
        <v>42532</v>
      </c>
      <c r="D37" s="80">
        <v>42530</v>
      </c>
      <c r="E37" s="81">
        <v>42560</v>
      </c>
      <c r="F37" s="82">
        <v>1751.25</v>
      </c>
      <c r="G37" s="83" t="s">
        <v>357</v>
      </c>
      <c r="H37" s="84">
        <f>IF(Tabla9[[#This Row],[Fecha Vencim.]]&lt;$C$8,$C$8-Tabla9[[#This Row],[Fecha Vencim.]],"NO VENCIDA")</f>
        <v>101</v>
      </c>
    </row>
    <row r="38" spans="2:8" x14ac:dyDescent="0.2">
      <c r="B38" s="78">
        <v>10016</v>
      </c>
      <c r="C38" s="79">
        <v>42532</v>
      </c>
      <c r="D38" s="80">
        <v>42713</v>
      </c>
      <c r="E38" s="81">
        <v>42560</v>
      </c>
      <c r="F38" s="82">
        <v>531.66999999999996</v>
      </c>
      <c r="G38" s="83" t="s">
        <v>358</v>
      </c>
      <c r="H38" s="84">
        <f>IF(Tabla9[[#This Row],[Fecha Vencim.]]&lt;$C$8,$C$8-Tabla9[[#This Row],[Fecha Vencim.]],"NO VENCIDA")</f>
        <v>101</v>
      </c>
    </row>
    <row r="39" spans="2:8" x14ac:dyDescent="0.2">
      <c r="B39" s="85">
        <v>10028</v>
      </c>
      <c r="C39" s="86">
        <v>42551</v>
      </c>
      <c r="D39" s="87">
        <v>42530</v>
      </c>
      <c r="E39" s="88">
        <v>42560</v>
      </c>
      <c r="F39" s="89">
        <v>1150.95</v>
      </c>
      <c r="G39" s="90" t="s">
        <v>360</v>
      </c>
      <c r="H39" s="91">
        <f>IF(Tabla9[[#This Row],[Fecha Vencim.]]&lt;$C$8,$C$8-Tabla9[[#This Row],[Fecha Vencim.]],"NO VENCIDA")</f>
        <v>101</v>
      </c>
    </row>
    <row r="40" spans="2:8" x14ac:dyDescent="0.2">
      <c r="D40" s="92"/>
      <c r="E40" s="93"/>
      <c r="F40" s="94"/>
      <c r="G40" s="95"/>
      <c r="H40" s="96"/>
    </row>
    <row r="41" spans="2:8" x14ac:dyDescent="0.2">
      <c r="D41" s="92"/>
      <c r="E41" s="93"/>
      <c r="F41" s="94"/>
      <c r="G41" s="95"/>
      <c r="H41" s="96"/>
    </row>
    <row r="42" spans="2:8" x14ac:dyDescent="0.2">
      <c r="D42" s="92"/>
      <c r="E42" s="93"/>
      <c r="F42" s="94"/>
      <c r="G42" s="95"/>
      <c r="H42" s="96"/>
    </row>
    <row r="43" spans="2:8" x14ac:dyDescent="0.2">
      <c r="D43" s="92"/>
      <c r="E43" s="93"/>
      <c r="F43" s="94"/>
      <c r="G43" s="95"/>
      <c r="H43" s="96"/>
    </row>
    <row r="44" spans="2:8" x14ac:dyDescent="0.2">
      <c r="D44" s="92"/>
      <c r="E44" s="93"/>
      <c r="F44" s="94"/>
      <c r="G44" s="95"/>
      <c r="H44" s="96"/>
    </row>
    <row r="45" spans="2:8" x14ac:dyDescent="0.2">
      <c r="D45" s="92"/>
      <c r="E45" s="93"/>
      <c r="F45" s="94"/>
      <c r="G45" s="95"/>
      <c r="H45" s="96"/>
    </row>
    <row r="46" spans="2:8" x14ac:dyDescent="0.2">
      <c r="D46" s="92"/>
      <c r="E46" s="93"/>
      <c r="F46" s="94"/>
      <c r="G46" s="95"/>
      <c r="H46" s="96"/>
    </row>
    <row r="47" spans="2:8" x14ac:dyDescent="0.2">
      <c r="D47" s="92"/>
      <c r="E47" s="93"/>
      <c r="F47" s="94"/>
      <c r="G47" s="95"/>
      <c r="H47" s="96"/>
    </row>
    <row r="48" spans="2:8" x14ac:dyDescent="0.2">
      <c r="D48" s="92"/>
      <c r="E48" s="93"/>
      <c r="F48" s="94"/>
      <c r="G48" s="95"/>
      <c r="H48" s="96"/>
    </row>
    <row r="49" spans="4:8" x14ac:dyDescent="0.2">
      <c r="D49" s="92"/>
      <c r="E49" s="93"/>
      <c r="F49" s="94"/>
      <c r="G49" s="95"/>
      <c r="H49" s="96"/>
    </row>
    <row r="50" spans="4:8" x14ac:dyDescent="0.2">
      <c r="D50" s="92"/>
      <c r="E50" s="93"/>
      <c r="F50" s="94"/>
      <c r="G50" s="95"/>
      <c r="H50" s="96"/>
    </row>
    <row r="51" spans="4:8" x14ac:dyDescent="0.2">
      <c r="D51" s="92"/>
      <c r="E51" s="93"/>
      <c r="F51" s="94"/>
      <c r="G51" s="95"/>
      <c r="H51" s="96"/>
    </row>
    <row r="52" spans="4:8" x14ac:dyDescent="0.2">
      <c r="D52" s="92"/>
      <c r="E52" s="93"/>
      <c r="F52" s="94"/>
      <c r="G52" s="95"/>
      <c r="H52" s="96"/>
    </row>
    <row r="53" spans="4:8" x14ac:dyDescent="0.2">
      <c r="D53" s="92"/>
      <c r="E53" s="93"/>
      <c r="F53" s="94"/>
      <c r="G53" s="95"/>
      <c r="H53" s="96"/>
    </row>
    <row r="54" spans="4:8" x14ac:dyDescent="0.2">
      <c r="D54" s="92"/>
      <c r="E54" s="93"/>
      <c r="F54" s="94"/>
      <c r="G54" s="95"/>
      <c r="H54" s="96"/>
    </row>
    <row r="55" spans="4:8" x14ac:dyDescent="0.2">
      <c r="D55" s="92"/>
      <c r="E55" s="93"/>
      <c r="F55" s="94"/>
      <c r="G55" s="95"/>
      <c r="H55" s="96"/>
    </row>
    <row r="56" spans="4:8" x14ac:dyDescent="0.2">
      <c r="D56" s="92"/>
      <c r="E56" s="93"/>
      <c r="F56" s="94"/>
      <c r="G56" s="95"/>
      <c r="H56" s="96"/>
    </row>
    <row r="57" spans="4:8" x14ac:dyDescent="0.2">
      <c r="D57" s="92"/>
      <c r="E57" s="93"/>
      <c r="F57" s="94"/>
      <c r="G57" s="95"/>
      <c r="H57" s="96"/>
    </row>
    <row r="58" spans="4:8" x14ac:dyDescent="0.2">
      <c r="D58" s="92"/>
      <c r="E58" s="93"/>
      <c r="F58" s="94"/>
      <c r="G58" s="95"/>
      <c r="H58" s="96"/>
    </row>
    <row r="59" spans="4:8" x14ac:dyDescent="0.2">
      <c r="D59" s="92"/>
      <c r="E59" s="93"/>
      <c r="F59" s="94"/>
      <c r="G59" s="95"/>
      <c r="H59" s="96"/>
    </row>
    <row r="60" spans="4:8" x14ac:dyDescent="0.2">
      <c r="D60" s="92"/>
      <c r="E60" s="93"/>
      <c r="F60" s="94"/>
      <c r="G60" s="95"/>
      <c r="H60" s="96"/>
    </row>
    <row r="61" spans="4:8" x14ac:dyDescent="0.2">
      <c r="D61" s="92"/>
      <c r="E61" s="93"/>
      <c r="F61" s="94"/>
      <c r="G61" s="95"/>
      <c r="H61" s="96"/>
    </row>
    <row r="62" spans="4:8" x14ac:dyDescent="0.2">
      <c r="D62" s="92"/>
      <c r="E62" s="93"/>
      <c r="F62" s="94"/>
      <c r="G62" s="95"/>
      <c r="H62" s="96"/>
    </row>
    <row r="63" spans="4:8" x14ac:dyDescent="0.2">
      <c r="D63" s="92"/>
      <c r="E63" s="93"/>
      <c r="F63" s="94"/>
      <c r="G63" s="95"/>
      <c r="H63" s="96"/>
    </row>
    <row r="64" spans="4:8" x14ac:dyDescent="0.2">
      <c r="D64" s="92"/>
      <c r="E64" s="93"/>
      <c r="F64" s="94"/>
    </row>
    <row r="65" spans="4:6" x14ac:dyDescent="0.2">
      <c r="D65" s="92"/>
      <c r="E65" s="93"/>
      <c r="F65" s="94"/>
    </row>
    <row r="66" spans="4:6" x14ac:dyDescent="0.2">
      <c r="D66" s="92"/>
      <c r="E66" s="93"/>
      <c r="F66" s="94"/>
    </row>
  </sheetData>
  <sheetProtection selectLockedCells="1"/>
  <conditionalFormatting sqref="O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O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 fitToPage="1"/>
  </sheetPr>
  <dimension ref="A1:X34"/>
  <sheetViews>
    <sheetView showGridLines="0" zoomScale="80" zoomScaleNormal="80" workbookViewId="0">
      <selection activeCell="H2" sqref="H2"/>
    </sheetView>
  </sheetViews>
  <sheetFormatPr baseColWidth="10" defaultColWidth="0" defaultRowHeight="18" customHeight="1" x14ac:dyDescent="0.25"/>
  <cols>
    <col min="1" max="1" width="1.7109375" style="97" customWidth="1"/>
    <col min="2" max="2" width="45.42578125" style="97" customWidth="1"/>
    <col min="3" max="4" width="24" style="97" customWidth="1"/>
    <col min="5" max="5" width="26" style="97" customWidth="1"/>
    <col min="6" max="8" width="25.85546875" style="97" customWidth="1"/>
    <col min="9" max="9" width="22.42578125" style="97" customWidth="1"/>
    <col min="10" max="13" width="9.28515625" style="98" hidden="1" customWidth="1"/>
    <col min="14" max="14" width="10.7109375" style="99" hidden="1" customWidth="1"/>
    <col min="15" max="15" width="9.28515625" style="99" hidden="1" customWidth="1"/>
    <col min="16" max="19" width="9.28515625" style="98" hidden="1" customWidth="1"/>
    <col min="20" max="20" width="13.28515625" style="99" hidden="1" customWidth="1"/>
    <col min="21" max="21" width="6.42578125" style="97" hidden="1" customWidth="1"/>
    <col min="22" max="24" width="1.28515625" style="97" hidden="1" customWidth="1"/>
    <col min="25" max="16384" width="0" style="97" hidden="1"/>
  </cols>
  <sheetData>
    <row r="1" spans="1:21" ht="34.5" customHeight="1" x14ac:dyDescent="0.5">
      <c r="A1" s="65" t="s">
        <v>0</v>
      </c>
    </row>
    <row r="2" spans="1:21" ht="31.5" x14ac:dyDescent="0.5">
      <c r="A2" s="1" t="s">
        <v>363</v>
      </c>
      <c r="H2" s="155">
        <v>1</v>
      </c>
    </row>
    <row r="5" spans="1:21" ht="12.75" x14ac:dyDescent="0.25"/>
    <row r="6" spans="1:21" ht="34.5" x14ac:dyDescent="0.35">
      <c r="B6" s="154" t="s">
        <v>364</v>
      </c>
      <c r="C6" s="154"/>
      <c r="D6" s="154"/>
      <c r="E6" s="154"/>
      <c r="F6" s="154"/>
      <c r="G6" s="154"/>
      <c r="H6" s="154"/>
      <c r="I6" s="154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</row>
    <row r="7" spans="1:21" ht="34.5" x14ac:dyDescent="0.25">
      <c r="B7" s="101" t="s">
        <v>365</v>
      </c>
      <c r="C7" s="102"/>
      <c r="D7" s="102"/>
      <c r="E7" s="103"/>
      <c r="F7" s="102"/>
      <c r="G7" s="102"/>
      <c r="H7" s="102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</row>
    <row r="8" spans="1:21" ht="12.75" x14ac:dyDescent="0.25"/>
    <row r="9" spans="1:21" ht="12.75" x14ac:dyDescent="0.25">
      <c r="B9" s="104"/>
      <c r="C9" s="105" t="s">
        <v>366</v>
      </c>
      <c r="D9" s="105"/>
      <c r="E9" s="105"/>
      <c r="F9" s="106" t="s">
        <v>367</v>
      </c>
      <c r="G9" s="106"/>
      <c r="H9" s="106"/>
      <c r="I9" s="106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7"/>
      <c r="U9" s="108"/>
    </row>
    <row r="10" spans="1:21" ht="6" customHeight="1" x14ac:dyDescent="0.25">
      <c r="B10" s="104"/>
      <c r="C10" s="109"/>
      <c r="D10" s="110"/>
      <c r="E10" s="111"/>
      <c r="F10" s="112"/>
      <c r="G10" s="106"/>
      <c r="H10" s="106"/>
      <c r="I10" s="106"/>
      <c r="J10" s="109"/>
      <c r="K10" s="111"/>
      <c r="L10" s="109"/>
      <c r="M10" s="111"/>
      <c r="N10" s="109"/>
      <c r="O10" s="111"/>
      <c r="P10" s="109"/>
      <c r="Q10" s="110"/>
      <c r="R10" s="110"/>
      <c r="S10" s="111"/>
      <c r="T10" s="113"/>
      <c r="U10" s="113"/>
    </row>
    <row r="11" spans="1:21" s="114" customFormat="1" ht="30" customHeight="1" x14ac:dyDescent="0.25">
      <c r="B11" s="115" t="s">
        <v>368</v>
      </c>
      <c r="C11" s="116" t="s">
        <v>369</v>
      </c>
      <c r="D11" s="116" t="s">
        <v>370</v>
      </c>
      <c r="E11" s="115" t="s">
        <v>371</v>
      </c>
      <c r="F11" s="115" t="s">
        <v>372</v>
      </c>
      <c r="G11" s="115" t="s">
        <v>373</v>
      </c>
      <c r="H11" s="115" t="s">
        <v>374</v>
      </c>
      <c r="I11" s="115" t="s">
        <v>375</v>
      </c>
      <c r="J11" s="115" t="s">
        <v>376</v>
      </c>
      <c r="K11" s="115" t="s">
        <v>377</v>
      </c>
      <c r="L11" s="115" t="s">
        <v>378</v>
      </c>
      <c r="M11" s="115" t="s">
        <v>379</v>
      </c>
      <c r="N11" s="115" t="s">
        <v>380</v>
      </c>
      <c r="O11" s="115" t="s">
        <v>381</v>
      </c>
      <c r="P11" s="115" t="s">
        <v>382</v>
      </c>
      <c r="Q11" s="115" t="s">
        <v>383</v>
      </c>
      <c r="R11" s="115" t="s">
        <v>384</v>
      </c>
      <c r="S11" s="115" t="s">
        <v>385</v>
      </c>
      <c r="T11" s="115" t="s">
        <v>386</v>
      </c>
      <c r="U11" s="115" t="s">
        <v>387</v>
      </c>
    </row>
    <row r="12" spans="1:21" s="117" customFormat="1" ht="24" customHeight="1" x14ac:dyDescent="0.25">
      <c r="B12" s="118" t="s">
        <v>388</v>
      </c>
      <c r="C12" s="119">
        <v>1</v>
      </c>
      <c r="D12" s="119" t="s">
        <v>389</v>
      </c>
      <c r="E12" s="118" t="s">
        <v>390</v>
      </c>
      <c r="F12" s="120">
        <v>310000000</v>
      </c>
      <c r="G12" s="120">
        <v>358752007</v>
      </c>
      <c r="H12" s="120"/>
      <c r="I12" s="118"/>
      <c r="J12" s="121"/>
      <c r="K12" s="122"/>
      <c r="L12" s="121"/>
      <c r="M12" s="122"/>
      <c r="N12" s="123"/>
      <c r="O12" s="123"/>
      <c r="P12" s="124"/>
      <c r="Q12" s="124"/>
      <c r="R12" s="122"/>
      <c r="S12" s="121"/>
      <c r="T12" s="123"/>
      <c r="U12" s="125"/>
    </row>
    <row r="13" spans="1:21" s="117" customFormat="1" ht="24" customHeight="1" x14ac:dyDescent="0.25">
      <c r="B13" s="118" t="s">
        <v>391</v>
      </c>
      <c r="C13" s="119">
        <v>2</v>
      </c>
      <c r="D13" s="119" t="s">
        <v>389</v>
      </c>
      <c r="E13" s="118" t="s">
        <v>390</v>
      </c>
      <c r="F13" s="120">
        <v>280000000</v>
      </c>
      <c r="G13" s="120">
        <v>267972981</v>
      </c>
      <c r="H13" s="120"/>
      <c r="I13" s="97"/>
      <c r="J13" s="126"/>
      <c r="K13" s="127"/>
      <c r="L13" s="126"/>
      <c r="M13" s="127"/>
      <c r="N13" s="128"/>
      <c r="O13" s="128"/>
      <c r="P13" s="129"/>
      <c r="Q13" s="129"/>
      <c r="R13" s="127"/>
      <c r="S13" s="126"/>
      <c r="T13" s="128"/>
      <c r="U13" s="130"/>
    </row>
    <row r="14" spans="1:21" ht="24" customHeight="1" x14ac:dyDescent="0.25">
      <c r="B14" s="118" t="s">
        <v>392</v>
      </c>
      <c r="C14" s="119">
        <v>3</v>
      </c>
      <c r="D14" s="119" t="s">
        <v>389</v>
      </c>
      <c r="E14" s="118" t="s">
        <v>390</v>
      </c>
      <c r="F14" s="120">
        <v>280000000</v>
      </c>
      <c r="G14" s="120">
        <v>324244137</v>
      </c>
      <c r="H14" s="120"/>
      <c r="J14" s="126"/>
      <c r="K14" s="127"/>
      <c r="L14" s="126"/>
      <c r="M14" s="127"/>
      <c r="N14" s="128"/>
      <c r="O14" s="128"/>
      <c r="P14" s="129"/>
      <c r="Q14" s="129"/>
      <c r="R14" s="127"/>
      <c r="S14" s="126"/>
      <c r="T14" s="128"/>
      <c r="U14" s="130"/>
    </row>
    <row r="15" spans="1:21" ht="24" customHeight="1" x14ac:dyDescent="0.25">
      <c r="B15" s="118" t="s">
        <v>393</v>
      </c>
      <c r="C15" s="119">
        <v>4</v>
      </c>
      <c r="D15" s="119" t="s">
        <v>394</v>
      </c>
      <c r="E15" s="118" t="s">
        <v>395</v>
      </c>
      <c r="F15" s="120">
        <v>56100000</v>
      </c>
      <c r="G15" s="120">
        <v>85060949</v>
      </c>
      <c r="H15" s="120"/>
      <c r="J15" s="126"/>
      <c r="K15" s="127"/>
      <c r="L15" s="126"/>
      <c r="M15" s="127"/>
      <c r="N15" s="128"/>
      <c r="O15" s="128"/>
      <c r="P15" s="129"/>
      <c r="Q15" s="129"/>
      <c r="R15" s="127"/>
      <c r="S15" s="126"/>
      <c r="T15" s="128"/>
      <c r="U15" s="130"/>
    </row>
    <row r="16" spans="1:21" ht="24" customHeight="1" x14ac:dyDescent="0.25">
      <c r="B16" s="118" t="s">
        <v>396</v>
      </c>
      <c r="C16" s="119">
        <v>5</v>
      </c>
      <c r="D16" s="119" t="s">
        <v>394</v>
      </c>
      <c r="E16" s="118" t="s">
        <v>397</v>
      </c>
      <c r="F16" s="120">
        <v>24000000</v>
      </c>
      <c r="G16" s="120">
        <v>-67885594</v>
      </c>
      <c r="H16" s="120"/>
      <c r="J16" s="126"/>
      <c r="K16" s="127"/>
      <c r="L16" s="126"/>
      <c r="M16" s="127"/>
      <c r="N16" s="128"/>
      <c r="O16" s="128"/>
      <c r="P16" s="129"/>
      <c r="Q16" s="129"/>
      <c r="R16" s="127"/>
      <c r="S16" s="126"/>
      <c r="T16" s="128"/>
      <c r="U16" s="130"/>
    </row>
    <row r="17" spans="2:21" s="117" customFormat="1" ht="24" customHeight="1" x14ac:dyDescent="0.25">
      <c r="B17" s="118" t="s">
        <v>398</v>
      </c>
      <c r="C17" s="119">
        <v>6</v>
      </c>
      <c r="D17" s="119" t="s">
        <v>389</v>
      </c>
      <c r="E17" s="118" t="s">
        <v>390</v>
      </c>
      <c r="F17" s="120">
        <v>23000000</v>
      </c>
      <c r="G17" s="120">
        <v>31816071</v>
      </c>
      <c r="H17" s="120"/>
      <c r="I17" s="97"/>
      <c r="J17" s="126"/>
      <c r="K17" s="127"/>
      <c r="L17" s="126"/>
      <c r="M17" s="127"/>
      <c r="N17" s="128"/>
      <c r="O17" s="128"/>
      <c r="P17" s="129"/>
      <c r="Q17" s="129"/>
      <c r="R17" s="127"/>
      <c r="S17" s="126"/>
      <c r="T17" s="128"/>
      <c r="U17" s="130"/>
    </row>
    <row r="18" spans="2:21" ht="24" customHeight="1" x14ac:dyDescent="0.25">
      <c r="B18" s="118" t="s">
        <v>399</v>
      </c>
      <c r="C18" s="119">
        <v>7</v>
      </c>
      <c r="D18" s="119" t="s">
        <v>394</v>
      </c>
      <c r="E18" s="118" t="s">
        <v>390</v>
      </c>
      <c r="F18" s="120">
        <v>22000000</v>
      </c>
      <c r="G18" s="120">
        <v>15320259</v>
      </c>
      <c r="H18" s="120"/>
      <c r="J18" s="126"/>
      <c r="K18" s="127"/>
      <c r="L18" s="126"/>
      <c r="M18" s="127"/>
      <c r="N18" s="128"/>
      <c r="O18" s="128"/>
      <c r="P18" s="129"/>
      <c r="Q18" s="129"/>
      <c r="R18" s="127"/>
      <c r="S18" s="126"/>
      <c r="T18" s="128"/>
      <c r="U18" s="130"/>
    </row>
    <row r="19" spans="2:21" ht="24" customHeight="1" x14ac:dyDescent="0.25">
      <c r="B19" s="118" t="s">
        <v>400</v>
      </c>
      <c r="C19" s="119">
        <v>8</v>
      </c>
      <c r="D19" s="119" t="s">
        <v>394</v>
      </c>
      <c r="E19" s="118" t="s">
        <v>401</v>
      </c>
      <c r="F19" s="120">
        <v>22000000</v>
      </c>
      <c r="G19" s="120">
        <v>43952449</v>
      </c>
      <c r="H19" s="120"/>
      <c r="J19" s="126"/>
      <c r="K19" s="127"/>
      <c r="L19" s="126"/>
      <c r="M19" s="127"/>
      <c r="N19" s="128"/>
      <c r="O19" s="128"/>
      <c r="P19" s="129"/>
      <c r="Q19" s="129"/>
      <c r="R19" s="127"/>
      <c r="S19" s="126"/>
      <c r="T19" s="128"/>
      <c r="U19" s="130"/>
    </row>
    <row r="20" spans="2:21" ht="24" customHeight="1" x14ac:dyDescent="0.25">
      <c r="B20" s="118" t="s">
        <v>402</v>
      </c>
      <c r="C20" s="119">
        <v>9</v>
      </c>
      <c r="D20" s="119" t="s">
        <v>394</v>
      </c>
      <c r="E20" s="118" t="s">
        <v>403</v>
      </c>
      <c r="F20" s="120">
        <v>21000000</v>
      </c>
      <c r="G20" s="120">
        <v>61894042</v>
      </c>
      <c r="H20" s="120"/>
      <c r="J20" s="126"/>
      <c r="K20" s="127"/>
      <c r="L20" s="126"/>
      <c r="M20" s="127"/>
      <c r="N20" s="128"/>
      <c r="O20" s="128"/>
      <c r="P20" s="129"/>
      <c r="Q20" s="129"/>
      <c r="R20" s="127"/>
      <c r="S20" s="126"/>
      <c r="T20" s="128"/>
      <c r="U20" s="130"/>
    </row>
    <row r="21" spans="2:21" s="117" customFormat="1" ht="24" customHeight="1" x14ac:dyDescent="0.25">
      <c r="B21" s="118" t="s">
        <v>404</v>
      </c>
      <c r="C21" s="119">
        <v>10</v>
      </c>
      <c r="D21" s="119" t="s">
        <v>405</v>
      </c>
      <c r="E21" s="118" t="s">
        <v>406</v>
      </c>
      <c r="F21" s="120">
        <v>21000000</v>
      </c>
      <c r="G21" s="120">
        <v>51254207</v>
      </c>
      <c r="H21" s="120"/>
      <c r="I21" s="97"/>
      <c r="J21" s="121"/>
      <c r="K21" s="122"/>
      <c r="L21" s="121"/>
      <c r="M21" s="122"/>
      <c r="N21" s="123"/>
      <c r="O21" s="123"/>
      <c r="P21" s="124"/>
      <c r="Q21" s="124"/>
      <c r="R21" s="122"/>
      <c r="S21" s="121"/>
      <c r="T21" s="123"/>
      <c r="U21" s="125"/>
    </row>
    <row r="22" spans="2:21" s="117" customFormat="1" ht="24" customHeight="1" x14ac:dyDescent="0.25">
      <c r="B22" s="118" t="s">
        <v>407</v>
      </c>
      <c r="C22" s="119">
        <v>11</v>
      </c>
      <c r="D22" s="119" t="s">
        <v>394</v>
      </c>
      <c r="E22" s="118" t="s">
        <v>390</v>
      </c>
      <c r="F22" s="120">
        <v>21000000</v>
      </c>
      <c r="G22" s="120">
        <v>-51402883</v>
      </c>
      <c r="H22" s="120"/>
      <c r="I22" s="97"/>
      <c r="J22" s="126"/>
      <c r="K22" s="127"/>
      <c r="L22" s="126"/>
      <c r="M22" s="127"/>
      <c r="N22" s="128"/>
      <c r="O22" s="128"/>
      <c r="P22" s="129"/>
      <c r="Q22" s="129"/>
      <c r="R22" s="127"/>
      <c r="S22" s="126"/>
      <c r="T22" s="128"/>
      <c r="U22" s="130"/>
    </row>
    <row r="23" spans="2:21" ht="24" customHeight="1" x14ac:dyDescent="0.25">
      <c r="B23" s="118" t="s">
        <v>408</v>
      </c>
      <c r="C23" s="119">
        <v>12</v>
      </c>
      <c r="D23" s="119" t="s">
        <v>394</v>
      </c>
      <c r="E23" s="118" t="s">
        <v>409</v>
      </c>
      <c r="F23" s="120">
        <v>20000000</v>
      </c>
      <c r="G23" s="120">
        <v>6998855</v>
      </c>
      <c r="H23" s="120"/>
      <c r="J23" s="126"/>
      <c r="K23" s="127"/>
      <c r="L23" s="126"/>
      <c r="M23" s="127"/>
      <c r="N23" s="128"/>
      <c r="O23" s="128"/>
      <c r="P23" s="129"/>
      <c r="Q23" s="129"/>
      <c r="R23" s="127"/>
      <c r="S23" s="126"/>
      <c r="T23" s="128"/>
      <c r="U23" s="130"/>
    </row>
    <row r="24" spans="2:21" ht="24" customHeight="1" x14ac:dyDescent="0.25">
      <c r="B24" s="118" t="s">
        <v>410</v>
      </c>
      <c r="C24" s="119">
        <v>13</v>
      </c>
      <c r="D24" s="119" t="s">
        <v>394</v>
      </c>
      <c r="E24" s="118" t="s">
        <v>411</v>
      </c>
      <c r="F24" s="120">
        <v>18000000</v>
      </c>
      <c r="G24" s="120">
        <v>-67569210</v>
      </c>
      <c r="H24" s="120"/>
      <c r="J24" s="126"/>
      <c r="K24" s="127"/>
      <c r="L24" s="126"/>
      <c r="M24" s="127"/>
      <c r="N24" s="128"/>
      <c r="O24" s="128"/>
      <c r="P24" s="129"/>
      <c r="Q24" s="129"/>
      <c r="R24" s="127"/>
      <c r="S24" s="126"/>
      <c r="T24" s="128"/>
      <c r="U24" s="130"/>
    </row>
    <row r="25" spans="2:21" ht="24" customHeight="1" x14ac:dyDescent="0.25">
      <c r="B25" s="118" t="s">
        <v>412</v>
      </c>
      <c r="C25" s="119">
        <v>14</v>
      </c>
      <c r="D25" s="119" t="s">
        <v>413</v>
      </c>
      <c r="E25" s="118" t="s">
        <v>390</v>
      </c>
      <c r="F25" s="120">
        <v>18000000</v>
      </c>
      <c r="G25" s="120">
        <v>15087630</v>
      </c>
      <c r="H25" s="120"/>
      <c r="J25" s="126"/>
      <c r="K25" s="127"/>
      <c r="L25" s="126"/>
      <c r="M25" s="127"/>
      <c r="N25" s="128"/>
      <c r="O25" s="128"/>
      <c r="P25" s="129"/>
      <c r="Q25" s="129"/>
      <c r="R25" s="127"/>
      <c r="S25" s="126"/>
      <c r="T25" s="128"/>
      <c r="U25" s="130"/>
    </row>
    <row r="26" spans="2:21" s="117" customFormat="1" ht="24" customHeight="1" x14ac:dyDescent="0.25">
      <c r="B26" s="118" t="s">
        <v>414</v>
      </c>
      <c r="C26" s="119">
        <v>15</v>
      </c>
      <c r="D26" s="119" t="s">
        <v>394</v>
      </c>
      <c r="E26" s="118" t="s">
        <v>415</v>
      </c>
      <c r="F26" s="120">
        <v>17000000</v>
      </c>
      <c r="G26" s="120">
        <v>40238117</v>
      </c>
      <c r="H26" s="120"/>
      <c r="I26" s="97"/>
      <c r="J26" s="126"/>
      <c r="K26" s="127"/>
      <c r="L26" s="126"/>
      <c r="M26" s="127"/>
      <c r="N26" s="128"/>
      <c r="O26" s="128"/>
      <c r="P26" s="129"/>
      <c r="Q26" s="129"/>
      <c r="R26" s="127"/>
      <c r="S26" s="126"/>
      <c r="T26" s="128"/>
      <c r="U26" s="130"/>
    </row>
    <row r="27" spans="2:21" ht="18" customHeight="1" x14ac:dyDescent="0.25">
      <c r="B27" s="118"/>
      <c r="C27" s="119"/>
      <c r="D27" s="131"/>
      <c r="E27" s="118"/>
      <c r="F27" s="120"/>
      <c r="G27" s="132"/>
      <c r="H27" s="120"/>
      <c r="J27" s="126"/>
      <c r="K27" s="127"/>
      <c r="L27" s="126"/>
      <c r="M27" s="127"/>
      <c r="N27" s="128"/>
      <c r="O27" s="128"/>
      <c r="P27" s="129"/>
      <c r="Q27" s="129"/>
      <c r="R27" s="127"/>
      <c r="S27" s="126"/>
      <c r="T27" s="128"/>
      <c r="U27" s="133"/>
    </row>
    <row r="28" spans="2:21" ht="18" customHeight="1" x14ac:dyDescent="0.25">
      <c r="B28" s="118"/>
      <c r="C28" s="119"/>
      <c r="D28" s="131"/>
      <c r="E28" s="118"/>
      <c r="F28" s="120"/>
      <c r="G28" s="132"/>
      <c r="H28" s="120"/>
      <c r="J28" s="126"/>
      <c r="K28" s="127"/>
      <c r="L28" s="126"/>
      <c r="M28" s="127"/>
      <c r="N28" s="128"/>
      <c r="O28" s="128"/>
      <c r="P28" s="129"/>
      <c r="Q28" s="129"/>
      <c r="R28" s="127"/>
      <c r="S28" s="126"/>
      <c r="T28" s="128"/>
      <c r="U28" s="133"/>
    </row>
    <row r="29" spans="2:21" ht="18" customHeight="1" x14ac:dyDescent="0.25">
      <c r="B29" s="118"/>
      <c r="C29" s="119"/>
      <c r="D29" s="131"/>
      <c r="E29" s="118"/>
      <c r="F29" s="120"/>
      <c r="G29" s="132"/>
      <c r="H29" s="120"/>
      <c r="J29" s="126"/>
      <c r="K29" s="127"/>
      <c r="L29" s="126"/>
      <c r="M29" s="127"/>
      <c r="N29" s="128"/>
      <c r="O29" s="128"/>
      <c r="P29" s="129"/>
      <c r="Q29" s="129"/>
      <c r="R29" s="127"/>
      <c r="S29" s="126"/>
      <c r="T29" s="128"/>
      <c r="U29" s="133"/>
    </row>
    <row r="30" spans="2:21" ht="18" customHeight="1" x14ac:dyDescent="0.25">
      <c r="B30" s="118"/>
      <c r="C30" s="119"/>
      <c r="D30" s="131"/>
      <c r="E30" s="118"/>
      <c r="F30" s="120"/>
      <c r="G30" s="132"/>
      <c r="H30" s="120"/>
      <c r="J30" s="126"/>
      <c r="K30" s="127"/>
      <c r="L30" s="126"/>
      <c r="M30" s="127"/>
      <c r="N30" s="128"/>
      <c r="O30" s="128"/>
      <c r="P30" s="129"/>
      <c r="Q30" s="129"/>
      <c r="R30" s="127"/>
      <c r="S30" s="126"/>
      <c r="T30" s="128"/>
      <c r="U30" s="133"/>
    </row>
    <row r="31" spans="2:21" ht="18" customHeight="1" x14ac:dyDescent="0.25">
      <c r="B31" s="118"/>
      <c r="C31" s="119"/>
      <c r="D31" s="131"/>
      <c r="E31" s="118"/>
      <c r="F31" s="120"/>
      <c r="G31" s="132"/>
      <c r="H31" s="120"/>
      <c r="J31" s="126"/>
      <c r="K31" s="127"/>
      <c r="L31" s="126"/>
      <c r="M31" s="127"/>
      <c r="N31" s="128"/>
      <c r="O31" s="128"/>
      <c r="P31" s="129"/>
      <c r="Q31" s="129"/>
      <c r="R31" s="127"/>
      <c r="S31" s="126"/>
      <c r="T31" s="128"/>
      <c r="U31" s="133"/>
    </row>
    <row r="32" spans="2:21" ht="18" customHeight="1" x14ac:dyDescent="0.25">
      <c r="B32" s="118"/>
      <c r="C32" s="119"/>
      <c r="D32" s="131"/>
      <c r="E32" s="118"/>
      <c r="F32" s="120"/>
      <c r="G32" s="132"/>
      <c r="H32" s="120"/>
      <c r="J32" s="126"/>
      <c r="K32" s="127"/>
      <c r="L32" s="126"/>
      <c r="M32" s="127"/>
      <c r="N32" s="128"/>
      <c r="O32" s="128"/>
      <c r="P32" s="129"/>
      <c r="Q32" s="129"/>
      <c r="R32" s="127"/>
      <c r="S32" s="126"/>
      <c r="T32" s="128"/>
      <c r="U32" s="133"/>
    </row>
    <row r="33" spans="2:21" ht="18" customHeight="1" x14ac:dyDescent="0.25">
      <c r="B33" s="118"/>
      <c r="C33" s="119"/>
      <c r="D33" s="131"/>
      <c r="E33" s="118"/>
      <c r="F33" s="120"/>
      <c r="G33" s="132"/>
      <c r="H33" s="120"/>
      <c r="J33" s="126"/>
      <c r="K33" s="127"/>
      <c r="L33" s="126"/>
      <c r="M33" s="127"/>
      <c r="N33" s="128"/>
      <c r="O33" s="128"/>
      <c r="P33" s="129"/>
      <c r="Q33" s="129"/>
      <c r="R33" s="127"/>
      <c r="S33" s="126"/>
      <c r="T33" s="128"/>
      <c r="U33" s="133"/>
    </row>
    <row r="34" spans="2:21" ht="18" customHeight="1" x14ac:dyDescent="0.25">
      <c r="B34" s="118"/>
      <c r="C34" s="119"/>
      <c r="D34" s="131"/>
      <c r="E34" s="118"/>
      <c r="F34" s="120"/>
      <c r="G34" s="132"/>
      <c r="H34" s="120"/>
      <c r="J34" s="126"/>
      <c r="K34" s="127"/>
      <c r="L34" s="126"/>
      <c r="M34" s="127"/>
      <c r="N34" s="128"/>
      <c r="O34" s="128"/>
      <c r="P34" s="129"/>
      <c r="Q34" s="129"/>
      <c r="R34" s="127"/>
      <c r="S34" s="126"/>
      <c r="T34" s="128"/>
      <c r="U34" s="133"/>
    </row>
  </sheetData>
  <mergeCells count="1">
    <mergeCell ref="B6:I6"/>
  </mergeCells>
  <conditionalFormatting sqref="T9:U10 U35:U65490">
    <cfRule type="cellIs" dxfId="65" priority="9" stopIfTrue="1" operator="equal">
      <formula>"VERDE"</formula>
    </cfRule>
    <cfRule type="cellIs" dxfId="64" priority="10" stopIfTrue="1" operator="equal">
      <formula>"AMARILLO"</formula>
    </cfRule>
    <cfRule type="cellIs" dxfId="63" priority="11" stopIfTrue="1" operator="equal">
      <formula>"ROJO"</formula>
    </cfRule>
  </conditionalFormatting>
  <conditionalFormatting sqref="U12:U34">
    <cfRule type="expression" dxfId="62" priority="4">
      <formula>$U12="NEGRO"</formula>
    </cfRule>
    <cfRule type="expression" dxfId="61" priority="5">
      <formula>$U12="VERDE"</formula>
    </cfRule>
    <cfRule type="expression" dxfId="60" priority="6">
      <formula>$U12="ROJO"</formula>
    </cfRule>
    <cfRule type="expression" dxfId="59" priority="7">
      <formula>$U12="NARANJA"</formula>
    </cfRule>
    <cfRule type="expression" dxfId="58" priority="8">
      <formula>$U12=""</formula>
    </cfRule>
  </conditionalFormatting>
  <conditionalFormatting sqref="J12:M34 R12:S34">
    <cfRule type="expression" dxfId="57" priority="3">
      <formula>J12&lt;0</formula>
    </cfRule>
  </conditionalFormatting>
  <conditionalFormatting sqref="H12:H34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61" fitToHeight="0" orientation="landscape" r:id="rId1"/>
  <headerFooter alignWithMargins="0"/>
  <drawing r:id="rId2"/>
  <legacyDrawing r:id="rId3"/>
  <tableParts count="1"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displayHidden="1" xr2:uid="{00000000-0003-0000-09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  <x14:sparkline>
              <xm:f>'Top Empresas Mundial'!F27:G27</xm:f>
              <xm:sqref>H27</xm:sqref>
            </x14:sparkline>
            <x14:sparkline>
              <xm:f>'Top Empresas Mundial'!F28:G28</xm:f>
              <xm:sqref>H28</xm:sqref>
            </x14:sparkline>
            <x14:sparkline>
              <xm:f>'Top Empresas Mundial'!F29:G29</xm:f>
              <xm:sqref>H29</xm:sqref>
            </x14:sparkline>
            <x14:sparkline>
              <xm:f>'Top Empresas Mundial'!F30:G30</xm:f>
              <xm:sqref>H30</xm:sqref>
            </x14:sparkline>
            <x14:sparkline>
              <xm:f>'Top Empresas Mundial'!F31:G31</xm:f>
              <xm:sqref>H31</xm:sqref>
            </x14:sparkline>
            <x14:sparkline>
              <xm:f>'Top Empresas Mundial'!F32:G32</xm:f>
              <xm:sqref>H32</xm:sqref>
            </x14:sparkline>
            <x14:sparkline>
              <xm:f>'Top Empresas Mundial'!F33:G33</xm:f>
              <xm:sqref>H33</xm:sqref>
            </x14:sparkline>
            <x14:sparkline>
              <xm:f>'Top Empresas Mundial'!F34:G34</xm:f>
              <xm:sqref>H34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 fitToPage="1"/>
  </sheetPr>
  <dimension ref="A1:W24"/>
  <sheetViews>
    <sheetView showGridLines="0" topLeftCell="B1" zoomScaleNormal="100" workbookViewId="0">
      <selection activeCell="G1" sqref="G1"/>
    </sheetView>
  </sheetViews>
  <sheetFormatPr baseColWidth="10" defaultColWidth="0" defaultRowHeight="18" customHeight="1" x14ac:dyDescent="0.25"/>
  <cols>
    <col min="1" max="1" width="1.7109375" style="97" customWidth="1"/>
    <col min="2" max="2" width="24.7109375" style="97" customWidth="1"/>
    <col min="3" max="3" width="23.5703125" style="97" customWidth="1"/>
    <col min="4" max="5" width="26" style="97" customWidth="1"/>
    <col min="6" max="7" width="25.85546875" style="97" customWidth="1"/>
    <col min="8" max="8" width="22.42578125" style="97" customWidth="1"/>
    <col min="9" max="12" width="9.28515625" style="98" hidden="1" customWidth="1"/>
    <col min="13" max="13" width="10.7109375" style="99" hidden="1" customWidth="1"/>
    <col min="14" max="14" width="9.28515625" style="99" hidden="1" customWidth="1"/>
    <col min="15" max="18" width="9.28515625" style="98" hidden="1" customWidth="1"/>
    <col min="19" max="19" width="13.28515625" style="99" hidden="1" customWidth="1"/>
    <col min="20" max="20" width="6.42578125" style="97" hidden="1" customWidth="1"/>
    <col min="21" max="23" width="1.28515625" style="97" hidden="1" customWidth="1"/>
    <col min="24" max="16384" width="0" style="97" hidden="1"/>
  </cols>
  <sheetData>
    <row r="1" spans="1:20" ht="34.5" customHeight="1" x14ac:dyDescent="0.5">
      <c r="A1" s="65" t="s">
        <v>0</v>
      </c>
      <c r="G1" s="155">
        <v>1</v>
      </c>
      <c r="I1" s="97"/>
      <c r="M1" s="98"/>
      <c r="O1" s="99"/>
      <c r="S1" s="98"/>
      <c r="T1" s="99"/>
    </row>
    <row r="2" spans="1:20" ht="18" customHeight="1" x14ac:dyDescent="0.3">
      <c r="A2" s="1" t="s">
        <v>416</v>
      </c>
      <c r="I2" s="97"/>
      <c r="M2" s="98"/>
      <c r="O2" s="99"/>
      <c r="S2" s="98"/>
      <c r="T2" s="99"/>
    </row>
    <row r="3" spans="1:20" ht="18.75" x14ac:dyDescent="0.3">
      <c r="A3" s="1" t="s">
        <v>417</v>
      </c>
    </row>
    <row r="4" spans="1:20" ht="34.5" x14ac:dyDescent="0.35">
      <c r="B4" s="134" t="s">
        <v>418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</row>
    <row r="5" spans="1:20" ht="34.5" x14ac:dyDescent="0.25">
      <c r="B5" s="101" t="s">
        <v>365</v>
      </c>
      <c r="C5" s="103"/>
      <c r="D5" s="103"/>
      <c r="E5" s="103"/>
      <c r="F5" s="102"/>
      <c r="G5" s="102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</row>
    <row r="6" spans="1:20" ht="12.75" x14ac:dyDescent="0.25"/>
    <row r="7" spans="1:20" ht="12.75" x14ac:dyDescent="0.25">
      <c r="B7" s="104"/>
      <c r="C7" s="104"/>
      <c r="D7" s="135"/>
      <c r="E7" s="136"/>
      <c r="F7" s="106" t="s">
        <v>367</v>
      </c>
      <c r="G7" s="106"/>
      <c r="H7" s="106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07"/>
      <c r="T7" s="108"/>
    </row>
    <row r="8" spans="1:20" ht="6" customHeight="1" x14ac:dyDescent="0.25">
      <c r="B8" s="104"/>
      <c r="C8" s="137"/>
      <c r="D8" s="111"/>
      <c r="E8" s="111"/>
      <c r="F8" s="112"/>
      <c r="G8" s="112"/>
      <c r="H8" s="106"/>
      <c r="I8" s="109"/>
      <c r="J8" s="111"/>
      <c r="K8" s="109"/>
      <c r="L8" s="111"/>
      <c r="M8" s="109"/>
      <c r="N8" s="111"/>
      <c r="O8" s="109"/>
      <c r="P8" s="110"/>
      <c r="Q8" s="110"/>
      <c r="R8" s="111"/>
      <c r="S8" s="113"/>
      <c r="T8" s="113"/>
    </row>
    <row r="9" spans="1:20" s="114" customFormat="1" ht="30" customHeight="1" x14ac:dyDescent="0.25">
      <c r="B9" s="115" t="s">
        <v>368</v>
      </c>
      <c r="C9" s="138" t="s">
        <v>419</v>
      </c>
      <c r="D9" s="115" t="s">
        <v>371</v>
      </c>
      <c r="E9" s="115" t="s">
        <v>420</v>
      </c>
      <c r="F9" s="115" t="s">
        <v>372</v>
      </c>
      <c r="G9" s="115" t="s">
        <v>421</v>
      </c>
      <c r="H9" s="115" t="s">
        <v>375</v>
      </c>
      <c r="I9" s="115" t="s">
        <v>376</v>
      </c>
      <c r="J9" s="115" t="s">
        <v>377</v>
      </c>
      <c r="K9" s="115" t="s">
        <v>378</v>
      </c>
      <c r="L9" s="115" t="s">
        <v>379</v>
      </c>
      <c r="M9" s="115" t="s">
        <v>380</v>
      </c>
      <c r="N9" s="115" t="s">
        <v>381</v>
      </c>
      <c r="O9" s="115" t="s">
        <v>382</v>
      </c>
      <c r="P9" s="115" t="s">
        <v>383</v>
      </c>
      <c r="Q9" s="115" t="s">
        <v>384</v>
      </c>
      <c r="R9" s="115" t="s">
        <v>385</v>
      </c>
      <c r="S9" s="115" t="s">
        <v>386</v>
      </c>
      <c r="T9" s="115" t="s">
        <v>387</v>
      </c>
    </row>
    <row r="10" spans="1:20" s="117" customFormat="1" ht="24" customHeight="1" x14ac:dyDescent="0.25">
      <c r="B10" s="118" t="s">
        <v>422</v>
      </c>
      <c r="C10" s="118">
        <v>1</v>
      </c>
      <c r="D10" s="118" t="s">
        <v>409</v>
      </c>
      <c r="E10" s="120">
        <v>61126</v>
      </c>
      <c r="F10" s="120">
        <v>51900</v>
      </c>
      <c r="G10" s="120">
        <v>55060</v>
      </c>
      <c r="H10" s="118"/>
      <c r="I10" s="121"/>
      <c r="J10" s="122"/>
      <c r="K10" s="121"/>
      <c r="L10" s="122"/>
      <c r="M10" s="123"/>
      <c r="N10" s="123"/>
      <c r="O10" s="124"/>
      <c r="P10" s="124"/>
      <c r="Q10" s="122"/>
      <c r="R10" s="121"/>
      <c r="S10" s="123"/>
      <c r="T10" s="125"/>
    </row>
    <row r="11" spans="1:20" s="117" customFormat="1" ht="24" customHeight="1" x14ac:dyDescent="0.25">
      <c r="B11" s="118" t="s">
        <v>423</v>
      </c>
      <c r="C11" s="118">
        <v>2</v>
      </c>
      <c r="D11" s="118" t="s">
        <v>424</v>
      </c>
      <c r="E11" s="120">
        <v>32126</v>
      </c>
      <c r="F11" s="120">
        <v>33600</v>
      </c>
      <c r="G11" s="120">
        <v>16502</v>
      </c>
      <c r="H11" s="97"/>
      <c r="I11" s="126"/>
      <c r="J11" s="127"/>
      <c r="K11" s="126"/>
      <c r="L11" s="127"/>
      <c r="M11" s="128"/>
      <c r="N11" s="128"/>
      <c r="O11" s="129"/>
      <c r="P11" s="129"/>
      <c r="Q11" s="127"/>
      <c r="R11" s="126"/>
      <c r="S11" s="128"/>
      <c r="T11" s="130"/>
    </row>
    <row r="12" spans="1:20" ht="24" customHeight="1" x14ac:dyDescent="0.25">
      <c r="B12" s="118" t="s">
        <v>425</v>
      </c>
      <c r="C12" s="118">
        <v>3</v>
      </c>
      <c r="D12" s="118" t="s">
        <v>390</v>
      </c>
      <c r="E12" s="120">
        <v>4326</v>
      </c>
      <c r="F12" s="120">
        <v>15200</v>
      </c>
      <c r="G12" s="120">
        <v>1380</v>
      </c>
      <c r="I12" s="126"/>
      <c r="J12" s="127"/>
      <c r="K12" s="126"/>
      <c r="L12" s="127"/>
      <c r="M12" s="128"/>
      <c r="N12" s="128"/>
      <c r="O12" s="129"/>
      <c r="P12" s="129"/>
      <c r="Q12" s="127"/>
      <c r="R12" s="126"/>
      <c r="S12" s="128"/>
      <c r="T12" s="130"/>
    </row>
    <row r="13" spans="1:20" ht="24" customHeight="1" x14ac:dyDescent="0.25">
      <c r="B13" s="118" t="s">
        <v>426</v>
      </c>
      <c r="C13" s="118">
        <v>4</v>
      </c>
      <c r="D13" s="118" t="s">
        <v>427</v>
      </c>
      <c r="E13" s="120">
        <v>11500</v>
      </c>
      <c r="F13" s="120">
        <v>18500</v>
      </c>
      <c r="G13" s="120">
        <v>27815</v>
      </c>
      <c r="I13" s="126"/>
      <c r="J13" s="127"/>
      <c r="K13" s="126"/>
      <c r="L13" s="127"/>
      <c r="M13" s="128"/>
      <c r="N13" s="128"/>
      <c r="O13" s="129"/>
      <c r="P13" s="129"/>
      <c r="Q13" s="127"/>
      <c r="R13" s="126"/>
      <c r="S13" s="128"/>
      <c r="T13" s="130"/>
    </row>
    <row r="14" spans="1:20" ht="24" customHeight="1" x14ac:dyDescent="0.25">
      <c r="B14" s="118" t="s">
        <v>428</v>
      </c>
      <c r="C14" s="118">
        <v>5</v>
      </c>
      <c r="D14" s="118" t="s">
        <v>429</v>
      </c>
      <c r="E14" s="120">
        <v>16920</v>
      </c>
      <c r="F14" s="120">
        <v>15600</v>
      </c>
      <c r="G14" s="120">
        <v>-1446</v>
      </c>
      <c r="I14" s="126"/>
      <c r="J14" s="127"/>
      <c r="K14" s="126"/>
      <c r="L14" s="127"/>
      <c r="M14" s="128"/>
      <c r="N14" s="128"/>
      <c r="O14" s="129"/>
      <c r="P14" s="129"/>
      <c r="Q14" s="127"/>
      <c r="R14" s="126"/>
      <c r="S14" s="128"/>
      <c r="T14" s="130"/>
    </row>
    <row r="15" spans="1:20" s="117" customFormat="1" ht="24" customHeight="1" x14ac:dyDescent="0.25">
      <c r="B15" s="118" t="s">
        <v>430</v>
      </c>
      <c r="C15" s="118">
        <v>6</v>
      </c>
      <c r="D15" s="118" t="s">
        <v>431</v>
      </c>
      <c r="E15" s="120">
        <v>21323</v>
      </c>
      <c r="F15" s="120">
        <v>10200</v>
      </c>
      <c r="G15" s="120">
        <v>26906</v>
      </c>
      <c r="H15" s="97"/>
      <c r="I15" s="126"/>
      <c r="J15" s="127"/>
      <c r="K15" s="126"/>
      <c r="L15" s="127"/>
      <c r="M15" s="128"/>
      <c r="N15" s="128"/>
      <c r="O15" s="129"/>
      <c r="P15" s="129"/>
      <c r="Q15" s="127"/>
      <c r="R15" s="126"/>
      <c r="S15" s="128"/>
      <c r="T15" s="130"/>
    </row>
    <row r="16" spans="1:20" ht="24" customHeight="1" x14ac:dyDescent="0.25">
      <c r="B16" s="118" t="s">
        <v>432</v>
      </c>
      <c r="C16" s="118">
        <v>7</v>
      </c>
      <c r="D16" s="118" t="s">
        <v>390</v>
      </c>
      <c r="E16" s="120">
        <v>-3316</v>
      </c>
      <c r="F16" s="120">
        <v>13300</v>
      </c>
      <c r="G16" s="120">
        <v>19794</v>
      </c>
      <c r="I16" s="126"/>
      <c r="J16" s="127"/>
      <c r="K16" s="126"/>
      <c r="L16" s="127"/>
      <c r="M16" s="128"/>
      <c r="N16" s="128"/>
      <c r="O16" s="129"/>
      <c r="P16" s="129"/>
      <c r="Q16" s="127"/>
      <c r="R16" s="126"/>
      <c r="S16" s="128"/>
      <c r="T16" s="130"/>
    </row>
    <row r="17" spans="2:20" ht="24" customHeight="1" x14ac:dyDescent="0.25">
      <c r="B17" s="118" t="s">
        <v>433</v>
      </c>
      <c r="C17" s="118">
        <v>8</v>
      </c>
      <c r="D17" s="118" t="s">
        <v>434</v>
      </c>
      <c r="E17" s="120">
        <v>-5349</v>
      </c>
      <c r="F17" s="120">
        <v>13500</v>
      </c>
      <c r="G17" s="120">
        <v>9561</v>
      </c>
      <c r="I17" s="126"/>
      <c r="J17" s="127"/>
      <c r="K17" s="126"/>
      <c r="L17" s="127"/>
      <c r="M17" s="128"/>
      <c r="N17" s="128"/>
      <c r="O17" s="129"/>
      <c r="P17" s="129"/>
      <c r="Q17" s="127"/>
      <c r="R17" s="126"/>
      <c r="S17" s="128"/>
      <c r="T17" s="130"/>
    </row>
    <row r="18" spans="2:20" ht="24" customHeight="1" x14ac:dyDescent="0.25">
      <c r="B18" s="118" t="s">
        <v>435</v>
      </c>
      <c r="C18" s="118">
        <v>9</v>
      </c>
      <c r="D18" s="118" t="s">
        <v>436</v>
      </c>
      <c r="E18" s="120">
        <v>20766</v>
      </c>
      <c r="F18" s="120">
        <v>9400</v>
      </c>
      <c r="G18" s="120">
        <v>22628</v>
      </c>
      <c r="I18" s="126"/>
      <c r="J18" s="127"/>
      <c r="K18" s="126"/>
      <c r="L18" s="127"/>
      <c r="M18" s="128"/>
      <c r="N18" s="128"/>
      <c r="O18" s="129"/>
      <c r="P18" s="129"/>
      <c r="Q18" s="127"/>
      <c r="R18" s="126"/>
      <c r="S18" s="128"/>
      <c r="T18" s="130"/>
    </row>
    <row r="19" spans="2:20" s="117" customFormat="1" ht="24" customHeight="1" x14ac:dyDescent="0.25">
      <c r="B19" s="118" t="s">
        <v>437</v>
      </c>
      <c r="C19" s="118">
        <v>10</v>
      </c>
      <c r="D19" s="118" t="s">
        <v>438</v>
      </c>
      <c r="E19" s="120">
        <v>33045</v>
      </c>
      <c r="F19" s="120">
        <v>15900</v>
      </c>
      <c r="G19" s="120">
        <v>9882</v>
      </c>
      <c r="H19" s="97"/>
      <c r="I19" s="121"/>
      <c r="J19" s="122"/>
      <c r="K19" s="121"/>
      <c r="L19" s="122"/>
      <c r="M19" s="123"/>
      <c r="N19" s="123"/>
      <c r="O19" s="124"/>
      <c r="P19" s="124"/>
      <c r="Q19" s="122"/>
      <c r="R19" s="121"/>
      <c r="S19" s="123"/>
      <c r="T19" s="125"/>
    </row>
    <row r="20" spans="2:20" s="117" customFormat="1" ht="24" customHeight="1" x14ac:dyDescent="0.25">
      <c r="B20" s="118" t="s">
        <v>439</v>
      </c>
      <c r="C20" s="118">
        <v>11</v>
      </c>
      <c r="D20" s="118" t="s">
        <v>424</v>
      </c>
      <c r="E20" s="120">
        <v>12059</v>
      </c>
      <c r="F20" s="120">
        <v>11300</v>
      </c>
      <c r="G20" s="120">
        <v>15480</v>
      </c>
      <c r="H20" s="97"/>
      <c r="I20" s="126"/>
      <c r="J20" s="127"/>
      <c r="K20" s="126"/>
      <c r="L20" s="127"/>
      <c r="M20" s="128"/>
      <c r="N20" s="128"/>
      <c r="O20" s="129"/>
      <c r="P20" s="129"/>
      <c r="Q20" s="127"/>
      <c r="R20" s="126"/>
      <c r="S20" s="128"/>
      <c r="T20" s="130"/>
    </row>
    <row r="21" spans="2:20" ht="24" customHeight="1" x14ac:dyDescent="0.25">
      <c r="B21" s="118" t="s">
        <v>440</v>
      </c>
      <c r="C21" s="118">
        <v>12</v>
      </c>
      <c r="D21" s="118" t="s">
        <v>436</v>
      </c>
      <c r="E21" s="120">
        <v>-5507</v>
      </c>
      <c r="F21" s="120">
        <v>10500</v>
      </c>
      <c r="G21" s="120">
        <v>19732</v>
      </c>
      <c r="I21" s="126"/>
      <c r="J21" s="127"/>
      <c r="K21" s="126"/>
      <c r="L21" s="127"/>
      <c r="M21" s="128"/>
      <c r="N21" s="128"/>
      <c r="O21" s="129"/>
      <c r="P21" s="129"/>
      <c r="Q21" s="127"/>
      <c r="R21" s="126"/>
      <c r="S21" s="128"/>
      <c r="T21" s="130"/>
    </row>
    <row r="22" spans="2:20" ht="24" customHeight="1" x14ac:dyDescent="0.25">
      <c r="B22" s="118" t="s">
        <v>441</v>
      </c>
      <c r="C22" s="118">
        <v>13</v>
      </c>
      <c r="D22" s="118" t="s">
        <v>411</v>
      </c>
      <c r="E22" s="120">
        <v>-1537</v>
      </c>
      <c r="F22" s="120">
        <v>237</v>
      </c>
      <c r="G22" s="120">
        <v>99</v>
      </c>
      <c r="I22" s="126"/>
      <c r="J22" s="127"/>
      <c r="K22" s="126"/>
      <c r="L22" s="127"/>
      <c r="M22" s="128"/>
      <c r="N22" s="128"/>
      <c r="O22" s="129"/>
      <c r="P22" s="129"/>
      <c r="Q22" s="127"/>
      <c r="R22" s="126"/>
      <c r="S22" s="128"/>
      <c r="T22" s="130"/>
    </row>
    <row r="23" spans="2:20" ht="24" customHeight="1" x14ac:dyDescent="0.25">
      <c r="B23" s="118" t="s">
        <v>442</v>
      </c>
      <c r="C23" s="118">
        <v>14</v>
      </c>
      <c r="D23" s="118" t="s">
        <v>443</v>
      </c>
      <c r="E23" s="120">
        <v>-2107</v>
      </c>
      <c r="F23" s="120">
        <v>177</v>
      </c>
      <c r="G23" s="120">
        <v>-2263</v>
      </c>
      <c r="I23" s="126"/>
      <c r="J23" s="127"/>
      <c r="K23" s="126"/>
      <c r="L23" s="127"/>
      <c r="M23" s="128"/>
      <c r="N23" s="128"/>
      <c r="O23" s="129"/>
      <c r="P23" s="129"/>
      <c r="Q23" s="127"/>
      <c r="R23" s="126"/>
      <c r="S23" s="128"/>
      <c r="T23" s="130"/>
    </row>
    <row r="24" spans="2:20" s="117" customFormat="1" ht="24" customHeight="1" x14ac:dyDescent="0.25">
      <c r="B24" s="118" t="s">
        <v>444</v>
      </c>
      <c r="C24" s="118">
        <v>15</v>
      </c>
      <c r="D24" s="118" t="s">
        <v>445</v>
      </c>
      <c r="E24" s="120">
        <v>-4705</v>
      </c>
      <c r="F24" s="120">
        <v>7400</v>
      </c>
      <c r="G24" s="120">
        <v>-3257</v>
      </c>
      <c r="H24" s="97"/>
      <c r="I24" s="126"/>
      <c r="J24" s="127"/>
      <c r="K24" s="126"/>
      <c r="L24" s="127"/>
      <c r="M24" s="128"/>
      <c r="N24" s="128"/>
      <c r="O24" s="129"/>
      <c r="P24" s="129"/>
      <c r="Q24" s="127"/>
      <c r="R24" s="126"/>
      <c r="S24" s="128"/>
      <c r="T24" s="130"/>
    </row>
  </sheetData>
  <conditionalFormatting sqref="S7:T8 T25:T65480">
    <cfRule type="cellIs" dxfId="37" priority="8" stopIfTrue="1" operator="equal">
      <formula>"VERDE"</formula>
    </cfRule>
    <cfRule type="cellIs" dxfId="36" priority="9" stopIfTrue="1" operator="equal">
      <formula>"AMARILLO"</formula>
    </cfRule>
    <cfRule type="cellIs" dxfId="35" priority="10" stopIfTrue="1" operator="equal">
      <formula>"ROJO"</formula>
    </cfRule>
  </conditionalFormatting>
  <conditionalFormatting sqref="T10:T24">
    <cfRule type="expression" dxfId="34" priority="3">
      <formula>$T10="NEGRO"</formula>
    </cfRule>
    <cfRule type="expression" dxfId="33" priority="4">
      <formula>$T10="VERDE"</formula>
    </cfRule>
    <cfRule type="expression" dxfId="32" priority="5">
      <formula>$T10="ROJO"</formula>
    </cfRule>
    <cfRule type="expression" dxfId="31" priority="6">
      <formula>$T10="NARANJA"</formula>
    </cfRule>
    <cfRule type="expression" dxfId="30" priority="7">
      <formula>$T10=""</formula>
    </cfRule>
  </conditionalFormatting>
  <conditionalFormatting sqref="I10:L24 Q10:R24">
    <cfRule type="expression" dxfId="29" priority="2">
      <formula>I10&lt;0</formula>
    </cfRule>
  </conditionalFormatting>
  <conditionalFormatting sqref="G1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D25"/>
  <sheetViews>
    <sheetView topLeftCell="E13" workbookViewId="0">
      <selection activeCell="A23" sqref="A23"/>
    </sheetView>
  </sheetViews>
  <sheetFormatPr baseColWidth="10" defaultRowHeight="15" x14ac:dyDescent="0.25"/>
  <cols>
    <col min="1" max="1" width="17.5703125" customWidth="1"/>
    <col min="2" max="3" width="35.42578125" customWidth="1"/>
    <col min="4" max="4" width="36.42578125" customWidth="1"/>
    <col min="5" max="5" width="32.85546875" bestFit="1" customWidth="1"/>
  </cols>
  <sheetData>
    <row r="4" spans="1:4" x14ac:dyDescent="0.25">
      <c r="A4" s="140" t="s">
        <v>255</v>
      </c>
      <c r="B4" s="34" t="s">
        <v>446</v>
      </c>
      <c r="C4" s="34" t="s">
        <v>449</v>
      </c>
      <c r="D4" s="34" t="s">
        <v>448</v>
      </c>
    </row>
    <row r="5" spans="1:4" x14ac:dyDescent="0.25">
      <c r="A5" s="33" t="s">
        <v>434</v>
      </c>
      <c r="B5" s="34">
        <v>-5349</v>
      </c>
      <c r="C5" s="34">
        <v>13500</v>
      </c>
      <c r="D5" s="34">
        <v>9561</v>
      </c>
    </row>
    <row r="6" spans="1:4" x14ac:dyDescent="0.25">
      <c r="A6" s="33" t="s">
        <v>390</v>
      </c>
      <c r="B6" s="34">
        <v>1010</v>
      </c>
      <c r="C6" s="34">
        <v>28500</v>
      </c>
      <c r="D6" s="34">
        <v>21174</v>
      </c>
    </row>
    <row r="7" spans="1:4" x14ac:dyDescent="0.25">
      <c r="A7" s="33" t="s">
        <v>424</v>
      </c>
      <c r="B7" s="34">
        <v>44185</v>
      </c>
      <c r="C7" s="34">
        <v>44900</v>
      </c>
      <c r="D7" s="34">
        <v>31982</v>
      </c>
    </row>
    <row r="8" spans="1:4" x14ac:dyDescent="0.25">
      <c r="A8" s="33" t="s">
        <v>411</v>
      </c>
      <c r="B8" s="34">
        <v>-1537</v>
      </c>
      <c r="C8" s="34">
        <v>237</v>
      </c>
      <c r="D8" s="34">
        <v>99</v>
      </c>
    </row>
    <row r="9" spans="1:4" x14ac:dyDescent="0.25">
      <c r="A9" s="33" t="s">
        <v>436</v>
      </c>
      <c r="B9" s="34">
        <v>15259</v>
      </c>
      <c r="C9" s="34">
        <v>19900</v>
      </c>
      <c r="D9" s="34">
        <v>42360</v>
      </c>
    </row>
    <row r="10" spans="1:4" x14ac:dyDescent="0.25">
      <c r="A10" s="33" t="s">
        <v>443</v>
      </c>
      <c r="B10" s="34">
        <v>-2107</v>
      </c>
      <c r="C10" s="34">
        <v>177</v>
      </c>
      <c r="D10" s="34">
        <v>-2263</v>
      </c>
    </row>
    <row r="11" spans="1:4" x14ac:dyDescent="0.25">
      <c r="A11" s="33" t="s">
        <v>445</v>
      </c>
      <c r="B11" s="34">
        <v>-4705</v>
      </c>
      <c r="C11" s="34">
        <v>7400</v>
      </c>
      <c r="D11" s="34">
        <v>-3257</v>
      </c>
    </row>
    <row r="12" spans="1:4" x14ac:dyDescent="0.25">
      <c r="A12" s="33" t="s">
        <v>431</v>
      </c>
      <c r="B12" s="34">
        <v>21323</v>
      </c>
      <c r="C12" s="34">
        <v>10200</v>
      </c>
      <c r="D12" s="34">
        <v>26906</v>
      </c>
    </row>
    <row r="13" spans="1:4" x14ac:dyDescent="0.25">
      <c r="A13" s="33" t="s">
        <v>429</v>
      </c>
      <c r="B13" s="34">
        <v>16920</v>
      </c>
      <c r="C13" s="34">
        <v>15600</v>
      </c>
      <c r="D13" s="34">
        <v>-1446</v>
      </c>
    </row>
    <row r="14" spans="1:4" x14ac:dyDescent="0.25">
      <c r="A14" s="33" t="s">
        <v>427</v>
      </c>
      <c r="B14" s="34">
        <v>11500</v>
      </c>
      <c r="C14" s="34">
        <v>18500</v>
      </c>
      <c r="D14" s="34">
        <v>27815</v>
      </c>
    </row>
    <row r="15" spans="1:4" x14ac:dyDescent="0.25">
      <c r="A15" s="33" t="s">
        <v>409</v>
      </c>
      <c r="B15" s="34">
        <v>61126</v>
      </c>
      <c r="C15" s="34">
        <v>51900</v>
      </c>
      <c r="D15" s="34">
        <v>55060</v>
      </c>
    </row>
    <row r="16" spans="1:4" x14ac:dyDescent="0.25">
      <c r="A16" s="33" t="s">
        <v>438</v>
      </c>
      <c r="B16" s="34">
        <v>33045</v>
      </c>
      <c r="C16" s="34">
        <v>15900</v>
      </c>
      <c r="D16" s="34">
        <v>9882</v>
      </c>
    </row>
    <row r="17" spans="1:4" x14ac:dyDescent="0.25">
      <c r="A17" s="33" t="s">
        <v>257</v>
      </c>
      <c r="B17" s="34">
        <v>190670</v>
      </c>
      <c r="C17" s="34">
        <v>226714</v>
      </c>
      <c r="D17" s="34">
        <v>217873</v>
      </c>
    </row>
    <row r="20" spans="1:4" x14ac:dyDescent="0.25">
      <c r="A20" s="140" t="s">
        <v>255</v>
      </c>
      <c r="B20" t="s">
        <v>448</v>
      </c>
      <c r="C20" t="s">
        <v>446</v>
      </c>
      <c r="D20" t="s">
        <v>447</v>
      </c>
    </row>
    <row r="21" spans="1:4" x14ac:dyDescent="0.25">
      <c r="A21" s="33" t="s">
        <v>444</v>
      </c>
      <c r="B21" s="141">
        <v>-3257</v>
      </c>
      <c r="C21" s="141">
        <v>-4705</v>
      </c>
      <c r="D21" s="141">
        <v>7400</v>
      </c>
    </row>
    <row r="22" spans="1:4" x14ac:dyDescent="0.25">
      <c r="A22" s="33" t="s">
        <v>435</v>
      </c>
      <c r="B22" s="141">
        <v>22628</v>
      </c>
      <c r="C22" s="141">
        <v>20766</v>
      </c>
      <c r="D22" s="141">
        <v>9400</v>
      </c>
    </row>
    <row r="23" spans="1:4" x14ac:dyDescent="0.25">
      <c r="A23" s="33" t="s">
        <v>440</v>
      </c>
      <c r="B23" s="141">
        <v>19732</v>
      </c>
      <c r="C23" s="141">
        <v>-5507</v>
      </c>
      <c r="D23" s="141">
        <v>10500</v>
      </c>
    </row>
    <row r="24" spans="1:4" x14ac:dyDescent="0.25">
      <c r="A24" s="33" t="s">
        <v>442</v>
      </c>
      <c r="B24" s="141">
        <v>-2263</v>
      </c>
      <c r="C24" s="141">
        <v>-2107</v>
      </c>
      <c r="D24" s="141">
        <v>177</v>
      </c>
    </row>
    <row r="25" spans="1:4" x14ac:dyDescent="0.25">
      <c r="A25" s="33" t="s">
        <v>257</v>
      </c>
      <c r="B25" s="141">
        <v>36840</v>
      </c>
      <c r="C25" s="141">
        <v>8447</v>
      </c>
      <c r="D25" s="141">
        <v>27477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abSelected="1" workbookViewId="0">
      <selection activeCell="M43" sqref="M43"/>
    </sheetView>
  </sheetViews>
  <sheetFormatPr baseColWidth="10" defaultRowHeight="15" x14ac:dyDescent="0.25"/>
  <cols>
    <col min="1" max="16384" width="11.42578125" style="139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17" baseType="lpstr">
      <vt:lpstr>Lista de pedidos</vt:lpstr>
      <vt:lpstr>Clientes</vt:lpstr>
      <vt:lpstr>Proveedores</vt:lpstr>
      <vt:lpstr>Inventario</vt:lpstr>
      <vt:lpstr>Clasificación</vt:lpstr>
      <vt:lpstr>Auditoría</vt:lpstr>
      <vt:lpstr>RécordClientes</vt:lpstr>
      <vt:lpstr>RécordFacturas</vt:lpstr>
      <vt:lpstr>Top Empresas Mundial</vt:lpstr>
      <vt:lpstr>Top Empresas México</vt:lpstr>
      <vt:lpstr>tablasdinamicas</vt:lpstr>
      <vt:lpstr>Dhasboard</vt:lpstr>
      <vt:lpstr>Graficainventario</vt:lpstr>
      <vt:lpstr>'Top Empresas México'!Área_de_impresión</vt:lpstr>
      <vt:lpstr>'Top Empresas Mundial'!Área_de_impresión</vt:lpstr>
      <vt:lpstr>Auditoría!Operación</vt:lpstr>
      <vt:lpstr>Auditoría!Venta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Maricruz Coello Rivera</dc:creator>
  <cp:lastModifiedBy>JABL</cp:lastModifiedBy>
  <dcterms:created xsi:type="dcterms:W3CDTF">2021-06-28T16:55:07Z</dcterms:created>
  <dcterms:modified xsi:type="dcterms:W3CDTF">2021-07-02T14:27:59Z</dcterms:modified>
</cp:coreProperties>
</file>