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8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lia.martinez\Desktop\"/>
    </mc:Choice>
  </mc:AlternateContent>
  <bookViews>
    <workbookView xWindow="-120" yWindow="-120" windowWidth="20730" windowHeight="11160"/>
  </bookViews>
  <sheets>
    <sheet name="Lista de pedidos" sheetId="1" r:id="rId1"/>
    <sheet name="Clientes" sheetId="2" r:id="rId2"/>
    <sheet name="Proveedores" sheetId="4" r:id="rId3"/>
    <sheet name="Inventario" sheetId="5" r:id="rId4"/>
    <sheet name="GraficaInventario" sheetId="12" r:id="rId5"/>
    <sheet name="Clasificación" sheetId="6" r:id="rId6"/>
    <sheet name="Auditoría" sheetId="7" r:id="rId7"/>
    <sheet name="RécordClientes" sheetId="8" r:id="rId8"/>
    <sheet name="RécordFacturas" sheetId="9" r:id="rId9"/>
    <sheet name="Top Empresas Mundial" sheetId="10" r:id="rId10"/>
    <sheet name="Top Empresas México" sheetId="11" r:id="rId11"/>
    <sheet name="Dashboard" sheetId="19" r:id="rId12"/>
  </sheets>
  <externalReferences>
    <externalReference r:id="rId13"/>
  </externalReferences>
  <definedNames>
    <definedName name="_xlnm._FilterDatabase" localSheetId="7" hidden="1">RécordClientes!$E$6:$J$33</definedName>
    <definedName name="_xlnm._FilterDatabase" localSheetId="8" hidden="1">RécordFacturas!$B$12:$B$66</definedName>
    <definedName name="_xlnm.Extract">#REF!</definedName>
    <definedName name="_xlnm.Print_Area" localSheetId="10">'Top Empresas México'!$B$4:$T$24</definedName>
    <definedName name="_xlnm.Print_Area" localSheetId="9">'Top Empresas Mundial'!$B$6:$U$26</definedName>
    <definedName name="_xlnm.Criteria">#REF!</definedName>
    <definedName name="Dias">#REF!</definedName>
    <definedName name="Monto">#REF!</definedName>
    <definedName name="Operación" localSheetId="6">Auditoría!$F$5:$F$25</definedName>
    <definedName name="Operación" localSheetId="5">[1]Auditoría!$F$3:$F$23</definedName>
    <definedName name="Operación" localSheetId="3">[1]Auditoría!$F$3:$F$23</definedName>
    <definedName name="Operación">#REF!</definedName>
    <definedName name="SegmentaciónDeDatos_Industria">#N/A</definedName>
    <definedName name="SegmentaciónDeDatos_Nombre">#N/A</definedName>
    <definedName name="SegmentaciónDeDatos_Valor_de_mercado_2014__mdd">#N/A</definedName>
    <definedName name="SegmentaciónDeDatos_Valor_de_mercado_2015__mdd_2">#N/A</definedName>
    <definedName name="SegmentaciónDeDatos_Valor_de_mercado_2016__mdd">#N/A</definedName>
    <definedName name="Status">#REF!</definedName>
    <definedName name="Venta" localSheetId="6">Auditoría!$I$5:$I$25</definedName>
    <definedName name="Venta" localSheetId="5">[1]Auditoría!$I$3:$I$23</definedName>
    <definedName name="Venta" localSheetId="3">[1]Auditoría!$I$3:$I$23</definedName>
    <definedName name="Venta">#REF!</definedName>
  </definedNames>
  <calcPr calcId="181029"/>
  <pivotCaches>
    <pivotCache cacheId="0" r:id="rId14"/>
    <pivotCache cacheId="1" r:id="rId15"/>
  </pivotCaches>
  <extLs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H13" i="9" l="1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L8" i="8" l="1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7" i="8"/>
  <c r="D7" i="6" l="1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I39" i="5"/>
  <c r="K39" i="5"/>
  <c r="J36" i="2"/>
  <c r="D42" i="2" l="1"/>
  <c r="M17" i="1"/>
  <c r="E28" i="7" l="1"/>
  <c r="H28" i="7"/>
  <c r="E29" i="7"/>
  <c r="H29" i="7"/>
</calcChain>
</file>

<file path=xl/sharedStrings.xml><?xml version="1.0" encoding="utf-8"?>
<sst xmlns="http://schemas.openxmlformats.org/spreadsheetml/2006/main" count="1055" uniqueCount="451">
  <si>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</si>
  <si>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</si>
  <si>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</si>
  <si>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</si>
  <si>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</si>
  <si>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</si>
  <si>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</si>
  <si>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</si>
  <si>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</si>
  <si>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</si>
  <si>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</si>
  <si>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</si>
  <si>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</si>
  <si>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</si>
  <si>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</si>
  <si>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</si>
  <si>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</si>
  <si>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</si>
  <si>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</si>
  <si>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</si>
  <si>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</si>
  <si>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</si>
  <si>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</si>
  <si>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</si>
  <si>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</si>
  <si>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</si>
  <si>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</si>
  <si>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</si>
  <si>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</si>
  <si>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</si>
  <si>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</si>
  <si>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</si>
  <si>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</si>
  <si>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</si>
  <si>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</si>
  <si>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</si>
  <si>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</si>
  <si>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</si>
  <si>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</si>
  <si>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</si>
  <si>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</si>
  <si>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</si>
  <si>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</si>
  <si>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</si>
  <si>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</si>
  <si>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</si>
  <si>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</si>
  <si>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</si>
  <si>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</si>
  <si>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</si>
  <si>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</si>
  <si>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</si>
  <si>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</si>
  <si>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</si>
  <si>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</si>
  <si>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</si>
  <si>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</si>
  <si>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</si>
  <si>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</si>
  <si>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</si>
  <si>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</si>
  <si>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</si>
  <si>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</si>
  <si>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</si>
  <si>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</si>
  <si>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</si>
  <si>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</si>
  <si>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</si>
  <si>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</si>
  <si>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</si>
  <si>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</si>
  <si>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</si>
  <si>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</si>
  <si>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</si>
  <si>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</si>
  <si>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</si>
  <si>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</si>
  <si>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</si>
  <si>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</si>
  <si>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</si>
  <si>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</si>
  <si>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</si>
  <si>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</si>
  <si>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</si>
  <si>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</si>
  <si>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</si>
  <si>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</si>
  <si>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</si>
  <si>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</si>
  <si>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</si>
  <si>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</si>
  <si>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</si>
  <si>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</si>
  <si>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</si>
  <si>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</si>
  <si>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</si>
  <si>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</si>
  <si>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</si>
  <si>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</si>
  <si>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</si>
  <si>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</si>
  <si>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</si>
  <si>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</si>
  <si>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</si>
  <si>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</si>
  <si>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</si>
  <si>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</si>
  <si>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</si>
  <si>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</si>
  <si>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</si>
  <si>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</si>
  <si>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</si>
  <si>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</si>
  <si>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</si>
  <si>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</si>
  <si>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</si>
  <si>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</si>
  <si>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</si>
  <si>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</si>
  <si>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</si>
  <si>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</si>
  <si>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</si>
  <si>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</si>
  <si>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</si>
  <si>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</si>
  <si>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</si>
  <si>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</si>
  <si>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</si>
  <si>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</si>
  <si>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</si>
  <si>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</si>
  <si>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</si>
  <si>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</si>
  <si>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</si>
  <si>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</si>
  <si>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</si>
  <si>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</si>
  <si>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</si>
  <si>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</si>
  <si>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</si>
  <si>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</si>
  <si>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</si>
  <si>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</si>
  <si>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</si>
  <si>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</si>
  <si>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</si>
  <si>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</si>
  <si>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</si>
  <si>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</si>
  <si>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</si>
  <si>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</si>
  <si>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</si>
  <si>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</si>
  <si>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</si>
  <si>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</si>
  <si>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</si>
  <si>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</si>
  <si>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</si>
  <si>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</si>
  <si>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</si>
  <si>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</si>
  <si>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</si>
  <si>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</si>
  <si>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</si>
  <si>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</si>
  <si>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</si>
  <si>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</si>
  <si>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</si>
  <si>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</si>
  <si>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</si>
  <si>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</si>
  <si>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</si>
  <si>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</si>
  <si>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</si>
  <si>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</si>
  <si>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</si>
  <si>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</si>
  <si>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</si>
  <si>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</si>
  <si>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</si>
  <si>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</si>
  <si>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</si>
  <si>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</si>
  <si>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</si>
  <si>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</si>
  <si>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</si>
  <si>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</si>
  <si>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</si>
  <si>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</si>
  <si>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</si>
  <si>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</si>
  <si>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</si>
  <si>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</si>
  <si>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</si>
  <si>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</si>
  <si>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</si>
  <si>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</si>
  <si>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</si>
  <si>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</si>
  <si>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</si>
  <si>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</si>
  <si>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</si>
  <si>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</si>
  <si>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</si>
  <si>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</si>
  <si>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</si>
  <si>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</si>
  <si>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</si>
  <si>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</si>
  <si>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</si>
  <si>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</si>
  <si>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</si>
  <si>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</si>
  <si>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</si>
  <si>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</si>
  <si>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</si>
  <si>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</si>
  <si>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</si>
  <si>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</si>
  <si>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</si>
  <si>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</si>
  <si>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</si>
  <si>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</si>
  <si>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</si>
  <si>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</si>
  <si>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</si>
  <si>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</si>
  <si>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</si>
  <si>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</si>
  <si>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</si>
  <si>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</si>
  <si>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</si>
  <si>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</si>
  <si>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</si>
  <si>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</si>
  <si>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</si>
  <si>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</si>
  <si>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</si>
  <si>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</si>
  <si>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</si>
  <si>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</si>
  <si>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</si>
  <si>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</si>
  <si>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</si>
  <si>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</si>
  <si>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</si>
  <si>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</si>
  <si>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</si>
  <si>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</si>
  <si>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</si>
  <si>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</si>
  <si>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</si>
  <si>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</si>
  <si>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</si>
  <si>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</si>
  <si>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</si>
  <si>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</si>
  <si>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</si>
  <si>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Actividad 3: Basado en la tabla crea un grafico ue muestre el porcentaje de alquileres vs ventas registradas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</si>
  <si>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</si>
  <si>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</si>
  <si>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</si>
  <si>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</si>
  <si>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</si>
  <si>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</si>
  <si>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</si>
  <si>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</si>
  <si>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</si>
  <si>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</si>
  <si>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</si>
  <si>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</si>
  <si>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</si>
  <si>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</si>
  <si>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</si>
  <si>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</si>
  <si>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</si>
  <si>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</si>
  <si>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</si>
  <si>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</si>
  <si>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</si>
  <si>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</si>
  <si>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</si>
  <si>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</si>
  <si>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</si>
  <si>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</si>
  <si>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</si>
  <si>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</si>
  <si>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</si>
  <si>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</si>
  <si>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</si>
  <si>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</si>
  <si>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</si>
  <si>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</si>
  <si>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</si>
  <si>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</si>
  <si>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</si>
  <si>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</si>
  <si>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</si>
  <si>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</si>
  <si>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</si>
  <si>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</si>
  <si>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</si>
  <si>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</si>
  <si>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</si>
  <si>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</si>
  <si>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</si>
  <si>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</si>
  <si>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</si>
  <si>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</si>
  <si>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</si>
  <si>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</si>
  <si>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</si>
  <si>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</si>
  <si>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</si>
  <si>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</si>
  <si>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</si>
  <si>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</si>
  <si>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</si>
  <si>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</si>
  <si>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</si>
  <si>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</si>
  <si>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</si>
  <si>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</si>
  <si>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</si>
  <si>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</si>
  <si>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</si>
  <si>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</si>
  <si>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</si>
  <si>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</si>
  <si>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</si>
  <si>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</si>
  <si>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</si>
  <si>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</si>
  <si>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</si>
  <si>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</si>
  <si>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</si>
  <si>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</si>
  <si>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</si>
  <si>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</si>
  <si>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</si>
  <si>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</si>
  <si>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</si>
  <si>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</si>
  <si>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</si>
  <si>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</si>
  <si>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</si>
  <si>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</si>
  <si>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</si>
  <si>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</si>
  <si>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</si>
  <si>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</si>
  <si>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</si>
  <si>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</si>
  <si>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</si>
  <si>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</si>
  <si>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</si>
  <si>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</si>
  <si>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</si>
  <si>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</si>
  <si>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</si>
  <si>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</si>
  <si>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</si>
  <si>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</si>
  <si>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</si>
  <si>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</si>
  <si>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</si>
  <si>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</si>
  <si>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</si>
  <si>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</si>
  <si>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</si>
  <si>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</si>
  <si>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</si>
  <si>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</si>
  <si>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</si>
  <si>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</si>
  <si>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</si>
  <si>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</si>
  <si>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</si>
  <si>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</si>
  <si>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</si>
  <si>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</si>
  <si>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</si>
  <si>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</si>
  <si>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</si>
  <si>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</si>
  <si>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</si>
  <si>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</si>
  <si>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</si>
  <si>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</si>
  <si>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</si>
  <si>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</si>
  <si>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</si>
  <si>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</si>
  <si>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</si>
  <si>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</si>
  <si>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</si>
  <si>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</si>
  <si>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</si>
  <si>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</si>
  <si>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</si>
  <si>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</si>
  <si>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</si>
  <si>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</si>
  <si>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</si>
  <si>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</si>
  <si>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</si>
  <si>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</si>
  <si>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</si>
  <si>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</si>
  <si>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</si>
  <si>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</si>
  <si>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</si>
  <si>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</si>
  <si>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</si>
  <si>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</si>
  <si>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</si>
  <si>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</si>
  <si>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</si>
  <si>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</si>
  <si>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</si>
  <si>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</si>
  <si>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</si>
  <si>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</si>
  <si>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</si>
  <si>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</si>
  <si>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</si>
  <si>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</si>
  <si>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</si>
  <si>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</si>
  <si>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</si>
  <si>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</si>
  <si>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</si>
  <si>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</si>
  <si>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</si>
  <si>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</si>
  <si>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</si>
  <si>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</si>
  <si>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</si>
  <si>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</si>
  <si>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</si>
  <si>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</si>
  <si>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</si>
  <si>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</si>
  <si>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NUEVO</t>
  </si>
  <si>
    <t>Etiquetas de fila</t>
  </si>
  <si>
    <t>Total general</t>
  </si>
  <si>
    <t>Suma de Monto</t>
  </si>
  <si>
    <t>Suma de Valor de mercado 2014 (mdd)</t>
  </si>
  <si>
    <t>Suma de Valor de mercado 2015 (mdd)2</t>
  </si>
  <si>
    <t>Suma de Valor de mercado 2016 (mdd)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</si>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</sst>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80A]#,##0.00"/>
    <numFmt numFmtId="166" formatCode="0_);[Red]\(0\)"/>
    <numFmt numFmtId="167" formatCode="[$$-540A]#,##0.00"/>
    <numFmt numFmtId="168" formatCode="0_ ;\-0\ "/>
    <numFmt numFmtId="169" formatCode="&quot;$&quot;#,##0.00"/>
  </numFmts>
  <fonts count="3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  <font>
      <sz val="11"/>
      <color theme="0"/>
      <name val="Century Gothic"/>
      <family val="2"/>
    </font>
  </fonts>
  <fills count="21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indexed="26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57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</cellStyleXfs>
  <cellXfs count="145">
    <xf numFmtId="0" fontId="0" fillId="0" borderId="0" xfId="0"/>
    <xf numFmtId="0" fontId="3" fillId="0" borderId="0" xfId="6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5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9"/>
    <xf numFmtId="14" fontId="11" fillId="0" borderId="0" xfId="9" applyNumberFormat="1"/>
    <xf numFmtId="165" fontId="11" fillId="0" borderId="0" xfId="9" applyNumberFormat="1"/>
    <xf numFmtId="0" fontId="11" fillId="10" borderId="6" xfId="9" applyFill="1" applyBorder="1"/>
    <xf numFmtId="0" fontId="11" fillId="0" borderId="8" xfId="9" applyBorder="1"/>
    <xf numFmtId="0" fontId="14" fillId="0" borderId="0" xfId="10"/>
    <xf numFmtId="0" fontId="14" fillId="0" borderId="0" xfId="10" applyAlignment="1">
      <alignment horizontal="center"/>
    </xf>
    <xf numFmtId="14" fontId="14" fillId="0" borderId="0" xfId="10" applyNumberFormat="1" applyAlignment="1">
      <alignment horizontal="center"/>
    </xf>
    <xf numFmtId="164" fontId="0" fillId="0" borderId="0" xfId="11" applyFont="1"/>
    <xf numFmtId="0" fontId="14" fillId="0" borderId="0" xfId="10" applyAlignment="1">
      <alignment horizontal="left"/>
    </xf>
    <xf numFmtId="0" fontId="15" fillId="0" borderId="0" xfId="10" applyFont="1" applyAlignment="1">
      <alignment horizontal="center" wrapText="1"/>
    </xf>
    <xf numFmtId="14" fontId="17" fillId="12" borderId="12" xfId="11" applyNumberFormat="1" applyFont="1" applyFill="1" applyBorder="1" applyAlignment="1">
      <alignment horizontal="center" vertical="center" wrapText="1"/>
    </xf>
    <xf numFmtId="0" fontId="17" fillId="12" borderId="12" xfId="10" applyFont="1" applyFill="1" applyBorder="1" applyAlignment="1">
      <alignment horizontal="center" vertical="center"/>
    </xf>
    <xf numFmtId="164" fontId="17" fillId="12" borderId="12" xfId="11" applyFont="1" applyFill="1" applyBorder="1" applyAlignment="1">
      <alignment horizontal="center" vertical="center"/>
    </xf>
    <xf numFmtId="0" fontId="18" fillId="0" borderId="0" xfId="10" applyFont="1" applyAlignment="1">
      <alignment horizontal="center"/>
    </xf>
    <xf numFmtId="0" fontId="19" fillId="13" borderId="13" xfId="10" applyFont="1" applyFill="1" applyBorder="1" applyAlignment="1">
      <alignment horizontal="center"/>
    </xf>
    <xf numFmtId="0" fontId="19" fillId="13" borderId="14" xfId="10" applyFont="1" applyFill="1" applyBorder="1" applyAlignment="1">
      <alignment horizontal="center"/>
    </xf>
    <xf numFmtId="14" fontId="19" fillId="13" borderId="14" xfId="10" applyNumberFormat="1" applyFont="1" applyFill="1" applyBorder="1" applyAlignment="1">
      <alignment horizontal="center"/>
    </xf>
    <xf numFmtId="0" fontId="19" fillId="13" borderId="14" xfId="10" applyFont="1" applyFill="1" applyBorder="1" applyAlignment="1">
      <alignment horizontal="left"/>
    </xf>
    <xf numFmtId="164" fontId="19" fillId="13" borderId="14" xfId="11" applyFont="1" applyFill="1" applyBorder="1"/>
    <xf numFmtId="0" fontId="19" fillId="14" borderId="15" xfId="10" applyFont="1" applyFill="1" applyBorder="1" applyAlignment="1">
      <alignment horizontal="center"/>
    </xf>
    <xf numFmtId="0" fontId="19" fillId="14" borderId="16" xfId="10" applyFont="1" applyFill="1" applyBorder="1" applyAlignment="1">
      <alignment horizontal="center"/>
    </xf>
    <xf numFmtId="14" fontId="19" fillId="14" borderId="16" xfId="10" applyNumberFormat="1" applyFont="1" applyFill="1" applyBorder="1" applyAlignment="1">
      <alignment horizontal="center"/>
    </xf>
    <xf numFmtId="0" fontId="19" fillId="14" borderId="16" xfId="10" applyFont="1" applyFill="1" applyBorder="1" applyAlignment="1">
      <alignment horizontal="left"/>
    </xf>
    <xf numFmtId="164" fontId="19" fillId="14" borderId="16" xfId="11" applyFont="1" applyFill="1" applyBorder="1"/>
    <xf numFmtId="0" fontId="19" fillId="13" borderId="15" xfId="10" applyFont="1" applyFill="1" applyBorder="1" applyAlignment="1">
      <alignment horizontal="center"/>
    </xf>
    <xf numFmtId="0" fontId="19" fillId="13" borderId="16" xfId="10" applyFont="1" applyFill="1" applyBorder="1" applyAlignment="1">
      <alignment horizontal="center"/>
    </xf>
    <xf numFmtId="14" fontId="19" fillId="13" borderId="16" xfId="10" applyNumberFormat="1" applyFont="1" applyFill="1" applyBorder="1" applyAlignment="1">
      <alignment horizontal="center"/>
    </xf>
    <xf numFmtId="0" fontId="19" fillId="13" borderId="16" xfId="10" applyFont="1" applyFill="1" applyBorder="1" applyAlignment="1">
      <alignment horizontal="left"/>
    </xf>
    <xf numFmtId="164" fontId="19" fillId="13" borderId="16" xfId="11" applyFont="1" applyFill="1" applyBorder="1"/>
    <xf numFmtId="14" fontId="15" fillId="0" borderId="0" xfId="10" applyNumberFormat="1" applyFont="1" applyAlignment="1">
      <alignment horizontal="center"/>
    </xf>
    <xf numFmtId="14" fontId="14" fillId="0" borderId="0" xfId="10" applyNumberFormat="1" applyAlignment="1">
      <alignment horizontal="right"/>
    </xf>
    <xf numFmtId="0" fontId="14" fillId="0" borderId="0" xfId="10" applyAlignment="1">
      <alignment horizontal="right"/>
    </xf>
    <xf numFmtId="0" fontId="19" fillId="0" borderId="0" xfId="10" applyFont="1" applyAlignment="1">
      <alignment horizontal="center" vertical="center"/>
    </xf>
    <xf numFmtId="14" fontId="19" fillId="0" borderId="0" xfId="10" applyNumberFormat="1" applyFont="1" applyAlignment="1">
      <alignment horizontal="right"/>
    </xf>
    <xf numFmtId="14" fontId="20" fillId="0" borderId="0" xfId="10" applyNumberFormat="1" applyFont="1" applyAlignment="1">
      <alignment horizontal="right" wrapText="1"/>
    </xf>
    <xf numFmtId="164" fontId="19" fillId="0" borderId="0" xfId="11" applyFont="1" applyFill="1" applyBorder="1" applyProtection="1"/>
    <xf numFmtId="0" fontId="20" fillId="0" borderId="0" xfId="10" applyFont="1" applyAlignment="1">
      <alignment horizontal="center" wrapText="1"/>
    </xf>
    <xf numFmtId="14" fontId="14" fillId="0" borderId="0" xfId="10" applyNumberFormat="1"/>
    <xf numFmtId="164" fontId="19" fillId="0" borderId="0" xfId="11" applyFont="1" applyFill="1" applyBorder="1" applyAlignment="1" applyProtection="1">
      <alignment horizontal="center"/>
    </xf>
    <xf numFmtId="0" fontId="14" fillId="0" borderId="17" xfId="10" applyBorder="1" applyAlignment="1">
      <alignment horizontal="center"/>
    </xf>
    <xf numFmtId="0" fontId="17" fillId="12" borderId="17" xfId="10" applyFont="1" applyFill="1" applyBorder="1" applyAlignment="1">
      <alignment horizontal="center" vertical="center"/>
    </xf>
    <xf numFmtId="0" fontId="17" fillId="12" borderId="10" xfId="10" applyFont="1" applyFill="1" applyBorder="1" applyAlignment="1">
      <alignment horizontal="center" vertical="center"/>
    </xf>
    <xf numFmtId="0" fontId="8" fillId="0" borderId="0" xfId="0" applyFont="1" applyAlignment="1"/>
    <xf numFmtId="14" fontId="19" fillId="0" borderId="17" xfId="10" applyNumberFormat="1" applyFont="1" applyBorder="1" applyAlignment="1">
      <alignment horizontal="right"/>
    </xf>
    <xf numFmtId="14" fontId="20" fillId="0" borderId="17" xfId="10" applyNumberFormat="1" applyFont="1" applyBorder="1" applyAlignment="1">
      <alignment horizontal="right" wrapText="1"/>
    </xf>
    <xf numFmtId="164" fontId="19" fillId="0" borderId="17" xfId="11" applyFont="1" applyFill="1" applyBorder="1" applyProtection="1"/>
    <xf numFmtId="164" fontId="19" fillId="0" borderId="17" xfId="11" applyFont="1" applyFill="1" applyBorder="1" applyAlignment="1" applyProtection="1">
      <alignment horizontal="left"/>
    </xf>
    <xf numFmtId="0" fontId="22" fillId="0" borderId="0" xfId="12">
      <alignment vertical="center"/>
    </xf>
    <xf numFmtId="166" fontId="22" fillId="0" borderId="0" xfId="12" applyNumberFormat="1">
      <alignment vertical="center"/>
    </xf>
    <xf numFmtId="2" fontId="22" fillId="0" borderId="0" xfId="12" applyNumberFormat="1">
      <alignment vertical="center"/>
    </xf>
    <xf numFmtId="0" fontId="25" fillId="0" borderId="0" xfId="12" applyFont="1" applyAlignment="1"/>
    <xf numFmtId="0" fontId="26" fillId="0" borderId="0" xfId="14" applyFill="1" applyBorder="1" applyAlignment="1">
      <alignment vertical="center"/>
    </xf>
    <xf numFmtId="0" fontId="27" fillId="0" borderId="0" xfId="15" applyFill="1" applyBorder="1" applyAlignment="1">
      <alignment horizontal="left" vertical="center"/>
    </xf>
    <xf numFmtId="0" fontId="28" fillId="0" borderId="0" xfId="12" applyFont="1" applyAlignment="1">
      <alignment horizontal="left" vertical="center"/>
    </xf>
    <xf numFmtId="0" fontId="29" fillId="0" borderId="0" xfId="12" applyFont="1">
      <alignment vertical="center"/>
    </xf>
    <xf numFmtId="0" fontId="29" fillId="7" borderId="19" xfId="12" applyFont="1" applyFill="1" applyBorder="1" applyAlignment="1">
      <alignment horizontal="centerContinuous" vertical="center"/>
    </xf>
    <xf numFmtId="0" fontId="29" fillId="7" borderId="0" xfId="12" applyFont="1" applyFill="1" applyAlignment="1">
      <alignment horizontal="center" vertical="center"/>
    </xf>
    <xf numFmtId="0" fontId="30" fillId="0" borderId="20" xfId="12" applyFont="1" applyBorder="1">
      <alignment vertical="center"/>
    </xf>
    <xf numFmtId="0" fontId="30" fillId="0" borderId="15" xfId="12" applyFont="1" applyBorder="1">
      <alignment vertical="center"/>
    </xf>
    <xf numFmtId="0" fontId="29" fillId="7" borderId="21" xfId="12" applyFont="1" applyFill="1" applyBorder="1" applyAlignment="1">
      <alignment horizontal="center" vertical="center"/>
    </xf>
    <xf numFmtId="0" fontId="29" fillId="7" borderId="22" xfId="12" applyFont="1" applyFill="1" applyBorder="1" applyAlignment="1">
      <alignment horizontal="center" vertical="center"/>
    </xf>
    <xf numFmtId="0" fontId="29" fillId="7" borderId="23" xfId="12" applyFont="1" applyFill="1" applyBorder="1" applyAlignment="1">
      <alignment horizontal="center" vertical="center"/>
    </xf>
    <xf numFmtId="0" fontId="29" fillId="7" borderId="24" xfId="12" applyFont="1" applyFill="1" applyBorder="1" applyAlignment="1">
      <alignment horizontal="center" vertical="center"/>
    </xf>
    <xf numFmtId="0" fontId="30" fillId="0" borderId="0" xfId="12" applyFont="1">
      <alignment vertical="center"/>
    </xf>
    <xf numFmtId="0" fontId="22" fillId="0" borderId="0" xfId="12" applyAlignment="1">
      <alignment horizontal="center" vertical="center"/>
    </xf>
    <xf numFmtId="0" fontId="22" fillId="0" borderId="0" xfId="12" applyAlignment="1">
      <alignment horizontal="center" vertical="center" wrapText="1"/>
    </xf>
    <xf numFmtId="0" fontId="22" fillId="0" borderId="0" xfId="12" applyAlignment="1">
      <alignment vertical="center" wrapText="1"/>
    </xf>
    <xf numFmtId="0" fontId="31" fillId="0" borderId="0" xfId="12" applyFont="1" applyAlignment="1">
      <alignment horizontal="center" vertical="center"/>
    </xf>
    <xf numFmtId="1" fontId="31" fillId="0" borderId="0" xfId="12" applyNumberFormat="1" applyFont="1" applyAlignment="1">
      <alignment horizontal="center" vertical="center"/>
    </xf>
    <xf numFmtId="167" fontId="31" fillId="0" borderId="0" xfId="12" applyNumberFormat="1" applyFont="1" applyAlignment="1">
      <alignment horizontal="center" vertical="center"/>
    </xf>
    <xf numFmtId="168" fontId="31" fillId="0" borderId="0" xfId="12" applyNumberFormat="1" applyFont="1" applyAlignment="1">
      <alignment horizontal="center" vertical="center"/>
    </xf>
    <xf numFmtId="9" fontId="31" fillId="0" borderId="0" xfId="12" applyNumberFormat="1" applyFont="1" applyAlignment="1">
      <alignment horizontal="center" vertical="center"/>
    </xf>
    <xf numFmtId="2" fontId="31" fillId="0" borderId="0" xfId="12" applyNumberFormat="1" applyFont="1" applyAlignment="1">
      <alignment horizontal="center" vertical="center"/>
    </xf>
    <xf numFmtId="166" fontId="31" fillId="0" borderId="0" xfId="12" applyNumberFormat="1" applyFont="1" applyAlignment="1">
      <alignment horizontal="center" vertical="center"/>
    </xf>
    <xf numFmtId="0" fontId="32" fillId="0" borderId="0" xfId="12" applyFont="1">
      <alignment vertical="center"/>
    </xf>
    <xf numFmtId="0" fontId="15" fillId="0" borderId="0" xfId="12" applyFont="1">
      <alignment vertical="center"/>
    </xf>
    <xf numFmtId="168" fontId="22" fillId="0" borderId="0" xfId="12" applyNumberFormat="1" applyAlignment="1">
      <alignment horizontal="center" vertical="center"/>
    </xf>
    <xf numFmtId="9" fontId="22" fillId="0" borderId="0" xfId="12" applyNumberFormat="1" applyAlignment="1">
      <alignment horizontal="center" vertical="center"/>
    </xf>
    <xf numFmtId="2" fontId="22" fillId="0" borderId="0" xfId="12" applyNumberFormat="1" applyAlignment="1">
      <alignment horizontal="center" vertical="center"/>
    </xf>
    <xf numFmtId="166" fontId="22" fillId="0" borderId="0" xfId="12" applyNumberFormat="1" applyAlignment="1">
      <alignment horizontal="center" vertical="center"/>
    </xf>
    <xf numFmtId="0" fontId="33" fillId="0" borderId="0" xfId="12" applyFont="1">
      <alignment vertical="center"/>
    </xf>
    <xf numFmtId="0" fontId="24" fillId="0" borderId="0" xfId="13" applyFont="1" applyFill="1" applyAlignment="1">
      <alignment vertical="center"/>
    </xf>
    <xf numFmtId="0" fontId="29" fillId="7" borderId="0" xfId="12" applyFont="1" applyFill="1" applyAlignment="1">
      <alignment horizontal="centerContinuous" vertical="center"/>
    </xf>
    <xf numFmtId="0" fontId="29" fillId="0" borderId="0" xfId="12" applyFont="1" applyAlignment="1">
      <alignment horizontal="left" vertical="center"/>
    </xf>
    <xf numFmtId="0" fontId="22" fillId="0" borderId="0" xfId="12" applyAlignment="1">
      <alignment horizontal="left" vertical="center" indent="1"/>
    </xf>
    <xf numFmtId="0" fontId="6" fillId="16" borderId="0" xfId="0" applyFont="1" applyFill="1" applyBorder="1"/>
    <xf numFmtId="1" fontId="0" fillId="0" borderId="0" xfId="0" applyNumberFormat="1"/>
    <xf numFmtId="0" fontId="12" fillId="8" borderId="0" xfId="9" applyFont="1" applyFill="1" applyBorder="1"/>
    <xf numFmtId="0" fontId="11" fillId="0" borderId="0" xfId="0" applyNumberFormat="1" applyFont="1" applyFill="1" applyBorder="1" applyAlignment="1" applyProtection="1"/>
    <xf numFmtId="0" fontId="11" fillId="9" borderId="17" xfId="9" applyFill="1" applyBorder="1"/>
    <xf numFmtId="14" fontId="11" fillId="9" borderId="17" xfId="9" applyNumberFormat="1" applyFill="1" applyBorder="1"/>
    <xf numFmtId="165" fontId="11" fillId="9" borderId="17" xfId="9" applyNumberFormat="1" applyFill="1" applyBorder="1"/>
    <xf numFmtId="0" fontId="11" fillId="0" borderId="17" xfId="9" applyBorder="1"/>
    <xf numFmtId="14" fontId="11" fillId="0" borderId="17" xfId="9" applyNumberFormat="1" applyBorder="1"/>
    <xf numFmtId="165" fontId="11" fillId="0" borderId="17" xfId="9" applyNumberFormat="1" applyBorder="1"/>
    <xf numFmtId="0" fontId="11" fillId="18" borderId="7" xfId="9" applyFill="1" applyBorder="1"/>
    <xf numFmtId="0" fontId="11" fillId="17" borderId="9" xfId="9" applyFill="1" applyBorder="1"/>
    <xf numFmtId="44" fontId="11" fillId="0" borderId="0" xfId="9" applyNumberFormat="1"/>
    <xf numFmtId="0" fontId="14" fillId="0" borderId="25" xfId="10" applyBorder="1" applyAlignment="1">
      <alignment horizontal="center"/>
    </xf>
    <xf numFmtId="0" fontId="20" fillId="0" borderId="10" xfId="10" applyFont="1" applyBorder="1" applyAlignment="1">
      <alignment horizontal="center" wrapText="1"/>
    </xf>
    <xf numFmtId="0" fontId="21" fillId="15" borderId="26" xfId="7" applyFont="1" applyFill="1" applyBorder="1" applyAlignment="1" applyProtection="1">
      <alignment horizontal="center" vertical="center" wrapText="1"/>
    </xf>
    <xf numFmtId="0" fontId="21" fillId="15" borderId="27" xfId="7" applyFont="1" applyFill="1" applyBorder="1" applyAlignment="1" applyProtection="1">
      <alignment horizontal="center" vertical="center" wrapText="1"/>
    </xf>
    <xf numFmtId="14" fontId="21" fillId="15" borderId="27" xfId="7" applyNumberFormat="1" applyFont="1" applyFill="1" applyBorder="1" applyAlignment="1" applyProtection="1">
      <alignment horizontal="center" vertical="center" wrapText="1"/>
    </xf>
    <xf numFmtId="0" fontId="21" fillId="15" borderId="27" xfId="7" applyNumberFormat="1" applyFont="1" applyFill="1" applyBorder="1" applyAlignment="1" applyProtection="1">
      <alignment horizontal="center" vertical="center" wrapText="1"/>
    </xf>
    <xf numFmtId="164" fontId="21" fillId="15" borderId="27" xfId="7" applyNumberFormat="1" applyFont="1" applyFill="1" applyBorder="1" applyAlignment="1" applyProtection="1">
      <alignment horizontal="center" vertical="center"/>
    </xf>
    <xf numFmtId="164" fontId="21" fillId="15" borderId="27" xfId="7" applyNumberFormat="1" applyFont="1" applyFill="1" applyBorder="1" applyAlignment="1" applyProtection="1">
      <alignment horizontal="center" vertical="center" wrapText="1"/>
    </xf>
    <xf numFmtId="0" fontId="21" fillId="15" borderId="28" xfId="7" applyNumberFormat="1" applyFont="1" applyFill="1" applyBorder="1" applyAlignment="1" applyProtection="1">
      <alignment horizontal="center" vertical="center" wrapText="1"/>
    </xf>
    <xf numFmtId="0" fontId="14" fillId="0" borderId="29" xfId="10" applyBorder="1" applyAlignment="1">
      <alignment horizontal="center"/>
    </xf>
    <xf numFmtId="0" fontId="14" fillId="0" borderId="30" xfId="10" applyBorder="1" applyAlignment="1">
      <alignment horizontal="center"/>
    </xf>
    <xf numFmtId="14" fontId="19" fillId="0" borderId="30" xfId="10" applyNumberFormat="1" applyFont="1" applyBorder="1" applyAlignment="1">
      <alignment horizontal="right"/>
    </xf>
    <xf numFmtId="14" fontId="20" fillId="0" borderId="30" xfId="10" applyNumberFormat="1" applyFont="1" applyBorder="1" applyAlignment="1">
      <alignment horizontal="right" wrapText="1"/>
    </xf>
    <xf numFmtId="164" fontId="19" fillId="0" borderId="30" xfId="11" applyFont="1" applyFill="1" applyBorder="1" applyProtection="1"/>
    <xf numFmtId="164" fontId="19" fillId="0" borderId="30" xfId="11" applyFont="1" applyFill="1" applyBorder="1" applyAlignment="1" applyProtection="1">
      <alignment horizontal="left"/>
    </xf>
    <xf numFmtId="44" fontId="0" fillId="0" borderId="0" xfId="0" applyNumberFormat="1"/>
    <xf numFmtId="0" fontId="34" fillId="0" borderId="0" xfId="9" applyFont="1" applyFill="1" applyBorder="1"/>
    <xf numFmtId="0" fontId="11" fillId="0" borderId="0" xfId="9" applyFill="1" applyBorder="1"/>
    <xf numFmtId="44" fontId="11" fillId="0" borderId="0" xfId="9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14" fontId="19" fillId="13" borderId="18" xfId="10" applyNumberFormat="1" applyFont="1" applyFill="1" applyBorder="1" applyAlignment="1">
      <alignment horizontal="left"/>
    </xf>
    <xf numFmtId="169" fontId="0" fillId="0" borderId="0" xfId="0" applyNumberFormat="1"/>
    <xf numFmtId="0" fontId="0" fillId="0" borderId="17" xfId="0" applyBorder="1"/>
    <xf numFmtId="0" fontId="0" fillId="19" borderId="17" xfId="0" applyFill="1" applyBorder="1"/>
    <xf numFmtId="0" fontId="12" fillId="20" borderId="6" xfId="9" applyFont="1" applyFill="1" applyBorder="1"/>
    <xf numFmtId="0" fontId="12" fillId="20" borderId="7" xfId="9" applyFont="1" applyFill="1" applyBorder="1"/>
    <xf numFmtId="0" fontId="4" fillId="4" borderId="0" xfId="3" applyAlignment="1">
      <alignment horizontal="center"/>
    </xf>
    <xf numFmtId="44" fontId="3" fillId="2" borderId="0" xfId="1" applyNumberFormat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2" applyAlignment="1">
      <alignment horizontal="center"/>
    </xf>
    <xf numFmtId="0" fontId="4" fillId="5" borderId="0" xfId="4" applyAlignment="1">
      <alignment horizontal="center" wrapText="1"/>
    </xf>
    <xf numFmtId="2" fontId="3" fillId="17" borderId="1" xfId="6" applyNumberFormat="1" applyFill="1" applyBorder="1" applyAlignment="1">
      <alignment horizontal="center" vertical="center"/>
    </xf>
    <xf numFmtId="2" fontId="3" fillId="17" borderId="2" xfId="6" applyNumberFormat="1" applyFill="1" applyBorder="1" applyAlignment="1">
      <alignment horizontal="center" vertical="center"/>
    </xf>
    <xf numFmtId="0" fontId="10" fillId="7" borderId="3" xfId="8" applyFont="1" applyFill="1" applyAlignment="1">
      <alignment horizontal="center" vertical="center"/>
    </xf>
    <xf numFmtId="0" fontId="10" fillId="7" borderId="5" xfId="8" applyFont="1" applyFill="1" applyBorder="1" applyAlignment="1">
      <alignment horizontal="center" vertical="center"/>
    </xf>
    <xf numFmtId="0" fontId="16" fillId="11" borderId="10" xfId="10" applyFont="1" applyFill="1" applyBorder="1" applyAlignment="1">
      <alignment horizontal="center" vertical="center" wrapText="1"/>
    </xf>
    <xf numFmtId="0" fontId="16" fillId="11" borderId="11" xfId="10" applyFont="1" applyFill="1" applyBorder="1" applyAlignment="1">
      <alignment horizontal="center" vertical="center" wrapText="1"/>
    </xf>
    <xf numFmtId="0" fontId="24" fillId="0" borderId="0" xfId="13" applyFont="1" applyFill="1" applyAlignment="1">
      <alignment horizontal="center" vertical="center"/>
    </xf>
  </cellXfs>
  <cellStyles count="16">
    <cellStyle name="40% - Énfasis2" xfId="1" builtinId="35"/>
    <cellStyle name="Celda de comprobación 2" xfId="8"/>
    <cellStyle name="Encabezado 1 2" xfId="13"/>
    <cellStyle name="Encabezado 4" xfId="7" builtinId="19"/>
    <cellStyle name="Énfasis1" xfId="2" builtinId="29"/>
    <cellStyle name="Énfasis2" xfId="3" builtinId="33"/>
    <cellStyle name="Énfasis5" xfId="4" builtinId="45"/>
    <cellStyle name="Hipervínculo" xfId="15" builtinId="8"/>
    <cellStyle name="Moneda" xfId="5" builtinId="4"/>
    <cellStyle name="Moneda 2" xfId="11"/>
    <cellStyle name="Normal" xfId="0" builtinId="0"/>
    <cellStyle name="Normal 2" xfId="6"/>
    <cellStyle name="Normal 3" xfId="9"/>
    <cellStyle name="Normal 4" xfId="10"/>
    <cellStyle name="Normal 5" xfId="12"/>
    <cellStyle name="Título 2 2" xfId="14"/>
  </cellStyles>
  <dxfs count="103"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>
          <bgColor rgb="FFFF0000"/>
        </patternFill>
      </fill>
    </dxf>
    <dxf>
      <numFmt numFmtId="165" formatCode="[$$-80A]#,##0.00"/>
    </dxf>
    <dxf>
      <numFmt numFmtId="165" formatCode="[$$-80A]#,##0.00"/>
    </dxf>
    <dxf>
      <numFmt numFmtId="170" formatCode="m/d/yyyy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$-80A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$-8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fill>
        <patternFill>
          <bgColor rgb="FFFF0000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9" tint="-0.249977111117893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07/relationships/slicerCache" Target="slicerCaches/slicerCache3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2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microsoft.com/office/2007/relationships/slicerCache" Target="slicerCaches/slicerCache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B-4F05-893E-0EF78743F267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B-4F05-893E-0EF78743F267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B-4F05-893E-0EF78743F267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BB-4F05-893E-0EF78743F267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BB-4F05-893E-0EF78743F267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BB-4F05-893E-0EF78743F267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BB-4F05-893E-0EF78743F267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BB-4F05-893E-0EF78743F267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BB-4F05-893E-0EF78743F267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BB-4F05-893E-0EF78743F267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BB-4F05-893E-0EF78743F267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BB-4F05-893E-0EF78743F267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BB-4F05-893E-0EF78743F267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ABB-4F05-893E-0EF78743F267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ABB-4F05-893E-0EF78743F267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ABB-4F05-893E-0EF78743F267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ABB-4F05-893E-0EF78743F267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BB-4F05-893E-0EF78743F267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BB-4F05-893E-0EF78743F267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ABB-4F05-893E-0EF78743F267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ABB-4F05-893E-0EF78743F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 Elia Mrtz.xlsx]Clasificación!TablaDinámica3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Clasificación!$K$10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F25A-41E1-8C67-3BEC19DA219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25A-41E1-8C67-3BEC19DA21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Clasificación!$J$11:$J$13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Clasificación!$K$11:$K$13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A-41E1-8C67-3BEC19DA21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 Elia Mrtz.xlsx]Dashboard!TablaDinámica12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>
                <a:solidFill>
                  <a:schemeClr val="tx1">
                    <a:lumMod val="95000"/>
                    <a:lumOff val="5000"/>
                  </a:schemeClr>
                </a:solidFill>
              </a:rPr>
              <a:t>Clasificacíon</a:t>
            </a:r>
            <a:r>
              <a:rPr lang="es-MX" sz="1800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de Industrias</a:t>
            </a:r>
            <a:endParaRPr lang="es-MX" sz="1800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0.3087080746853898"/>
          <c:y val="0.1143780545788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rgbClr val="FFC000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rgbClr val="FFC000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>
              <a:lumMod val="50000"/>
            </a:schemeClr>
          </a:solidFill>
          <a:ln>
            <a:noFill/>
          </a:ln>
          <a:effectLst/>
          <a:sp3d/>
        </c:spPr>
      </c:pivotFmt>
      <c:pivotFmt>
        <c:idx val="13"/>
        <c:spPr>
          <a:solidFill>
            <a:srgbClr val="FFC000"/>
          </a:solidFill>
          <a:ln>
            <a:noFill/>
          </a:ln>
          <a:effectLst/>
          <a:sp3d/>
        </c:spPr>
      </c:pivotFmt>
      <c:pivotFmt>
        <c:idx val="1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p3d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  <a:sp3d/>
        </c:spPr>
      </c:pivotFmt>
      <c:pivotFmt>
        <c:idx val="1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p3d/>
        </c:spPr>
      </c:pivotFmt>
      <c:pivotFmt>
        <c:idx val="17"/>
        <c:spPr>
          <a:solidFill>
            <a:schemeClr val="accent1">
              <a:lumMod val="50000"/>
            </a:schemeClr>
          </a:solidFill>
          <a:ln>
            <a:noFill/>
          </a:ln>
          <a:effectLst/>
          <a:sp3d/>
        </c:spPr>
      </c:pivotFmt>
      <c:pivotFmt>
        <c:idx val="1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p3d/>
        </c:spPr>
      </c:pivotFmt>
      <c:pivotFmt>
        <c:idx val="19"/>
        <c:spPr>
          <a:solidFill>
            <a:schemeClr val="accent1">
              <a:lumMod val="50000"/>
            </a:schemeClr>
          </a:solidFill>
          <a:ln>
            <a:noFill/>
          </a:ln>
          <a:effectLst/>
          <a:sp3d/>
        </c:spPr>
      </c:pivotFmt>
      <c:pivotFmt>
        <c:idx val="20"/>
        <c:spPr>
          <a:solidFill>
            <a:srgbClr val="FFC000"/>
          </a:solidFill>
          <a:ln>
            <a:noFill/>
          </a:ln>
          <a:effectLst/>
          <a:sp3d/>
        </c:spPr>
      </c:pivotFmt>
      <c:pivotFmt>
        <c:idx val="2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p3d/>
        </c:spPr>
      </c:pivotFmt>
      <c:pivotFmt>
        <c:idx val="22"/>
        <c:spPr>
          <a:solidFill>
            <a:schemeClr val="accent1">
              <a:lumMod val="50000"/>
            </a:schemeClr>
          </a:solidFill>
          <a:ln>
            <a:noFill/>
          </a:ln>
          <a:effectLst/>
          <a:sp3d/>
        </c:spPr>
      </c:pivotFmt>
      <c:pivotFmt>
        <c:idx val="23"/>
        <c:spPr>
          <a:solidFill>
            <a:srgbClr val="FFC000"/>
          </a:solidFill>
          <a:ln>
            <a:noFill/>
          </a:ln>
          <a:effectLst/>
          <a:sp3d/>
        </c:spPr>
      </c:pivotFmt>
      <c:pivotFmt>
        <c:idx val="24"/>
        <c:spPr>
          <a:solidFill>
            <a:srgbClr val="FFC000"/>
          </a:solidFill>
          <a:ln>
            <a:noFill/>
          </a:ln>
          <a:effectLst/>
          <a:sp3d/>
        </c:spPr>
      </c:pivotFmt>
      <c:pivotFmt>
        <c:idx val="2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p3d/>
        </c:spPr>
      </c:pivotFmt>
      <c:pivotFmt>
        <c:idx val="26"/>
        <c:spPr>
          <a:solidFill>
            <a:schemeClr val="accent1">
              <a:lumMod val="50000"/>
            </a:schemeClr>
          </a:solidFill>
          <a:ln>
            <a:noFill/>
          </a:ln>
          <a:effectLst/>
          <a:sp3d/>
        </c:spPr>
      </c:pivotFmt>
      <c:pivotFmt>
        <c:idx val="2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p3d/>
        </c:spPr>
      </c:pivotFmt>
      <c:pivotFmt>
        <c:idx val="28"/>
        <c:spPr>
          <a:solidFill>
            <a:schemeClr val="accent1">
              <a:lumMod val="50000"/>
            </a:schemeClr>
          </a:solidFill>
          <a:ln>
            <a:noFill/>
          </a:ln>
          <a:effectLst/>
          <a:sp3d/>
        </c:spPr>
      </c:pivotFmt>
      <c:pivotFmt>
        <c:idx val="29"/>
        <c:spPr>
          <a:solidFill>
            <a:srgbClr val="FFC000"/>
          </a:solidFill>
          <a:ln>
            <a:noFill/>
          </a:ln>
          <a:effectLst/>
          <a:sp3d/>
        </c:spPr>
      </c:pivotFmt>
      <c:pivotFmt>
        <c:idx val="3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p3d/>
        </c:spPr>
      </c:pivotFmt>
      <c:pivotFmt>
        <c:idx val="31"/>
        <c:spPr>
          <a:solidFill>
            <a:srgbClr val="FFC000"/>
          </a:solidFill>
          <a:ln>
            <a:noFill/>
          </a:ln>
          <a:effectLst/>
          <a:sp3d/>
        </c:spPr>
      </c:pivotFmt>
      <c:pivotFmt>
        <c:idx val="32"/>
        <c:spPr>
          <a:solidFill>
            <a:schemeClr val="accent1">
              <a:lumMod val="50000"/>
            </a:schemeClr>
          </a:solidFill>
          <a:ln>
            <a:noFill/>
          </a:ln>
          <a:effectLst/>
          <a:sp3d/>
        </c:spPr>
      </c:pivotFmt>
      <c:pivotFmt>
        <c:idx val="33"/>
        <c:spPr>
          <a:solidFill>
            <a:schemeClr val="accent1">
              <a:lumMod val="50000"/>
            </a:schemeClr>
          </a:solidFill>
          <a:ln>
            <a:noFill/>
          </a:ln>
          <a:effectLst/>
          <a:sp3d/>
        </c:spPr>
      </c:pivotFmt>
      <c:pivotFmt>
        <c:idx val="34"/>
        <c:spPr>
          <a:solidFill>
            <a:srgbClr val="FFC000"/>
          </a:solidFill>
          <a:ln>
            <a:noFill/>
          </a:ln>
          <a:effectLst/>
          <a:sp3d/>
        </c:spPr>
      </c:pivotFmt>
      <c:pivotFmt>
        <c:idx val="3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p3d/>
        </c:spPr>
      </c:pivotFmt>
      <c:pivotFmt>
        <c:idx val="36"/>
        <c:spPr>
          <a:solidFill>
            <a:schemeClr val="accent1">
              <a:lumMod val="50000"/>
            </a:schemeClr>
          </a:solidFill>
          <a:ln>
            <a:noFill/>
          </a:ln>
          <a:effectLst/>
          <a:sp3d/>
        </c:spPr>
      </c:pivotFmt>
      <c:pivotFmt>
        <c:idx val="3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p3d/>
        </c:spPr>
      </c:pivotFmt>
      <c:pivotFmt>
        <c:idx val="38"/>
        <c:spPr>
          <a:solidFill>
            <a:srgbClr val="FFC000"/>
          </a:solidFill>
          <a:ln>
            <a:noFill/>
          </a:ln>
          <a:effectLst/>
          <a:sp3d/>
        </c:spPr>
      </c:pivotFmt>
      <c:pivotFmt>
        <c:idx val="39"/>
        <c:spPr>
          <a:solidFill>
            <a:schemeClr val="accent1">
              <a:lumMod val="50000"/>
            </a:schemeClr>
          </a:solidFill>
          <a:ln>
            <a:noFill/>
          </a:ln>
          <a:effectLst/>
          <a:sp3d/>
        </c:spPr>
      </c:pivotFmt>
      <c:pivotFmt>
        <c:idx val="4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p3d/>
        </c:spPr>
      </c:pivotFmt>
      <c:pivotFmt>
        <c:idx val="41"/>
        <c:spPr>
          <a:solidFill>
            <a:srgbClr val="FFC000"/>
          </a:solidFill>
          <a:ln>
            <a:noFill/>
          </a:ln>
          <a:effectLst/>
          <a:sp3d/>
        </c:spPr>
      </c:pivotFmt>
      <c:pivotFmt>
        <c:idx val="4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p3d/>
        </c:spPr>
      </c:pivotFmt>
      <c:pivotFmt>
        <c:idx val="43"/>
        <c:spPr>
          <a:solidFill>
            <a:srgbClr val="FFC000"/>
          </a:solidFill>
          <a:ln>
            <a:noFill/>
          </a:ln>
          <a:effectLst/>
          <a:sp3d/>
        </c:spPr>
      </c:pivotFmt>
      <c:pivotFmt>
        <c:idx val="44"/>
        <c:spPr>
          <a:solidFill>
            <a:schemeClr val="accent1">
              <a:lumMod val="50000"/>
            </a:schemeClr>
          </a:solidFill>
          <a:ln>
            <a:noFill/>
          </a:ln>
          <a:effectLst/>
          <a:sp3d/>
        </c:spPr>
      </c:pivotFmt>
      <c:pivotFmt>
        <c:idx val="4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p3d/>
        </c:spPr>
      </c:pivotFmt>
      <c:pivotFmt>
        <c:idx val="46"/>
        <c:spPr>
          <a:solidFill>
            <a:schemeClr val="accent1">
              <a:lumMod val="50000"/>
            </a:schemeClr>
          </a:solidFill>
          <a:ln>
            <a:noFill/>
          </a:ln>
          <a:effectLst/>
          <a:sp3d/>
        </c:spPr>
      </c:pivotFmt>
      <c:pivotFmt>
        <c:idx val="47"/>
        <c:spPr>
          <a:solidFill>
            <a:srgbClr val="FFC000"/>
          </a:solidFill>
          <a:ln>
            <a:noFill/>
          </a:ln>
          <a:effectLst/>
          <a:sp3d/>
        </c:spPr>
      </c:pivotFmt>
      <c:pivotFmt>
        <c:idx val="4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p3d/>
        </c:spPr>
      </c:pivotFmt>
      <c:pivotFmt>
        <c:idx val="49"/>
        <c:spPr>
          <a:solidFill>
            <a:schemeClr val="accent1">
              <a:lumMod val="50000"/>
            </a:schemeClr>
          </a:solidFill>
          <a:ln>
            <a:noFill/>
          </a:ln>
          <a:effectLst/>
          <a:sp3d/>
        </c:spPr>
      </c:pivotFmt>
      <c:pivotFmt>
        <c:idx val="50"/>
        <c:spPr>
          <a:solidFill>
            <a:srgbClr val="FFC000"/>
          </a:solidFill>
          <a:ln>
            <a:noFill/>
          </a:ln>
          <a:effectLst/>
          <a:sp3d/>
        </c:spPr>
      </c:pivotFmt>
      <c:pivotFmt>
        <c:idx val="5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p3d/>
        </c:spPr>
      </c:pivotFmt>
      <c:pivotFmt>
        <c:idx val="52"/>
        <c:spPr>
          <a:solidFill>
            <a:schemeClr val="accent1">
              <a:lumMod val="50000"/>
            </a:schemeClr>
          </a:solidFill>
          <a:ln>
            <a:noFill/>
          </a:ln>
          <a:effectLst/>
          <a:sp3d/>
        </c:spPr>
      </c:pivotFmt>
      <c:pivotFmt>
        <c:idx val="53"/>
        <c:spPr>
          <a:solidFill>
            <a:srgbClr val="FFC000"/>
          </a:solidFill>
          <a:ln>
            <a:noFill/>
          </a:ln>
          <a:effectLst/>
          <a:sp3d/>
        </c:spPr>
      </c:pivotFmt>
      <c:pivotFmt>
        <c:idx val="5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p3d/>
        </c:spPr>
      </c:pivotFmt>
      <c:pivotFmt>
        <c:idx val="55"/>
        <c:spPr>
          <a:solidFill>
            <a:schemeClr val="accent1">
              <a:lumMod val="50000"/>
            </a:schemeClr>
          </a:solidFill>
          <a:ln>
            <a:noFill/>
          </a:ln>
          <a:effectLst/>
          <a:sp3d/>
        </c:spPr>
      </c:pivotFmt>
      <c:pivotFmt>
        <c:idx val="56"/>
        <c:spPr>
          <a:solidFill>
            <a:srgbClr val="FFC000"/>
          </a:solidFill>
          <a:ln>
            <a:noFill/>
          </a:ln>
          <a:effectLst/>
          <a:sp3d/>
        </c:spP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637630816720683E-2"/>
          <c:y val="0.158597272026335"/>
          <c:w val="0.73670323909970203"/>
          <c:h val="0.6273942887959799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Dashboard!$B$41</c:f>
              <c:strCache>
                <c:ptCount val="1"/>
                <c:pt idx="0">
                  <c:v>Suma de Valor de mercado 2014 (mdd)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Dashboard!$A$42:$A$57</c:f>
              <c:strCache>
                <c:ptCount val="15"/>
                <c:pt idx="0">
                  <c:v>América Móvil</c:v>
                </c:pt>
                <c:pt idx="1">
                  <c:v>Arca Continental</c:v>
                </c:pt>
                <c:pt idx="2">
                  <c:v>Cemex</c:v>
                </c:pt>
                <c:pt idx="3">
                  <c:v>El puerto de Liverpool</c:v>
                </c:pt>
                <c:pt idx="4">
                  <c:v>Femsa</c:v>
                </c:pt>
                <c:pt idx="5">
                  <c:v>Fibra Uno</c:v>
                </c:pt>
                <c:pt idx="6">
                  <c:v>Grupo Alfa</c:v>
                </c:pt>
                <c:pt idx="7">
                  <c:v>Grupo Bimbo</c:v>
                </c:pt>
                <c:pt idx="8">
                  <c:v>Grupo Carso</c:v>
                </c:pt>
                <c:pt idx="9">
                  <c:v>Grupo Financiero Banorte</c:v>
                </c:pt>
                <c:pt idx="10">
                  <c:v>Grupo Financiero México</c:v>
                </c:pt>
                <c:pt idx="11">
                  <c:v>Grupo Geo</c:v>
                </c:pt>
                <c:pt idx="12">
                  <c:v>Grupo Homex</c:v>
                </c:pt>
                <c:pt idx="13">
                  <c:v>Grupo Inbursa</c:v>
                </c:pt>
                <c:pt idx="14">
                  <c:v>Grupo Televisa</c:v>
                </c:pt>
              </c:strCache>
            </c:strRef>
          </c:cat>
          <c:val>
            <c:numRef>
              <c:f>Dashboard!$B$42:$B$57</c:f>
              <c:numCache>
                <c:formatCode>"$"#,##0.00</c:formatCode>
                <c:ptCount val="15"/>
                <c:pt idx="0">
                  <c:v>61126</c:v>
                </c:pt>
                <c:pt idx="1">
                  <c:v>12059</c:v>
                </c:pt>
                <c:pt idx="2">
                  <c:v>21323</c:v>
                </c:pt>
                <c:pt idx="3">
                  <c:v>33045</c:v>
                </c:pt>
                <c:pt idx="4">
                  <c:v>32126</c:v>
                </c:pt>
                <c:pt idx="5">
                  <c:v>-4705</c:v>
                </c:pt>
                <c:pt idx="6">
                  <c:v>20766</c:v>
                </c:pt>
                <c:pt idx="7">
                  <c:v>-5349</c:v>
                </c:pt>
                <c:pt idx="8">
                  <c:v>-5507</c:v>
                </c:pt>
                <c:pt idx="9">
                  <c:v>4326</c:v>
                </c:pt>
                <c:pt idx="10">
                  <c:v>11500</c:v>
                </c:pt>
                <c:pt idx="11">
                  <c:v>-1537</c:v>
                </c:pt>
                <c:pt idx="12">
                  <c:v>-2107</c:v>
                </c:pt>
                <c:pt idx="13">
                  <c:v>-3316</c:v>
                </c:pt>
                <c:pt idx="14">
                  <c:v>16920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2-48D4-8478-32559FC2D0D3}"/>
            </c:ext>
          </c:extLst>
        </c:ser>
        <c:ser>
          <c:idx val="1"/>
          <c:order val="1"/>
          <c:tx>
            <c:strRef>
              <c:f>Dashboard!$C$41</c:f>
              <c:strCache>
                <c:ptCount val="1"/>
                <c:pt idx="0">
                  <c:v>Suma de Valor de mercado 2015 (mdd)2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Dashboard!$A$42:$A$57</c:f>
              <c:strCache>
                <c:ptCount val="15"/>
                <c:pt idx="0">
                  <c:v>América Móvil</c:v>
                </c:pt>
                <c:pt idx="1">
                  <c:v>Arca Continental</c:v>
                </c:pt>
                <c:pt idx="2">
                  <c:v>Cemex</c:v>
                </c:pt>
                <c:pt idx="3">
                  <c:v>El puerto de Liverpool</c:v>
                </c:pt>
                <c:pt idx="4">
                  <c:v>Femsa</c:v>
                </c:pt>
                <c:pt idx="5">
                  <c:v>Fibra Uno</c:v>
                </c:pt>
                <c:pt idx="6">
                  <c:v>Grupo Alfa</c:v>
                </c:pt>
                <c:pt idx="7">
                  <c:v>Grupo Bimbo</c:v>
                </c:pt>
                <c:pt idx="8">
                  <c:v>Grupo Carso</c:v>
                </c:pt>
                <c:pt idx="9">
                  <c:v>Grupo Financiero Banorte</c:v>
                </c:pt>
                <c:pt idx="10">
                  <c:v>Grupo Financiero México</c:v>
                </c:pt>
                <c:pt idx="11">
                  <c:v>Grupo Geo</c:v>
                </c:pt>
                <c:pt idx="12">
                  <c:v>Grupo Homex</c:v>
                </c:pt>
                <c:pt idx="13">
                  <c:v>Grupo Inbursa</c:v>
                </c:pt>
                <c:pt idx="14">
                  <c:v>Grupo Televisa</c:v>
                </c:pt>
              </c:strCache>
            </c:strRef>
          </c:cat>
          <c:val>
            <c:numRef>
              <c:f>Dashboard!$C$42:$C$57</c:f>
              <c:numCache>
                <c:formatCode>"$"#,##0.00</c:formatCode>
                <c:ptCount val="15"/>
                <c:pt idx="0">
                  <c:v>51900</c:v>
                </c:pt>
                <c:pt idx="1">
                  <c:v>11300</c:v>
                </c:pt>
                <c:pt idx="2">
                  <c:v>10200</c:v>
                </c:pt>
                <c:pt idx="3">
                  <c:v>15900</c:v>
                </c:pt>
                <c:pt idx="4">
                  <c:v>33600</c:v>
                </c:pt>
                <c:pt idx="5">
                  <c:v>7400</c:v>
                </c:pt>
                <c:pt idx="6">
                  <c:v>9400</c:v>
                </c:pt>
                <c:pt idx="7">
                  <c:v>13500</c:v>
                </c:pt>
                <c:pt idx="8">
                  <c:v>10500</c:v>
                </c:pt>
                <c:pt idx="9">
                  <c:v>15200</c:v>
                </c:pt>
                <c:pt idx="10">
                  <c:v>18500</c:v>
                </c:pt>
                <c:pt idx="11">
                  <c:v>237</c:v>
                </c:pt>
                <c:pt idx="12">
                  <c:v>177</c:v>
                </c:pt>
                <c:pt idx="13">
                  <c:v>13300</c:v>
                </c:pt>
                <c:pt idx="14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2-48D4-8478-32559FC2D0D3}"/>
            </c:ext>
          </c:extLst>
        </c:ser>
        <c:ser>
          <c:idx val="2"/>
          <c:order val="2"/>
          <c:tx>
            <c:strRef>
              <c:f>Dashboard!$D$41</c:f>
              <c:strCache>
                <c:ptCount val="1"/>
                <c:pt idx="0">
                  <c:v>Suma de Valor de mercado 2016 (mdd)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Dashboard!$A$42:$A$57</c:f>
              <c:strCache>
                <c:ptCount val="15"/>
                <c:pt idx="0">
                  <c:v>América Móvil</c:v>
                </c:pt>
                <c:pt idx="1">
                  <c:v>Arca Continental</c:v>
                </c:pt>
                <c:pt idx="2">
                  <c:v>Cemex</c:v>
                </c:pt>
                <c:pt idx="3">
                  <c:v>El puerto de Liverpool</c:v>
                </c:pt>
                <c:pt idx="4">
                  <c:v>Femsa</c:v>
                </c:pt>
                <c:pt idx="5">
                  <c:v>Fibra Uno</c:v>
                </c:pt>
                <c:pt idx="6">
                  <c:v>Grupo Alfa</c:v>
                </c:pt>
                <c:pt idx="7">
                  <c:v>Grupo Bimbo</c:v>
                </c:pt>
                <c:pt idx="8">
                  <c:v>Grupo Carso</c:v>
                </c:pt>
                <c:pt idx="9">
                  <c:v>Grupo Financiero Banorte</c:v>
                </c:pt>
                <c:pt idx="10">
                  <c:v>Grupo Financiero México</c:v>
                </c:pt>
                <c:pt idx="11">
                  <c:v>Grupo Geo</c:v>
                </c:pt>
                <c:pt idx="12">
                  <c:v>Grupo Homex</c:v>
                </c:pt>
                <c:pt idx="13">
                  <c:v>Grupo Inbursa</c:v>
                </c:pt>
                <c:pt idx="14">
                  <c:v>Grupo Televisa</c:v>
                </c:pt>
              </c:strCache>
            </c:strRef>
          </c:cat>
          <c:val>
            <c:numRef>
              <c:f>Dashboard!$D$42:$D$57</c:f>
              <c:numCache>
                <c:formatCode>"$"#,##0.00</c:formatCode>
                <c:ptCount val="15"/>
                <c:pt idx="0">
                  <c:v>55060</c:v>
                </c:pt>
                <c:pt idx="1">
                  <c:v>15480</c:v>
                </c:pt>
                <c:pt idx="2">
                  <c:v>26906</c:v>
                </c:pt>
                <c:pt idx="3">
                  <c:v>9882</c:v>
                </c:pt>
                <c:pt idx="4">
                  <c:v>16502</c:v>
                </c:pt>
                <c:pt idx="5">
                  <c:v>-3257</c:v>
                </c:pt>
                <c:pt idx="6">
                  <c:v>22628</c:v>
                </c:pt>
                <c:pt idx="7">
                  <c:v>9561</c:v>
                </c:pt>
                <c:pt idx="8">
                  <c:v>19732</c:v>
                </c:pt>
                <c:pt idx="9">
                  <c:v>1380</c:v>
                </c:pt>
                <c:pt idx="10">
                  <c:v>27815</c:v>
                </c:pt>
                <c:pt idx="11">
                  <c:v>99</c:v>
                </c:pt>
                <c:pt idx="12">
                  <c:v>-2263</c:v>
                </c:pt>
                <c:pt idx="13">
                  <c:v>19794</c:v>
                </c:pt>
                <c:pt idx="14">
                  <c:v>-1446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E2-48D4-8478-32559FC2D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33002304"/>
        <c:axId val="533002720"/>
        <c:axId val="0"/>
      </c:bar3DChart>
      <c:catAx>
        <c:axId val="5330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3002720"/>
        <c:crosses val="autoZero"/>
        <c:auto val="1"/>
        <c:lblAlgn val="ctr"/>
        <c:lblOffset val="100"/>
        <c:noMultiLvlLbl val="0"/>
      </c:catAx>
      <c:valAx>
        <c:axId val="5330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30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94704098636626"/>
          <c:y val="0.44426482939622391"/>
          <c:w val="0.19625758731609136"/>
          <c:h val="0.18708384899852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8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12" Type="http://schemas.openxmlformats.org/officeDocument/2006/relationships/image" Target="../media/image27.png"/><Relationship Id="rId17" Type="http://schemas.openxmlformats.org/officeDocument/2006/relationships/image" Target="../media/image32.png"/><Relationship Id="rId2" Type="http://schemas.openxmlformats.org/officeDocument/2006/relationships/image" Target="../media/image2.png"/><Relationship Id="rId16" Type="http://schemas.openxmlformats.org/officeDocument/2006/relationships/image" Target="../media/image31.png"/><Relationship Id="rId1" Type="http://schemas.openxmlformats.org/officeDocument/2006/relationships/chart" Target="../charts/chart3.xml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5" Type="http://schemas.openxmlformats.org/officeDocument/2006/relationships/image" Target="../media/image3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8BD8333-D403-49FC-8BE8-CAC67B53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582722</xdr:colOff>
      <xdr:row>21</xdr:row>
      <xdr:rowOff>185151</xdr:rowOff>
    </xdr:to>
    <xdr:graphicFrame macro="">
      <xdr:nvGraphicFramePr>
        <xdr:cNvPr id="6" name="Gráfico 3">
          <a:extLst>
            <a:ext uri="{FF2B5EF4-FFF2-40B4-BE49-F238E27FC236}">
              <a16:creationId xmlns:a16="http://schemas.microsoft.com/office/drawing/2014/main" id="{83863DEB-024E-4232-A6FC-B63AABF30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14</xdr:row>
      <xdr:rowOff>104775</xdr:rowOff>
    </xdr:from>
    <xdr:to>
      <xdr:col>12</xdr:col>
      <xdr:colOff>400050</xdr:colOff>
      <xdr:row>27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4CF20F-5343-4F18-9F91-69A12B887C6B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B3D36F-E9CC-41BB-AB29-D59C94E695D3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20BCD7BE-ED29-4328-BCA6-921D83AB07E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E41450AA-ABCD-40D2-8324-79541FB1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1314450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4B0482B7-AE51-4F12-B023-97873B8A0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1304925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A8B17CD8-7E62-4766-B0BA-5370EED06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1285875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7A7528A1-BF28-4C6F-B45A-39AAFB8FFB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1295400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6DA6641E-677B-41B8-A757-AE16EBEC6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1285875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93F50ACA-81CB-4DC3-93EA-4FF3F896A9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1276350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90ED28E0-F4B6-46F2-A372-F28DC4084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1266825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CB716A8F-B030-43D0-9BA1-789D3CE6C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1276350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F91FBDEB-DE5D-49D4-A3B7-07D72DC5D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1276350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D79E6C2B-27AB-43C6-B9BC-8A33BE22B2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1276350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C16809C8-E283-4892-9D46-DB2D6536B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1266825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F63F637B-438D-4E11-815F-FA0533D3B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1266825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3DCDB119-B1CD-4FA9-ADA0-4CAA7AADC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1257300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879E4CA7-5C49-49D3-AFA4-4ABA7D33D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1266825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FC91EA3-4BA2-4CC2-B3C2-437C12978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1266825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B96AAC5D-3936-42D2-B674-80DC3DD88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6BEB02-2108-4248-8168-E1990BFD75EC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9</xdr:row>
      <xdr:rowOff>19050</xdr:rowOff>
    </xdr:from>
    <xdr:to>
      <xdr:col>7</xdr:col>
      <xdr:colOff>1333500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C6EA2005-4DFE-4F3C-9909-535BAAC32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894B8F1C-070A-4BA9-A9C2-D5AE73A4B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1184A0A9-DF4D-4BA4-9FC7-10C988EC0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932D565-FE11-45B3-8DEE-203853DA8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BE302621-5C60-4959-BF58-3F8AD6BBF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E82827DC-6173-4F46-A711-0D9898BD6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7F328C48-852C-4CDC-BDE4-786AB999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CE58D881-3FD6-458A-9689-4D3C614A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BC7A09D1-69A6-4B0E-955A-1F84FF320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10</xdr:row>
      <xdr:rowOff>38100</xdr:rowOff>
    </xdr:from>
    <xdr:to>
      <xdr:col>7</xdr:col>
      <xdr:colOff>1323975</xdr:colOff>
      <xdr:row>10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112BD4BE-3884-4C47-9620-6BFCC447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352425</xdr:colOff>
      <xdr:row>4</xdr:row>
      <xdr:rowOff>390525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BDFF86E8-B7C1-405B-B7F3-6834DF0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</xdr:colOff>
      <xdr:row>7</xdr:row>
      <xdr:rowOff>116676</xdr:rowOff>
    </xdr:from>
    <xdr:to>
      <xdr:col>4</xdr:col>
      <xdr:colOff>702468</xdr:colOff>
      <xdr:row>34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7</xdr:row>
      <xdr:rowOff>61915</xdr:rowOff>
    </xdr:from>
    <xdr:to>
      <xdr:col>6</xdr:col>
      <xdr:colOff>2405062</xdr:colOff>
      <xdr:row>34</xdr:row>
      <xdr:rowOff>23812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EF6BC860-5954-4B9C-A847-81536E48025C}"/>
            </a:ext>
          </a:extLst>
        </xdr:cNvPr>
        <xdr:cNvGrpSpPr/>
      </xdr:nvGrpSpPr>
      <xdr:grpSpPr>
        <a:xfrm>
          <a:off x="9884569" y="1395415"/>
          <a:ext cx="4188618" cy="5105397"/>
          <a:chOff x="9884569" y="1443040"/>
          <a:chExt cx="4188618" cy="5105397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3" name="Valor de mercado 2014 (mdd)">
                <a:extLst>
                  <a:ext uri="{FF2B5EF4-FFF2-40B4-BE49-F238E27FC236}">
                    <a16:creationId xmlns:a16="http://schemas.microsoft.com/office/drawing/2014/main" id="{00000000-0008-0000-0A00-000003000000}"/>
                  </a:ext>
                </a:extLst>
              </xdr:cNvPr>
              <xdr:cNvGraphicFramePr/>
            </xdr:nvGraphicFramePr>
            <xdr:xfrm>
              <a:off x="11732416" y="1443040"/>
              <a:ext cx="2316959" cy="1807367"/>
            </xdr:xfrm>
            <a:graphic>
              <a:graphicData uri="http://schemas.microsoft.com/office/drawing/2010/slicer">
                <sle:slicer xmlns:sle="http://schemas.microsoft.com/office/drawing/2010/slicer" name="Valor de mercado 2014 (mdd)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1732416" y="1395415"/>
                <a:ext cx="2316959" cy="180736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MX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4" name="Valor de mercado 2015 (mdd)2">
                <a:extLst>
                  <a:ext uri="{FF2B5EF4-FFF2-40B4-BE49-F238E27FC236}">
                    <a16:creationId xmlns:a16="http://schemas.microsoft.com/office/drawing/2014/main" id="{00000000-0008-0000-0A00-000004000000}"/>
                  </a:ext>
                </a:extLst>
              </xdr:cNvPr>
              <xdr:cNvGraphicFramePr/>
            </xdr:nvGraphicFramePr>
            <xdr:xfrm>
              <a:off x="11756229" y="3286125"/>
              <a:ext cx="2316958" cy="1654969"/>
            </xdr:xfrm>
            <a:graphic>
              <a:graphicData uri="http://schemas.microsoft.com/office/drawing/2010/slicer">
                <sle:slicer xmlns:sle="http://schemas.microsoft.com/office/drawing/2010/slicer" name="Valor de mercado 2015 (mdd)2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1756229" y="3238500"/>
                <a:ext cx="2316958" cy="165496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MX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5" name="Valor de mercado 2016 (mdd)">
                <a:extLst>
                  <a:ext uri="{FF2B5EF4-FFF2-40B4-BE49-F238E27FC236}">
                    <a16:creationId xmlns:a16="http://schemas.microsoft.com/office/drawing/2014/main" id="{00000000-0008-0000-0A00-000005000000}"/>
                  </a:ext>
                </a:extLst>
              </xdr:cNvPr>
              <xdr:cNvGraphicFramePr/>
            </xdr:nvGraphicFramePr>
            <xdr:xfrm>
              <a:off x="11687174" y="5038725"/>
              <a:ext cx="2290763" cy="1509712"/>
            </xdr:xfrm>
            <a:graphic>
              <a:graphicData uri="http://schemas.microsoft.com/office/drawing/2010/slicer">
                <sle:slicer xmlns:sle="http://schemas.microsoft.com/office/drawing/2010/slicer" name="Valor de mercado 2016 (mdd)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1687174" y="4991100"/>
                <a:ext cx="2290763" cy="150971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MX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7" name="Industria">
                <a:extLst>
                  <a:ext uri="{FF2B5EF4-FFF2-40B4-BE49-F238E27FC236}">
                    <a16:creationId xmlns:a16="http://schemas.microsoft.com/office/drawing/2014/main" id="{A6349C74-6A94-458A-BD99-20C65B8580B1}"/>
                  </a:ext>
                </a:extLst>
              </xdr:cNvPr>
              <xdr:cNvGraphicFramePr/>
            </xdr:nvGraphicFramePr>
            <xdr:xfrm>
              <a:off x="9884569" y="1488282"/>
              <a:ext cx="1807368" cy="2476500"/>
            </xdr:xfrm>
            <a:graphic>
              <a:graphicData uri="http://schemas.microsoft.com/office/drawing/2010/slicer">
                <sle:slicer xmlns:sle="http://schemas.microsoft.com/office/drawing/2010/slicer" name="Industria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884569" y="1440657"/>
                <a:ext cx="1807368" cy="24765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MX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8" name="Nombre">
                <a:extLst>
                  <a:ext uri="{FF2B5EF4-FFF2-40B4-BE49-F238E27FC236}">
                    <a16:creationId xmlns:a16="http://schemas.microsoft.com/office/drawing/2014/main" id="{A5B327C9-81B9-4686-8193-19C1E4DE458F}"/>
                  </a:ext>
                </a:extLst>
              </xdr:cNvPr>
              <xdr:cNvGraphicFramePr/>
            </xdr:nvGraphicFramePr>
            <xdr:xfrm>
              <a:off x="9896475" y="4038600"/>
              <a:ext cx="1735931" cy="2414587"/>
            </xdr:xfrm>
            <a:graphic>
              <a:graphicData uri="http://schemas.microsoft.com/office/drawing/2010/slicer">
                <sle:slicer xmlns:sle="http://schemas.microsoft.com/office/drawing/2010/slicer" name="Nombre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896475" y="3990975"/>
                <a:ext cx="1735931" cy="241458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MX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</xdr:grpSp>
    <xdr:clientData/>
  </xdr:twoCellAnchor>
  <xdr:twoCellAnchor>
    <xdr:from>
      <xdr:col>0</xdr:col>
      <xdr:colOff>71438</xdr:colOff>
      <xdr:row>0</xdr:row>
      <xdr:rowOff>0</xdr:rowOff>
    </xdr:from>
    <xdr:to>
      <xdr:col>4</xdr:col>
      <xdr:colOff>654844</xdr:colOff>
      <xdr:row>7</xdr:row>
      <xdr:rowOff>71437</xdr:rowOff>
    </xdr:to>
    <xdr:grpSp>
      <xdr:nvGrpSpPr>
        <xdr:cNvPr id="43" name="Grupo 42">
          <a:extLst>
            <a:ext uri="{FF2B5EF4-FFF2-40B4-BE49-F238E27FC236}">
              <a16:creationId xmlns:a16="http://schemas.microsoft.com/office/drawing/2014/main" id="{874B7722-A853-4B19-BFD5-B6408E1F842C}"/>
            </a:ext>
          </a:extLst>
        </xdr:cNvPr>
        <xdr:cNvGrpSpPr/>
      </xdr:nvGrpSpPr>
      <xdr:grpSpPr>
        <a:xfrm>
          <a:off x="71438" y="0"/>
          <a:ext cx="9715500" cy="1404937"/>
          <a:chOff x="178594" y="35719"/>
          <a:chExt cx="9715500" cy="1404937"/>
        </a:xfrm>
      </xdr:grpSpPr>
      <xdr:sp macro="" textlink="">
        <xdr:nvSpPr>
          <xdr:cNvPr id="6" name="Rectángulo: esquinas diagonales cortadas 5">
            <a:extLst>
              <a:ext uri="{FF2B5EF4-FFF2-40B4-BE49-F238E27FC236}">
                <a16:creationId xmlns:a16="http://schemas.microsoft.com/office/drawing/2014/main" id="{D7A37EFF-362A-4872-ABCB-5DA0BDC1F2F5}"/>
              </a:ext>
            </a:extLst>
          </xdr:cNvPr>
          <xdr:cNvSpPr/>
        </xdr:nvSpPr>
        <xdr:spPr>
          <a:xfrm>
            <a:off x="178594" y="35719"/>
            <a:ext cx="9715500" cy="1404937"/>
          </a:xfrm>
          <a:prstGeom prst="snip2Diag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s-MX" sz="2800"/>
              <a:t>Empresas más grandes de Mexico en 2016</a:t>
            </a:r>
            <a:endParaRPr lang="es-MX" sz="1100"/>
          </a:p>
        </xdr:txBody>
      </xdr:sp>
      <xdr:pic>
        <xdr:nvPicPr>
          <xdr:cNvPr id="12" name="Imagen 18">
            <a:extLst>
              <a:ext uri="{FF2B5EF4-FFF2-40B4-BE49-F238E27FC236}">
                <a16:creationId xmlns:a16="http://schemas.microsoft.com/office/drawing/2014/main" id="{D636DB0E-862A-44AC-BCFA-B137FBB0C3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358187" y="59531"/>
            <a:ext cx="976313" cy="50159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8" name="Imagen 27">
            <a:extLst>
              <a:ext uri="{FF2B5EF4-FFF2-40B4-BE49-F238E27FC236}">
                <a16:creationId xmlns:a16="http://schemas.microsoft.com/office/drawing/2014/main" id="{EB510D1B-B254-44AB-84D2-7247CA64E3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6694" y="762000"/>
            <a:ext cx="933450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9" name="Imagen 4">
            <a:extLst>
              <a:ext uri="{FF2B5EF4-FFF2-40B4-BE49-F238E27FC236}">
                <a16:creationId xmlns:a16="http://schemas.microsoft.com/office/drawing/2014/main" id="{D0840AE3-478B-4D98-B489-7FDA700D855D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482013" y="762000"/>
            <a:ext cx="933450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0" name="Imagen 5">
            <a:extLst>
              <a:ext uri="{FF2B5EF4-FFF2-40B4-BE49-F238E27FC236}">
                <a16:creationId xmlns:a16="http://schemas.microsoft.com/office/drawing/2014/main" id="{061F778E-D881-4479-8296-AA55BFB0E1BB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81938" y="1097757"/>
            <a:ext cx="933450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1" name="Imagen 6">
            <a:extLst>
              <a:ext uri="{FF2B5EF4-FFF2-40B4-BE49-F238E27FC236}">
                <a16:creationId xmlns:a16="http://schemas.microsoft.com/office/drawing/2014/main" id="{91138AA0-8932-436F-9805-1496548B7E32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58050" y="738187"/>
            <a:ext cx="933450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2" name="Imagen 7">
            <a:extLst>
              <a:ext uri="{FF2B5EF4-FFF2-40B4-BE49-F238E27FC236}">
                <a16:creationId xmlns:a16="http://schemas.microsoft.com/office/drawing/2014/main" id="{4CB410BF-96BD-49A5-9734-3750ADC24E0A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07969" y="1078706"/>
            <a:ext cx="933450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3" name="Imagen 8">
            <a:extLst>
              <a:ext uri="{FF2B5EF4-FFF2-40B4-BE49-F238E27FC236}">
                <a16:creationId xmlns:a16="http://schemas.microsoft.com/office/drawing/2014/main" id="{4A600110-CC6C-4083-92D0-F8D651DE683A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72188" y="733425"/>
            <a:ext cx="933450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4" name="Imagen 9">
            <a:extLst>
              <a:ext uri="{FF2B5EF4-FFF2-40B4-BE49-F238E27FC236}">
                <a16:creationId xmlns:a16="http://schemas.microsoft.com/office/drawing/2014/main" id="{9CBB7EAA-95DD-4D7B-AC71-F931E28329F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79244" y="1071563"/>
            <a:ext cx="933450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5" name="Imagen 10">
            <a:extLst>
              <a:ext uri="{FF2B5EF4-FFF2-40B4-BE49-F238E27FC236}">
                <a16:creationId xmlns:a16="http://schemas.microsoft.com/office/drawing/2014/main" id="{A72BF901-199B-4CE4-8DFF-126F871B7FFB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41081" y="757238"/>
            <a:ext cx="933450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6" name="Imagen 11">
            <a:extLst>
              <a:ext uri="{FF2B5EF4-FFF2-40B4-BE49-F238E27FC236}">
                <a16:creationId xmlns:a16="http://schemas.microsoft.com/office/drawing/2014/main" id="{B6BBE9C5-4753-44D6-89FA-593FC32FC43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0531" y="1095375"/>
            <a:ext cx="933450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7" name="Imagen 12">
            <a:extLst>
              <a:ext uri="{FF2B5EF4-FFF2-40B4-BE49-F238E27FC236}">
                <a16:creationId xmlns:a16="http://schemas.microsoft.com/office/drawing/2014/main" id="{8BB6728C-D764-47A9-8776-44A45CB8D9D5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31405" y="764381"/>
            <a:ext cx="933450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8" name="Imagen 13">
            <a:extLst>
              <a:ext uri="{FF2B5EF4-FFF2-40B4-BE49-F238E27FC236}">
                <a16:creationId xmlns:a16="http://schemas.microsoft.com/office/drawing/2014/main" id="{84DA0C73-7970-4074-A08F-C3C42FBA8E45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26569" y="1083468"/>
            <a:ext cx="933450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9" name="Imagen 14">
            <a:extLst>
              <a:ext uri="{FF2B5EF4-FFF2-40B4-BE49-F238E27FC236}">
                <a16:creationId xmlns:a16="http://schemas.microsoft.com/office/drawing/2014/main" id="{0B65326B-1533-4691-9261-3B9A6F9B26DD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455070" y="764381"/>
            <a:ext cx="933450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0" name="Imagen 15">
            <a:extLst>
              <a:ext uri="{FF2B5EF4-FFF2-40B4-BE49-F238E27FC236}">
                <a16:creationId xmlns:a16="http://schemas.microsoft.com/office/drawing/2014/main" id="{7FF9E627-75DC-4E8C-889A-96A6A1D0E0CC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64521" y="1092993"/>
            <a:ext cx="933450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1" name="Imagen 16">
            <a:extLst>
              <a:ext uri="{FF2B5EF4-FFF2-40B4-BE49-F238E27FC236}">
                <a16:creationId xmlns:a16="http://schemas.microsoft.com/office/drawing/2014/main" id="{B637E997-305D-4BFA-900D-3B1C43B13575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97781" y="762000"/>
            <a:ext cx="933450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2" name="Imagen 17">
            <a:extLst>
              <a:ext uri="{FF2B5EF4-FFF2-40B4-BE49-F238E27FC236}">
                <a16:creationId xmlns:a16="http://schemas.microsoft.com/office/drawing/2014/main" id="{92B55D5A-A8CE-4B74-AE5A-0C9FA2FD581F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9138" y="1097755"/>
            <a:ext cx="933450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critorio\DOCUMETOS\Simulador_Excel_2016v7.1.4_HASH\Simulador_Excel_2016v7.1.4_HASH\Personales\Mis%20Documentos\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ia Martinez Mendez" refreshedDate="44372.759385532408" createdVersion="6" refreshedVersion="6" minRefreshableVersion="3" recordCount="30">
  <cacheSource type="worksheet">
    <worksheetSource name="Tabla5"/>
  </cacheSource>
  <cacheFields count="5">
    <cacheField name="Giro Comercial" numFmtId="0">
      <sharedItems/>
    </cacheField>
    <cacheField name="Código" numFmtId="0">
      <sharedItems/>
    </cacheField>
    <cacheField name="Operación" numFmtId="0">
      <sharedItems count="2">
        <s v="Alquiler"/>
        <s v="Venta"/>
      </sharedItems>
    </cacheField>
    <cacheField name="Estado" numFmtId="0">
      <sharedItems/>
    </cacheField>
    <cacheField name="Monto" numFmtId="44">
      <sharedItems containsSemiMixedTypes="0" containsString="0" containsNumber="1" containsInteger="1" minValue="358846" maxValue="2937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lia Martinez Mendez" refreshedDate="44372.882897222225" createdVersion="6" refreshedVersion="6" minRefreshableVersion="3" recordCount="15">
  <cacheSource type="worksheet">
    <worksheetSource name="datostabla"/>
  </cacheSource>
  <cacheFields count="19">
    <cacheField name="Nombre" numFmtId="0">
      <sharedItems count="15">
        <s v="América Móvil"/>
        <s v="Femsa"/>
        <s v="Grupo Financiero Banorte"/>
        <s v="Grupo Financiero México"/>
        <s v="Grupo Televisa"/>
        <s v="Cemex"/>
        <s v="Grupo Inbursa"/>
        <s v="Grupo Bimbo"/>
        <s v="Grupo Alfa"/>
        <s v="El puerto de Liverpool"/>
        <s v="Arca Continental"/>
        <s v="Grupo Carso"/>
        <s v="Grupo Geo"/>
        <s v="Grupo Homex"/>
        <s v="Fibra Uno"/>
      </sharedItems>
    </cacheField>
    <cacheField name="Lugar de la lista de México" numFmtId="0">
      <sharedItems containsSemiMixedTypes="0" containsString="0" containsNumber="1" containsInteger="1" minValue="1" maxValue="15"/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7">
      <sharedItems containsSemiMixedTypes="0" containsString="0" containsNumber="1" containsInteger="1" minValue="-5507" maxValue="61126" count="15">
        <n v="61126"/>
        <n v="32126"/>
        <n v="4326"/>
        <n v="11500"/>
        <n v="16920"/>
        <n v="21323"/>
        <n v="-3316"/>
        <n v="-5349"/>
        <n v="20766"/>
        <n v="33045"/>
        <n v="12059"/>
        <n v="-5507"/>
        <n v="-1537"/>
        <n v="-2107"/>
        <n v="-4705"/>
      </sharedItems>
    </cacheField>
    <cacheField name="Valor de mercado 2015 (mdd)2" numFmtId="167">
      <sharedItems containsSemiMixedTypes="0" containsString="0" containsNumber="1" containsInteger="1" minValue="177" maxValue="51900" count="15">
        <n v="51900"/>
        <n v="33600"/>
        <n v="15200"/>
        <n v="18500"/>
        <n v="15600"/>
        <n v="10200"/>
        <n v="13300"/>
        <n v="13500"/>
        <n v="9400"/>
        <n v="15900"/>
        <n v="11300"/>
        <n v="10500"/>
        <n v="237"/>
        <n v="177"/>
        <n v="7400"/>
      </sharedItems>
    </cacheField>
    <cacheField name="Valor de mercado 2016 (mdd)" numFmtId="167">
      <sharedItems containsSemiMixedTypes="0" containsString="0" containsNumber="1" containsInteger="1" minValue="-3257" maxValue="55060" count="15">
        <n v="55060"/>
        <n v="16502"/>
        <n v="1380"/>
        <n v="27815"/>
        <n v="-1446"/>
        <n v="26906"/>
        <n v="19794"/>
        <n v="9561"/>
        <n v="22628"/>
        <n v="9882"/>
        <n v="15480"/>
        <n v="19732"/>
        <n v="99"/>
        <n v="-2263"/>
        <n v="-3257"/>
      </sharedItems>
    </cacheField>
    <cacheField name="Logo" numFmtId="0">
      <sharedItems containsNonDate="0" containsString="0" containsBlank="1"/>
    </cacheField>
    <cacheField name="Columna1" numFmtId="168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8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6">
      <sharedItems containsNonDate="0" containsString="0" containsBlank="1"/>
    </cacheField>
    <cacheField name="Columna8" numFmtId="166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8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Estacionamiento"/>
    <s v="Est"/>
    <x v="0"/>
    <s v="Puebla"/>
    <n v="2133903"/>
  </r>
  <r>
    <s v="Local"/>
    <s v="Loc"/>
    <x v="1"/>
    <s v="Hidalgo"/>
    <n v="1945424"/>
  </r>
  <r>
    <s v="Oficina"/>
    <s v="Ofi"/>
    <x v="0"/>
    <s v="Hidalgo"/>
    <n v="712416"/>
  </r>
  <r>
    <s v="Estacionamiento"/>
    <s v="Est"/>
    <x v="0"/>
    <s v="Hidalgo"/>
    <n v="1815450"/>
  </r>
  <r>
    <s v="Suelo"/>
    <s v="Sue"/>
    <x v="1"/>
    <s v="Veracruz"/>
    <n v="1138024"/>
  </r>
  <r>
    <s v="Industrial"/>
    <s v="Ind"/>
    <x v="0"/>
    <s v="Hidalgo"/>
    <n v="953156"/>
  </r>
  <r>
    <s v="Estacionamiento"/>
    <s v="Est"/>
    <x v="0"/>
    <s v="Veracruz"/>
    <n v="406686"/>
  </r>
  <r>
    <s v="Oficina"/>
    <s v="Ofi"/>
    <x v="1"/>
    <s v="Hidalgo"/>
    <n v="2158475"/>
  </r>
  <r>
    <s v="Piso"/>
    <s v="Pis"/>
    <x v="0"/>
    <s v="Puebla"/>
    <n v="1024380"/>
  </r>
  <r>
    <s v="Estacionamiento"/>
    <s v="Est"/>
    <x v="1"/>
    <s v="Puebla"/>
    <n v="2042768"/>
  </r>
  <r>
    <s v="Oficina"/>
    <s v="Ofi"/>
    <x v="0"/>
    <s v="Hidalgo"/>
    <n v="627068"/>
  </r>
  <r>
    <s v="Industrial"/>
    <s v="Ind"/>
    <x v="1"/>
    <s v="Hidalgo"/>
    <n v="999328"/>
  </r>
  <r>
    <s v="Estacionamiento"/>
    <s v="Est"/>
    <x v="1"/>
    <s v="Tlaxcala"/>
    <n v="2937300"/>
  </r>
  <r>
    <s v="Local"/>
    <s v="Loc"/>
    <x v="1"/>
    <s v="Veracruz"/>
    <n v="664700"/>
  </r>
  <r>
    <s v="Industrial"/>
    <s v="Ind"/>
    <x v="0"/>
    <s v="Hidalgo"/>
    <n v="820336"/>
  </r>
  <r>
    <s v="Casa"/>
    <s v="Cas"/>
    <x v="0"/>
    <s v="Hidalgo"/>
    <n v="937960"/>
  </r>
  <r>
    <s v="Casa"/>
    <s v="Cas"/>
    <x v="0"/>
    <s v="Veracruz"/>
    <n v="358846"/>
  </r>
  <r>
    <s v="Suelo"/>
    <s v="Sue"/>
    <x v="1"/>
    <s v="Tlaxcala"/>
    <n v="1679605"/>
  </r>
  <r>
    <s v="Piso"/>
    <s v="Pis"/>
    <x v="0"/>
    <s v="Hidalgo"/>
    <n v="472615"/>
  </r>
  <r>
    <s v="Oficina"/>
    <s v="Ofi"/>
    <x v="0"/>
    <s v="Tlaxcala"/>
    <n v="1169496"/>
  </r>
  <r>
    <s v="Industrial"/>
    <s v="Ind"/>
    <x v="1"/>
    <s v="Tlaxcala"/>
    <n v="2020992"/>
  </r>
  <r>
    <s v="Oficina"/>
    <s v="Ofi"/>
    <x v="0"/>
    <s v="Puebla"/>
    <n v="727552"/>
  </r>
  <r>
    <s v="Casa"/>
    <s v="Cas"/>
    <x v="0"/>
    <s v="Hidalgo"/>
    <n v="1438929"/>
  </r>
  <r>
    <s v="Oficina"/>
    <s v="Ofi"/>
    <x v="0"/>
    <s v="Veracruz"/>
    <n v="427390"/>
  </r>
  <r>
    <s v="Oficina"/>
    <s v="Ofi"/>
    <x v="0"/>
    <s v="Tlaxcala"/>
    <n v="1170684"/>
  </r>
  <r>
    <s v="Local"/>
    <s v="Loc"/>
    <x v="0"/>
    <s v="Veracruz"/>
    <n v="549780"/>
  </r>
  <r>
    <s v="Local"/>
    <s v="Loc"/>
    <x v="0"/>
    <s v="Veracruz"/>
    <n v="659330"/>
  </r>
  <r>
    <s v="Casa"/>
    <s v="Cas"/>
    <x v="0"/>
    <s v="Tlaxcala"/>
    <n v="1660560"/>
  </r>
  <r>
    <s v="Casa"/>
    <s v="Cas"/>
    <x v="0"/>
    <s v="Veracruz"/>
    <n v="753571"/>
  </r>
  <r>
    <s v="Local"/>
    <s v="Loc"/>
    <x v="0"/>
    <s v="Veracruz"/>
    <n v="9390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1"/>
    <x v="0"/>
    <x v="0"/>
    <x v="0"/>
    <x v="0"/>
    <m/>
    <m/>
    <m/>
    <m/>
    <m/>
    <m/>
    <m/>
    <m/>
    <m/>
    <m/>
    <m/>
    <m/>
    <m/>
  </r>
  <r>
    <x v="1"/>
    <n v="2"/>
    <x v="1"/>
    <x v="1"/>
    <x v="1"/>
    <x v="1"/>
    <m/>
    <m/>
    <m/>
    <m/>
    <m/>
    <m/>
    <m/>
    <m/>
    <m/>
    <m/>
    <m/>
    <m/>
    <m/>
  </r>
  <r>
    <x v="2"/>
    <n v="3"/>
    <x v="2"/>
    <x v="2"/>
    <x v="2"/>
    <x v="2"/>
    <m/>
    <m/>
    <m/>
    <m/>
    <m/>
    <m/>
    <m/>
    <m/>
    <m/>
    <m/>
    <m/>
    <m/>
    <m/>
  </r>
  <r>
    <x v="3"/>
    <n v="4"/>
    <x v="3"/>
    <x v="3"/>
    <x v="3"/>
    <x v="3"/>
    <m/>
    <m/>
    <m/>
    <m/>
    <m/>
    <m/>
    <m/>
    <m/>
    <m/>
    <m/>
    <m/>
    <m/>
    <m/>
  </r>
  <r>
    <x v="4"/>
    <n v="5"/>
    <x v="4"/>
    <x v="4"/>
    <x v="4"/>
    <x v="4"/>
    <m/>
    <m/>
    <m/>
    <m/>
    <m/>
    <m/>
    <m/>
    <m/>
    <m/>
    <m/>
    <m/>
    <m/>
    <m/>
  </r>
  <r>
    <x v="5"/>
    <n v="6"/>
    <x v="5"/>
    <x v="5"/>
    <x v="5"/>
    <x v="5"/>
    <m/>
    <m/>
    <m/>
    <m/>
    <m/>
    <m/>
    <m/>
    <m/>
    <m/>
    <m/>
    <m/>
    <m/>
    <m/>
  </r>
  <r>
    <x v="6"/>
    <n v="7"/>
    <x v="2"/>
    <x v="6"/>
    <x v="6"/>
    <x v="6"/>
    <m/>
    <m/>
    <m/>
    <m/>
    <m/>
    <m/>
    <m/>
    <m/>
    <m/>
    <m/>
    <m/>
    <m/>
    <m/>
  </r>
  <r>
    <x v="7"/>
    <n v="8"/>
    <x v="6"/>
    <x v="7"/>
    <x v="7"/>
    <x v="7"/>
    <m/>
    <m/>
    <m/>
    <m/>
    <m/>
    <m/>
    <m/>
    <m/>
    <m/>
    <m/>
    <m/>
    <m/>
    <m/>
  </r>
  <r>
    <x v="8"/>
    <n v="9"/>
    <x v="7"/>
    <x v="8"/>
    <x v="8"/>
    <x v="8"/>
    <m/>
    <m/>
    <m/>
    <m/>
    <m/>
    <m/>
    <m/>
    <m/>
    <m/>
    <m/>
    <m/>
    <m/>
    <m/>
  </r>
  <r>
    <x v="9"/>
    <n v="10"/>
    <x v="8"/>
    <x v="9"/>
    <x v="9"/>
    <x v="9"/>
    <m/>
    <m/>
    <m/>
    <m/>
    <m/>
    <m/>
    <m/>
    <m/>
    <m/>
    <m/>
    <m/>
    <m/>
    <m/>
  </r>
  <r>
    <x v="10"/>
    <n v="11"/>
    <x v="1"/>
    <x v="10"/>
    <x v="10"/>
    <x v="10"/>
    <m/>
    <m/>
    <m/>
    <m/>
    <m/>
    <m/>
    <m/>
    <m/>
    <m/>
    <m/>
    <m/>
    <m/>
    <m/>
  </r>
  <r>
    <x v="11"/>
    <n v="12"/>
    <x v="7"/>
    <x v="11"/>
    <x v="11"/>
    <x v="11"/>
    <m/>
    <m/>
    <m/>
    <m/>
    <m/>
    <m/>
    <m/>
    <m/>
    <m/>
    <m/>
    <m/>
    <m/>
    <m/>
  </r>
  <r>
    <x v="12"/>
    <n v="13"/>
    <x v="9"/>
    <x v="12"/>
    <x v="12"/>
    <x v="12"/>
    <m/>
    <m/>
    <m/>
    <m/>
    <m/>
    <m/>
    <m/>
    <m/>
    <m/>
    <m/>
    <m/>
    <m/>
    <m/>
  </r>
  <r>
    <x v="13"/>
    <n v="14"/>
    <x v="10"/>
    <x v="13"/>
    <x v="13"/>
    <x v="13"/>
    <m/>
    <m/>
    <m/>
    <m/>
    <m/>
    <m/>
    <m/>
    <m/>
    <m/>
    <m/>
    <m/>
    <m/>
    <m/>
  </r>
  <r>
    <x v="14"/>
    <n v="15"/>
    <x v="11"/>
    <x v="14"/>
    <x v="14"/>
    <x v="14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J10:K13" firstHeaderRow="1" firstDataRow="1" firstDataCol="1"/>
  <pivotFields count="5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numFmtId="44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Monto" fld="4" baseField="2" baseItem="0" numFmtId="44"/>
  </dataFields>
  <chartFormats count="3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12" cacheId="1" applyNumberFormats="0" applyBorderFormats="0" applyFontFormats="0" applyPatternFormats="0" applyAlignmentFormats="0" applyWidthHeightFormats="1" dataCaption="Valores" updatedVersion="7" minRefreshableVersion="3" itemPrintTitles="1" createdVersion="6" indent="0" outline="1" outlineData="1" multipleFieldFilters="0" chartFormat="1">
  <location ref="A41:D57" firstHeaderRow="0" firstDataRow="1" firstDataCol="1" rowPageCount="1" colPageCount="1"/>
  <pivotFields count="19">
    <pivotField axis="axisRow" showAll="0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default"/>
      </items>
    </pivotField>
    <pivotField showAll="0"/>
    <pivotField axis="axisPage" multipleItemSelectionAllowed="1" showAll="0">
      <items count="13">
        <item sd="0" x="6"/>
        <item sd="0" x="2"/>
        <item sd="0" x="1"/>
        <item sd="0" x="9"/>
        <item sd="0" x="7"/>
        <item sd="0" x="10"/>
        <item sd="0" x="11"/>
        <item sd="0" x="5"/>
        <item sd="0" x="4"/>
        <item sd="0" x="3"/>
        <item sd="0" x="0"/>
        <item sd="0" x="8"/>
        <item t="default" sd="0"/>
      </items>
    </pivotField>
    <pivotField dataField="1" numFmtId="167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dataField="1" numFmtId="167" showAll="0">
      <items count="16">
        <item x="13"/>
        <item x="12"/>
        <item x="14"/>
        <item x="8"/>
        <item x="5"/>
        <item x="11"/>
        <item x="10"/>
        <item x="6"/>
        <item x="7"/>
        <item x="2"/>
        <item x="4"/>
        <item x="9"/>
        <item x="3"/>
        <item x="1"/>
        <item x="0"/>
        <item t="default"/>
      </items>
    </pivotField>
    <pivotField dataField="1" numFmtId="167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a de Valor de mercado 2014 (mdd)" fld="3" baseField="2" baseItem="0" numFmtId="169"/>
    <dataField name="Suma de Valor de mercado 2015 (mdd)2" fld="4" baseField="2" baseItem="0" numFmtId="169"/>
    <dataField name="Suma de Valor de mercado 2016 (mdd)" fld="5" baseField="2" baseItem="0" numFmtId="169"/>
  </dataFields>
  <chartFormats count="48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2"/>
          </reference>
          <reference field="0" count="1" selected="0">
            <x v="13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46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0" format="47">
      <pivotArea type="data" outline="0" fieldPosition="0">
        <references count="2">
          <reference field="4294967294" count="1" selected="0">
            <x v="2"/>
          </reference>
          <reference field="0" count="1" selected="0">
            <x v="14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49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50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2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alor_de_mercado_2014__mdd" sourceName="Valor de mercado 2014 (mdd)">
  <pivotTables>
    <pivotTable tabId="19" name="TablaDinámica12"/>
  </pivotTables>
  <data>
    <tabular pivotCacheId="1">
      <items count="15">
        <i x="11" s="1"/>
        <i x="7" s="1"/>
        <i x="14" s="1"/>
        <i x="6" s="1"/>
        <i x="13" s="1"/>
        <i x="12" s="1"/>
        <i x="2" s="1"/>
        <i x="3" s="1"/>
        <i x="10" s="1"/>
        <i x="4" s="1"/>
        <i x="8" s="1"/>
        <i x="5" s="1"/>
        <i x="1" s="1"/>
        <i x="9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alor_de_mercado_2015__mdd_2" sourceName="Valor de mercado 2015 (mdd)2">
  <pivotTables>
    <pivotTable tabId="19" name="TablaDinámica12"/>
  </pivotTables>
  <data>
    <tabular pivotCacheId="1">
      <items count="15">
        <i x="13" s="1"/>
        <i x="12" s="1"/>
        <i x="14" s="1"/>
        <i x="8" s="1"/>
        <i x="5" s="1"/>
        <i x="11" s="1"/>
        <i x="10" s="1"/>
        <i x="6" s="1"/>
        <i x="7" s="1"/>
        <i x="2" s="1"/>
        <i x="4" s="1"/>
        <i x="9" s="1"/>
        <i x="3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alor_de_mercado_2016__mdd" sourceName="Valor de mercado 2016 (mdd)">
  <pivotTables>
    <pivotTable tabId="19" name="TablaDinámica12"/>
  </pivotTables>
  <data>
    <tabular pivotCacheId="1">
      <items count="15">
        <i x="14" s="1"/>
        <i x="13" s="1"/>
        <i x="4" s="1"/>
        <i x="12" s="1"/>
        <i x="2" s="1"/>
        <i x="7" s="1"/>
        <i x="9" s="1"/>
        <i x="10" s="1"/>
        <i x="1" s="1"/>
        <i x="11" s="1"/>
        <i x="6" s="1"/>
        <i x="8" s="1"/>
        <i x="5" s="1"/>
        <i x="3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Industria" sourceName="Industria">
  <pivotTables>
    <pivotTable tabId="19" name="TablaDinámica12"/>
  </pivotTables>
  <data>
    <tabular pivotCacheId="1">
      <items count="12">
        <i x="6" s="1"/>
        <i x="2" s="1"/>
        <i x="1" s="1"/>
        <i x="9" s="1"/>
        <i x="7" s="1"/>
        <i x="10" s="1"/>
        <i x="11" s="1"/>
        <i x="5" s="1"/>
        <i x="4" s="1"/>
        <i x="3" s="1"/>
        <i x="0" s="1"/>
        <i x="8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Nombre" sourceName="Nombre">
  <pivotTables>
    <pivotTable tabId="19" name="TablaDinámica12"/>
  </pivotTables>
  <data>
    <tabular pivotCacheId="1">
      <items count="15">
        <i x="0" s="1"/>
        <i x="10" s="1"/>
        <i x="5" s="1"/>
        <i x="9" s="1"/>
        <i x="1" s="1"/>
        <i x="14" s="1"/>
        <i x="8" s="1"/>
        <i x="7" s="1"/>
        <i x="11" s="1"/>
        <i x="2" s="1"/>
        <i x="3" s="1"/>
        <i x="12" s="1"/>
        <i x="13" s="1"/>
        <i x="6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alor de mercado 2014 (mdd)" cache="SegmentaciónDeDatos_Valor_de_mercado_2014__mdd" caption="Valor de mercado 2014 (mdd)" style="SlicerStyleLight6" rowHeight="241300"/>
  <slicer name="Valor de mercado 2015 (mdd)2" cache="SegmentaciónDeDatos_Valor_de_mercado_2015__mdd_2" caption="Valor de mercado 2015 (mdd)2" style="SlicerStyleLight6" rowHeight="241300"/>
  <slicer name="Valor de mercado 2016 (mdd)" cache="SegmentaciónDeDatos_Valor_de_mercado_2016__mdd" caption="Valor de mercado 2016 (mdd)" style="SlicerStyleLight6" rowHeight="241300"/>
  <slicer name="Industria" cache="SegmentaciónDeDatos_Industria" caption="Industria" style="SlicerStyleLight6" rowHeight="241300"/>
  <slicer name="Nombre" cache="SegmentaciónDeDatos_Nombre" caption="Nombre" style="SlicerStyleLight6" rowHeight="241300"/>
</slicers>
</file>

<file path=xl/tables/table1.xml><?xml version="1.0" encoding="utf-8"?>
<table xmlns="http://schemas.openxmlformats.org/spreadsheetml/2006/main" id="6" name="Tabla6" displayName="Tabla6" ref="A6:J54" totalsRowShown="0" headerRowDxfId="100" tableBorderDxfId="99">
  <autoFilter ref="A6:J54"/>
  <tableColumns count="10">
    <tableColumn id="1" name="ID" dataDxfId="98"/>
    <tableColumn id="2" name="FechaDeOrden" dataDxfId="97"/>
    <tableColumn id="3" name="Empleado" dataDxfId="96"/>
    <tableColumn id="4" name="Status" dataDxfId="95"/>
    <tableColumn id="5" name="Compañía" dataDxfId="94"/>
    <tableColumn id="6" name="Fecha de envío" dataDxfId="93"/>
    <tableColumn id="7" name="Cantidad" dataDxfId="92"/>
    <tableColumn id="8" name="Precio" dataDxfId="91" dataCellStyle="Moneda"/>
    <tableColumn id="9" name="Costo de envío" dataDxfId="90" dataCellStyle="Moneda"/>
    <tableColumn id="10" name="Total" dataDxfId="89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J36" totalsRowCount="1">
  <autoFilter ref="A6:J35"/>
  <tableColumns count="10">
    <tableColumn id="1" name="Compañía" totalsRowLabel="Total"/>
    <tableColumn id="2" name="ID"/>
    <tableColumn id="3" name="Primer nombre"/>
    <tableColumn id="4" name="Apellido"/>
    <tableColumn id="5" name="Teléfono"/>
    <tableColumn id="6" name="Puesto"/>
    <tableColumn id="7" name="Compras realizadas" dataDxfId="88"/>
    <tableColumn id="8" name="Dirección"/>
    <tableColumn id="9" name="Estado/Provincia"/>
    <tableColumn id="10" name="Ciudad" totalsRowFunction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C8:K39" totalsRowCount="1" headerRowDxfId="86" tableBorderDxfId="85" headerRowCellStyle="Normal 3">
  <autoFilter ref="C8:K38"/>
  <tableColumns count="9">
    <tableColumn id="1" name="Referencia" totalsRowLabel="Total" dataDxfId="84"/>
    <tableColumn id="2" name="Fecha Alta" dataDxfId="83" totalsRowDxfId="82" dataCellStyle="Normal 3"/>
    <tableColumn id="3" name="Tipo" dataDxfId="81"/>
    <tableColumn id="4" name="Operación" dataDxfId="80"/>
    <tableColumn id="5" name="Estado" dataDxfId="79"/>
    <tableColumn id="6" name="Superficie" dataDxfId="78"/>
    <tableColumn id="7" name="Monto" totalsRowFunction="countNums" dataDxfId="77" totalsRowDxfId="76" dataCellStyle="Normal 3"/>
    <tableColumn id="8" name="Fecha Venta" dataDxfId="75" totalsRowDxfId="74" dataCellStyle="Normal 3"/>
    <tableColumn id="9" name="Vendedor" totalsRowFunction="count" dataDxfId="73"/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id="2" name="Tabla5" displayName="Tabla5" ref="C6:G36">
  <autoFilter ref="C6:G36"/>
  <tableColumns count="5">
    <tableColumn id="1" name="Giro Comercial" totalsRowLabel="Total"/>
    <tableColumn id="5" name="Código" dataDxfId="72">
      <calculatedColumnFormula>LEFT(Tabla5[[#This Row],[Giro Comercial]],3)</calculatedColumnFormula>
    </tableColumn>
    <tableColumn id="2" name="Operación"/>
    <tableColumn id="3" name="Estado"/>
    <tableColumn id="4" name="Monto" totalsRowFunction="sum" dataDxfId="71" totalsRowDxfId="70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3" name="Auditoría" displayName="Auditoría" ref="C4:I25">
  <tableColumns count="7">
    <tableColumn id="1" name="Referencia" totalsRowLabel="Total"/>
    <tableColumn id="2" name="Fecha Alta" dataDxfId="69"/>
    <tableColumn id="3" name="Tipo"/>
    <tableColumn id="4" name="Operación"/>
    <tableColumn id="5" name="Estado"/>
    <tableColumn id="6" name="Superficie"/>
    <tableColumn id="7" name="Monto de venta" totalsRowFunction="sum" dataDxfId="68" totalsRowDxfId="67"/>
  </tableColumns>
  <tableStyleInfo name="TableStyleMedium11" showFirstColumn="0" showLastColumn="1" showRowStripes="1" showColumnStripes="0"/>
</table>
</file>

<file path=xl/tables/table6.xml><?xml version="1.0" encoding="utf-8"?>
<table xmlns="http://schemas.openxmlformats.org/spreadsheetml/2006/main" id="8" name="Tabla8" displayName="Tabla8" ref="B12:H39" totalsRowShown="0" headerRowBorderDxfId="65" tableBorderDxfId="64" totalsRowBorderDxfId="63">
  <autoFilter ref="B12:H39"/>
  <tableColumns count="7">
    <tableColumn id="1" name="Cuenta No." dataDxfId="62" dataCellStyle="Normal 4"/>
    <tableColumn id="2" name="Factura No." dataDxfId="61" dataCellStyle="Normal 4"/>
    <tableColumn id="3" name="Fecha Factura" dataDxfId="60" dataCellStyle="Normal 4"/>
    <tableColumn id="4" name="Fecha Vencim." dataDxfId="59" dataCellStyle="Normal 4"/>
    <tableColumn id="5" name="Monto" dataDxfId="58" dataCellStyle="Moneda 2"/>
    <tableColumn id="6" name="Vendedor" dataDxfId="57" dataCellStyle="Moneda 2"/>
    <tableColumn id="7" name="Días Vencidos" dataDxfId="56" dataCellStyle="Normal 4">
      <calculatedColumnFormula>IF(C$8&gt;Tabla8[[#This Row],[Fecha Vencim.]],C$8-Tabla8[[#This Row],[Fecha Vencim.]],"No Vencida")</calculatedColumnFormula>
    </tableColumn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4" name="tbl_Rendimiento7" displayName="tbl_Rendimiento7" ref="B11:U26" totalsRowShown="0">
  <autoFilter ref="B11:U26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name="Nombre" dataDxfId="46"/>
    <tableColumn id="3" name="Lugar en lista global" dataDxfId="45"/>
    <tableColumn id="20" name="País" dataDxfId="44"/>
    <tableColumn id="4" name="Industria" dataDxfId="43"/>
    <tableColumn id="5" name="Valor de mercado 2015 (mdd)" dataDxfId="42"/>
    <tableColumn id="6" name="Valor de mercado 2016(mdd)" dataDxfId="41"/>
    <tableColumn id="21" name="Ganancia/Perdida" dataDxfId="40"/>
    <tableColumn id="19" name="Logo"/>
    <tableColumn id="7" name="Columna1" dataDxfId="39"/>
    <tableColumn id="8" name="Columna2" dataDxfId="38"/>
    <tableColumn id="9" name="Columna3" dataDxfId="37"/>
    <tableColumn id="10" name="Columna4" dataDxfId="36"/>
    <tableColumn id="11" name="Columna5" dataDxfId="35"/>
    <tableColumn id="12" name="Columna6" dataDxfId="34"/>
    <tableColumn id="13" name="Columna7" dataDxfId="33"/>
    <tableColumn id="14" name="Columna8" dataDxfId="32"/>
    <tableColumn id="15" name="Columna9" dataDxfId="31"/>
    <tableColumn id="16" name="Columna10" dataDxfId="30"/>
    <tableColumn id="17" name="Columna11" dataDxfId="29"/>
    <tableColumn id="18" name="Columna12" dataDxfId="28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id="5" name="datostabla" displayName="datostabla" ref="B9:T24" totalsRowShown="0" headerRowDxfId="18">
  <autoFilter ref="B9:T24">
    <filterColumn colId="0" hiddenButton="1"/>
    <filterColumn colId="1" hiddenButton="1"/>
    <filterColumn colId="2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mbre" dataDxfId="17"/>
    <tableColumn id="2" name="Lugar de la lista de México" dataDxfId="16"/>
    <tableColumn id="4" name="Industria" dataDxfId="15"/>
    <tableColumn id="22" name="Valor de mercado 2014 (mdd)" dataDxfId="14"/>
    <tableColumn id="5" name="Valor de mercado 2015 (mdd)2" dataDxfId="13"/>
    <tableColumn id="20" name="Valor de mercado 2016 (mdd)" dataDxfId="12"/>
    <tableColumn id="19" name="Logo"/>
    <tableColumn id="7" name="Columna1" dataDxfId="11"/>
    <tableColumn id="8" name="Columna2" dataDxfId="10"/>
    <tableColumn id="9" name="Columna3" dataDxfId="9"/>
    <tableColumn id="10" name="Columna4" dataDxfId="8"/>
    <tableColumn id="11" name="Columna5" dataDxfId="7"/>
    <tableColumn id="12" name="Columna6" dataDxfId="6"/>
    <tableColumn id="13" name="Columna7" dataDxfId="5"/>
    <tableColumn id="14" name="Columna8" dataDxfId="4"/>
    <tableColumn id="15" name="Columna9" dataDxfId="3"/>
    <tableColumn id="16" name="Columna10" dataDxfId="2"/>
    <tableColumn id="17" name="Columna11" dataDxfId="1"/>
    <tableColumn id="18" name="Columna12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zoomScaleNormal="100" workbookViewId="0">
      <selection activeCell="D43" sqref="D43"/>
    </sheetView>
  </sheetViews>
  <sheetFormatPr baseColWidth="10" defaultColWidth="9" defaultRowHeight="15" x14ac:dyDescent="0.25"/>
  <cols>
    <col min="1" max="1" width="5" customWidth="1"/>
    <col min="2" max="2" width="16.28515625" customWidth="1"/>
    <col min="3" max="3" width="24.140625" customWidth="1"/>
    <col min="4" max="4" width="8.5703125" customWidth="1"/>
    <col min="5" max="5" width="22" customWidth="1"/>
    <col min="6" max="6" width="16.42578125" customWidth="1"/>
    <col min="7" max="8" width="12.42578125" customWidth="1"/>
    <col min="9" max="9" width="21" customWidth="1"/>
    <col min="10" max="10" width="7.5703125" customWidth="1"/>
  </cols>
  <sheetData>
    <row r="1" spans="1:14" ht="31.5" x14ac:dyDescent="0.5">
      <c r="A1" s="135" t="s">
        <v>211</v>
      </c>
      <c r="B1" s="135"/>
      <c r="C1" s="135"/>
      <c r="D1" s="135"/>
      <c r="E1" s="135"/>
      <c r="F1" s="135"/>
    </row>
    <row r="2" spans="1:14" ht="31.5" x14ac:dyDescent="0.5">
      <c r="A2" s="6" t="s">
        <v>212</v>
      </c>
      <c r="B2" s="5"/>
      <c r="C2" s="5"/>
      <c r="D2" s="5"/>
      <c r="E2" s="5"/>
      <c r="F2" s="5"/>
    </row>
    <row r="3" spans="1:14" ht="18.75" x14ac:dyDescent="0.3">
      <c r="A3" s="6" t="s">
        <v>213</v>
      </c>
    </row>
    <row r="4" spans="1:14" ht="18.75" x14ac:dyDescent="0.3">
      <c r="A4" s="6" t="s">
        <v>214</v>
      </c>
    </row>
    <row r="5" spans="1:14" ht="18.75" x14ac:dyDescent="0.3">
      <c r="A5" s="6"/>
    </row>
    <row r="6" spans="1:14" x14ac:dyDescent="0.25">
      <c r="A6" s="93" t="s">
        <v>0</v>
      </c>
      <c r="B6" s="93" t="s">
        <v>1</v>
      </c>
      <c r="C6" s="93" t="s">
        <v>2</v>
      </c>
      <c r="D6" s="93" t="s">
        <v>3</v>
      </c>
      <c r="E6" s="93" t="s">
        <v>4</v>
      </c>
      <c r="F6" s="93" t="s">
        <v>5</v>
      </c>
      <c r="G6" s="93" t="s">
        <v>6</v>
      </c>
      <c r="H6" s="93" t="s">
        <v>7</v>
      </c>
      <c r="I6" s="93" t="s">
        <v>8</v>
      </c>
      <c r="J6" s="93" t="s">
        <v>9</v>
      </c>
    </row>
    <row r="7" spans="1:14" x14ac:dyDescent="0.25">
      <c r="A7" s="3">
        <v>81</v>
      </c>
      <c r="B7" s="2">
        <v>42361</v>
      </c>
      <c r="C7" s="3" t="s">
        <v>10</v>
      </c>
      <c r="D7" s="3" t="s">
        <v>11</v>
      </c>
      <c r="E7" s="3" t="s">
        <v>12</v>
      </c>
      <c r="F7" s="2">
        <v>42363</v>
      </c>
      <c r="G7" s="3">
        <v>20</v>
      </c>
      <c r="H7" s="4">
        <v>4799</v>
      </c>
      <c r="I7" s="4">
        <v>0</v>
      </c>
      <c r="J7" s="3"/>
    </row>
    <row r="8" spans="1:14" x14ac:dyDescent="0.25">
      <c r="A8" s="3">
        <v>80</v>
      </c>
      <c r="B8" s="2">
        <v>42582</v>
      </c>
      <c r="C8" s="3" t="s">
        <v>10</v>
      </c>
      <c r="D8" s="3" t="s">
        <v>11</v>
      </c>
      <c r="E8" s="3" t="s">
        <v>13</v>
      </c>
      <c r="F8" s="2">
        <v>42584</v>
      </c>
      <c r="G8" s="3">
        <v>7</v>
      </c>
      <c r="H8" s="4">
        <v>3839</v>
      </c>
      <c r="I8" s="4">
        <v>0</v>
      </c>
      <c r="J8" s="3"/>
    </row>
    <row r="9" spans="1:14" x14ac:dyDescent="0.25">
      <c r="A9" s="3">
        <v>79</v>
      </c>
      <c r="B9" s="2">
        <v>42558</v>
      </c>
      <c r="C9" s="3" t="s">
        <v>10</v>
      </c>
      <c r="D9" s="3" t="s">
        <v>14</v>
      </c>
      <c r="E9" s="3" t="s">
        <v>15</v>
      </c>
      <c r="F9" s="2">
        <v>42560</v>
      </c>
      <c r="G9" s="3">
        <v>5</v>
      </c>
      <c r="H9" s="4">
        <v>2157</v>
      </c>
      <c r="I9" s="4">
        <v>0</v>
      </c>
      <c r="J9" s="3"/>
    </row>
    <row r="10" spans="1:14" x14ac:dyDescent="0.25">
      <c r="A10" s="3">
        <v>78</v>
      </c>
      <c r="B10" s="2">
        <v>42495</v>
      </c>
      <c r="C10" s="3" t="s">
        <v>16</v>
      </c>
      <c r="D10" s="3" t="s">
        <v>14</v>
      </c>
      <c r="E10" s="3" t="s">
        <v>17</v>
      </c>
      <c r="F10" s="2">
        <v>42497</v>
      </c>
      <c r="G10" s="3">
        <v>13</v>
      </c>
      <c r="H10" s="4">
        <v>756</v>
      </c>
      <c r="I10" s="4">
        <v>200</v>
      </c>
      <c r="J10" s="3"/>
    </row>
    <row r="11" spans="1:14" x14ac:dyDescent="0.25">
      <c r="A11" s="3">
        <v>77</v>
      </c>
      <c r="B11" s="2">
        <v>42256</v>
      </c>
      <c r="C11" s="3" t="s">
        <v>18</v>
      </c>
      <c r="D11" s="3" t="s">
        <v>14</v>
      </c>
      <c r="E11" s="3" t="s">
        <v>19</v>
      </c>
      <c r="F11" s="2">
        <v>42258</v>
      </c>
      <c r="G11" s="3">
        <v>10</v>
      </c>
      <c r="H11" s="4">
        <v>3098</v>
      </c>
      <c r="I11" s="4">
        <v>60</v>
      </c>
      <c r="J11" s="3"/>
    </row>
    <row r="12" spans="1:14" x14ac:dyDescent="0.25">
      <c r="A12" s="3">
        <v>76</v>
      </c>
      <c r="B12" s="2">
        <v>42291</v>
      </c>
      <c r="C12" s="3" t="s">
        <v>18</v>
      </c>
      <c r="D12" s="3" t="s">
        <v>14</v>
      </c>
      <c r="E12" s="3" t="s">
        <v>20</v>
      </c>
      <c r="F12" s="2">
        <v>42293</v>
      </c>
      <c r="G12" s="3">
        <v>7</v>
      </c>
      <c r="H12" s="4">
        <v>828</v>
      </c>
      <c r="I12" s="4">
        <v>5</v>
      </c>
      <c r="J12" s="3"/>
    </row>
    <row r="13" spans="1:14" x14ac:dyDescent="0.25">
      <c r="A13" s="3">
        <v>75</v>
      </c>
      <c r="B13" s="2">
        <v>42215</v>
      </c>
      <c r="C13" s="3" t="s">
        <v>21</v>
      </c>
      <c r="D13" s="3" t="s">
        <v>14</v>
      </c>
      <c r="E13" s="3" t="s">
        <v>22</v>
      </c>
      <c r="F13" s="2">
        <v>42217</v>
      </c>
      <c r="G13" s="3">
        <v>6</v>
      </c>
      <c r="H13" s="4">
        <v>863</v>
      </c>
      <c r="I13" s="4">
        <v>50</v>
      </c>
      <c r="J13" s="3"/>
    </row>
    <row r="14" spans="1:14" x14ac:dyDescent="0.25">
      <c r="A14" s="3">
        <v>74</v>
      </c>
      <c r="B14" s="2">
        <v>42170</v>
      </c>
      <c r="C14" s="3" t="s">
        <v>23</v>
      </c>
      <c r="D14" s="3" t="s">
        <v>14</v>
      </c>
      <c r="E14" s="3" t="s">
        <v>15</v>
      </c>
      <c r="F14" s="2">
        <v>42172</v>
      </c>
      <c r="G14" s="3">
        <v>10</v>
      </c>
      <c r="H14" s="4">
        <v>1679</v>
      </c>
      <c r="I14" s="4">
        <v>300</v>
      </c>
      <c r="J14" s="3"/>
    </row>
    <row r="15" spans="1:14" x14ac:dyDescent="0.25">
      <c r="A15" s="3">
        <v>73</v>
      </c>
      <c r="B15" s="2">
        <v>42495</v>
      </c>
      <c r="C15" s="3" t="s">
        <v>24</v>
      </c>
      <c r="D15" s="3" t="s">
        <v>14</v>
      </c>
      <c r="E15" s="3" t="s">
        <v>25</v>
      </c>
      <c r="F15" s="2">
        <v>42497</v>
      </c>
      <c r="G15" s="3">
        <v>12</v>
      </c>
      <c r="H15" s="4">
        <v>4607</v>
      </c>
      <c r="I15" s="4">
        <v>100</v>
      </c>
      <c r="J15" s="3"/>
    </row>
    <row r="16" spans="1:14" x14ac:dyDescent="0.25">
      <c r="A16" s="3">
        <v>72</v>
      </c>
      <c r="B16" s="2">
        <v>42183</v>
      </c>
      <c r="C16" s="3" t="s">
        <v>16</v>
      </c>
      <c r="D16" s="3" t="s">
        <v>14</v>
      </c>
      <c r="E16" s="3" t="s">
        <v>26</v>
      </c>
      <c r="F16" s="2">
        <v>42185</v>
      </c>
      <c r="G16" s="3">
        <v>18</v>
      </c>
      <c r="H16" s="4">
        <v>1249</v>
      </c>
      <c r="I16" s="4">
        <v>40</v>
      </c>
      <c r="J16" s="3"/>
      <c r="M16" s="133" t="s">
        <v>27</v>
      </c>
      <c r="N16" s="133"/>
    </row>
    <row r="17" spans="1:14" x14ac:dyDescent="0.25">
      <c r="A17" s="3">
        <v>71</v>
      </c>
      <c r="B17" s="2">
        <v>42174</v>
      </c>
      <c r="C17" s="3" t="s">
        <v>16</v>
      </c>
      <c r="D17" s="3" t="s">
        <v>443</v>
      </c>
      <c r="E17" s="3" t="s">
        <v>28</v>
      </c>
      <c r="F17" s="2">
        <v>42176</v>
      </c>
      <c r="G17" s="3">
        <v>8</v>
      </c>
      <c r="H17" s="4">
        <v>3476</v>
      </c>
      <c r="I17" s="4">
        <v>0</v>
      </c>
      <c r="J17" s="3"/>
      <c r="M17" s="134">
        <f>MAX(Tabla6[Precio])</f>
        <v>4799</v>
      </c>
      <c r="N17" s="134"/>
    </row>
    <row r="18" spans="1:14" x14ac:dyDescent="0.25">
      <c r="A18" s="3">
        <v>70</v>
      </c>
      <c r="B18" s="2">
        <v>42308</v>
      </c>
      <c r="C18" s="3" t="s">
        <v>16</v>
      </c>
      <c r="D18" s="3" t="s">
        <v>11</v>
      </c>
      <c r="E18" s="3" t="s">
        <v>29</v>
      </c>
      <c r="F18" s="2">
        <v>42310</v>
      </c>
      <c r="G18" s="3">
        <v>12</v>
      </c>
      <c r="H18" s="4">
        <v>2043</v>
      </c>
      <c r="I18" s="4">
        <v>0</v>
      </c>
      <c r="J18" s="3"/>
    </row>
    <row r="19" spans="1:14" x14ac:dyDescent="0.25">
      <c r="A19" s="3">
        <v>69</v>
      </c>
      <c r="B19" s="2">
        <v>42417</v>
      </c>
      <c r="C19" s="3" t="s">
        <v>16</v>
      </c>
      <c r="D19" s="3" t="s">
        <v>11</v>
      </c>
      <c r="E19" s="3" t="s">
        <v>30</v>
      </c>
      <c r="F19" s="2">
        <v>42419</v>
      </c>
      <c r="G19" s="3">
        <v>14</v>
      </c>
      <c r="H19" s="4">
        <v>2150</v>
      </c>
      <c r="I19" s="4">
        <v>0</v>
      </c>
      <c r="J19" s="3"/>
    </row>
    <row r="20" spans="1:14" x14ac:dyDescent="0.25">
      <c r="A20" s="3">
        <v>68</v>
      </c>
      <c r="B20" s="2">
        <v>42360</v>
      </c>
      <c r="C20" s="3" t="s">
        <v>16</v>
      </c>
      <c r="D20" s="3" t="s">
        <v>11</v>
      </c>
      <c r="E20" s="3" t="s">
        <v>31</v>
      </c>
      <c r="F20" s="2">
        <v>42362</v>
      </c>
      <c r="G20" s="3">
        <v>6</v>
      </c>
      <c r="H20" s="4">
        <v>4441</v>
      </c>
      <c r="I20" s="4">
        <v>0</v>
      </c>
      <c r="J20" s="3"/>
    </row>
    <row r="21" spans="1:14" x14ac:dyDescent="0.25">
      <c r="A21" s="3">
        <v>67</v>
      </c>
      <c r="B21" s="2">
        <v>42308</v>
      </c>
      <c r="C21" s="3" t="s">
        <v>21</v>
      </c>
      <c r="D21" s="3" t="s">
        <v>14</v>
      </c>
      <c r="E21" s="3" t="s">
        <v>30</v>
      </c>
      <c r="F21" s="2">
        <v>42310</v>
      </c>
      <c r="G21" s="3">
        <v>9</v>
      </c>
      <c r="H21" s="4">
        <v>3928</v>
      </c>
      <c r="I21" s="4">
        <v>9</v>
      </c>
      <c r="J21" s="3"/>
    </row>
    <row r="22" spans="1:14" x14ac:dyDescent="0.25">
      <c r="A22" s="3">
        <v>66</v>
      </c>
      <c r="B22" s="2">
        <v>42619</v>
      </c>
      <c r="C22" s="3" t="s">
        <v>32</v>
      </c>
      <c r="D22" s="3" t="s">
        <v>11</v>
      </c>
      <c r="E22" s="3" t="s">
        <v>22</v>
      </c>
      <c r="F22" s="2">
        <v>42621</v>
      </c>
      <c r="G22" s="3">
        <v>20</v>
      </c>
      <c r="H22" s="4">
        <v>1169</v>
      </c>
      <c r="I22" s="4">
        <v>5</v>
      </c>
      <c r="J22" s="3"/>
    </row>
    <row r="23" spans="1:14" x14ac:dyDescent="0.25">
      <c r="A23" s="3">
        <v>65</v>
      </c>
      <c r="B23" s="2">
        <v>42615</v>
      </c>
      <c r="C23" s="3" t="s">
        <v>18</v>
      </c>
      <c r="D23" s="3" t="s">
        <v>11</v>
      </c>
      <c r="E23" s="3" t="s">
        <v>26</v>
      </c>
      <c r="F23" s="2">
        <v>42617</v>
      </c>
      <c r="G23" s="3">
        <v>18</v>
      </c>
      <c r="H23" s="4">
        <v>1920</v>
      </c>
      <c r="I23" s="4">
        <v>10</v>
      </c>
      <c r="J23" s="3"/>
    </row>
    <row r="24" spans="1:14" x14ac:dyDescent="0.25">
      <c r="A24" s="3">
        <v>64</v>
      </c>
      <c r="B24" s="2">
        <v>42653</v>
      </c>
      <c r="C24" s="3" t="s">
        <v>33</v>
      </c>
      <c r="D24" s="3" t="s">
        <v>11</v>
      </c>
      <c r="E24" s="3" t="s">
        <v>15</v>
      </c>
      <c r="F24" s="2">
        <v>42655</v>
      </c>
      <c r="G24" s="3">
        <v>8</v>
      </c>
      <c r="H24" s="4">
        <v>4629</v>
      </c>
      <c r="I24" s="4">
        <v>12</v>
      </c>
      <c r="J24" s="3"/>
    </row>
    <row r="25" spans="1:14" x14ac:dyDescent="0.25">
      <c r="A25" s="3">
        <v>63</v>
      </c>
      <c r="B25" s="2">
        <v>42239</v>
      </c>
      <c r="C25" s="3" t="s">
        <v>21</v>
      </c>
      <c r="D25" s="3" t="s">
        <v>14</v>
      </c>
      <c r="E25" s="3" t="s">
        <v>12</v>
      </c>
      <c r="F25" s="2">
        <v>42241</v>
      </c>
      <c r="G25" s="3">
        <v>17</v>
      </c>
      <c r="H25" s="4">
        <v>1242</v>
      </c>
      <c r="I25" s="4">
        <v>7</v>
      </c>
      <c r="J25" s="3"/>
    </row>
    <row r="26" spans="1:14" x14ac:dyDescent="0.25">
      <c r="A26" s="3">
        <v>62</v>
      </c>
      <c r="B26" s="2">
        <v>42482</v>
      </c>
      <c r="C26" s="3" t="s">
        <v>32</v>
      </c>
      <c r="D26" s="3" t="s">
        <v>11</v>
      </c>
      <c r="E26" s="3" t="s">
        <v>17</v>
      </c>
      <c r="F26" s="2">
        <v>42484</v>
      </c>
      <c r="G26" s="3">
        <v>9</v>
      </c>
      <c r="H26" s="4">
        <v>4202</v>
      </c>
      <c r="I26" s="4">
        <v>7</v>
      </c>
      <c r="J26" s="3"/>
    </row>
    <row r="27" spans="1:14" x14ac:dyDescent="0.25">
      <c r="A27" s="3">
        <v>61</v>
      </c>
      <c r="B27" s="2">
        <v>42504</v>
      </c>
      <c r="C27" s="3" t="s">
        <v>18</v>
      </c>
      <c r="D27" s="3" t="s">
        <v>11</v>
      </c>
      <c r="E27" s="3" t="s">
        <v>13</v>
      </c>
      <c r="F27" s="2">
        <v>42506</v>
      </c>
      <c r="G27" s="3">
        <v>17</v>
      </c>
      <c r="H27" s="4">
        <v>3295</v>
      </c>
      <c r="I27" s="4">
        <v>4</v>
      </c>
      <c r="J27" s="3"/>
    </row>
    <row r="28" spans="1:14" x14ac:dyDescent="0.25">
      <c r="A28" s="3">
        <v>60</v>
      </c>
      <c r="B28" s="2">
        <v>42431</v>
      </c>
      <c r="C28" s="3" t="s">
        <v>23</v>
      </c>
      <c r="D28" s="3" t="s">
        <v>14</v>
      </c>
      <c r="E28" s="3" t="s">
        <v>22</v>
      </c>
      <c r="F28" s="2">
        <v>42433</v>
      </c>
      <c r="G28" s="3">
        <v>11</v>
      </c>
      <c r="H28" s="4">
        <v>998</v>
      </c>
      <c r="I28" s="4">
        <v>50</v>
      </c>
      <c r="J28" s="3"/>
    </row>
    <row r="29" spans="1:14" x14ac:dyDescent="0.25">
      <c r="A29" s="3">
        <v>59</v>
      </c>
      <c r="B29" s="2">
        <v>42515</v>
      </c>
      <c r="C29" s="3" t="s">
        <v>21</v>
      </c>
      <c r="D29" s="3" t="s">
        <v>11</v>
      </c>
      <c r="E29" s="3" t="s">
        <v>34</v>
      </c>
      <c r="F29" s="2">
        <v>42517</v>
      </c>
      <c r="G29" s="3">
        <v>9</v>
      </c>
      <c r="H29" s="4">
        <v>3816</v>
      </c>
      <c r="I29" s="4">
        <v>5</v>
      </c>
      <c r="J29" s="3"/>
    </row>
    <row r="30" spans="1:14" x14ac:dyDescent="0.25">
      <c r="A30" s="3">
        <v>58</v>
      </c>
      <c r="B30" s="2">
        <v>42324</v>
      </c>
      <c r="C30" s="3" t="s">
        <v>32</v>
      </c>
      <c r="D30" s="3" t="s">
        <v>14</v>
      </c>
      <c r="E30" s="3" t="s">
        <v>13</v>
      </c>
      <c r="F30" s="2">
        <v>42326</v>
      </c>
      <c r="G30" s="3">
        <v>14</v>
      </c>
      <c r="H30" s="4">
        <v>4317</v>
      </c>
      <c r="I30" s="4">
        <v>5</v>
      </c>
      <c r="J30" s="3"/>
    </row>
    <row r="31" spans="1:14" x14ac:dyDescent="0.25">
      <c r="A31" s="3">
        <v>57</v>
      </c>
      <c r="B31" s="2">
        <v>42598</v>
      </c>
      <c r="C31" s="3" t="s">
        <v>18</v>
      </c>
      <c r="D31" s="3" t="s">
        <v>11</v>
      </c>
      <c r="E31" s="3" t="s">
        <v>35</v>
      </c>
      <c r="F31" s="2">
        <v>42600</v>
      </c>
      <c r="G31" s="3">
        <v>11</v>
      </c>
      <c r="H31" s="4">
        <v>4451</v>
      </c>
      <c r="I31" s="4">
        <v>200</v>
      </c>
      <c r="J31" s="3"/>
    </row>
    <row r="32" spans="1:14" x14ac:dyDescent="0.25">
      <c r="A32" s="3">
        <v>56</v>
      </c>
      <c r="B32" s="2">
        <v>42237</v>
      </c>
      <c r="C32" s="3" t="s">
        <v>10</v>
      </c>
      <c r="D32" s="3" t="s">
        <v>14</v>
      </c>
      <c r="E32" s="3" t="s">
        <v>15</v>
      </c>
      <c r="F32" s="2">
        <v>42239</v>
      </c>
      <c r="G32" s="3">
        <v>12</v>
      </c>
      <c r="H32" s="4">
        <v>2978</v>
      </c>
      <c r="I32" s="4">
        <v>0</v>
      </c>
      <c r="J32" s="3"/>
    </row>
    <row r="33" spans="1:10" x14ac:dyDescent="0.25">
      <c r="A33" s="3">
        <v>55</v>
      </c>
      <c r="B33" s="2">
        <v>42596</v>
      </c>
      <c r="C33" s="3" t="s">
        <v>16</v>
      </c>
      <c r="D33" s="3" t="s">
        <v>14</v>
      </c>
      <c r="E33" s="3" t="s">
        <v>17</v>
      </c>
      <c r="F33" s="2">
        <v>42598</v>
      </c>
      <c r="G33" s="3">
        <v>13</v>
      </c>
      <c r="H33" s="4">
        <v>2636</v>
      </c>
      <c r="I33" s="4">
        <v>200</v>
      </c>
      <c r="J33" s="3"/>
    </row>
    <row r="34" spans="1:10" x14ac:dyDescent="0.25">
      <c r="A34" s="3">
        <v>51</v>
      </c>
      <c r="B34" s="2">
        <v>42269</v>
      </c>
      <c r="C34" s="3" t="s">
        <v>18</v>
      </c>
      <c r="D34" s="3" t="s">
        <v>14</v>
      </c>
      <c r="E34" s="3" t="s">
        <v>19</v>
      </c>
      <c r="F34" s="2">
        <v>42271</v>
      </c>
      <c r="G34" s="3">
        <v>7</v>
      </c>
      <c r="H34" s="4">
        <v>3471</v>
      </c>
      <c r="I34" s="4">
        <v>60</v>
      </c>
      <c r="J34" s="3"/>
    </row>
    <row r="35" spans="1:10" x14ac:dyDescent="0.25">
      <c r="A35" s="3">
        <v>50</v>
      </c>
      <c r="B35" s="2">
        <v>42305</v>
      </c>
      <c r="C35" s="3" t="s">
        <v>18</v>
      </c>
      <c r="D35" s="3" t="s">
        <v>14</v>
      </c>
      <c r="E35" s="3" t="s">
        <v>20</v>
      </c>
      <c r="F35" s="2">
        <v>42307</v>
      </c>
      <c r="G35" s="3">
        <v>5</v>
      </c>
      <c r="H35" s="4">
        <v>3897</v>
      </c>
      <c r="I35" s="4">
        <v>5</v>
      </c>
      <c r="J35" s="3"/>
    </row>
    <row r="36" spans="1:10" x14ac:dyDescent="0.25">
      <c r="A36" s="3">
        <v>48</v>
      </c>
      <c r="B36" s="2">
        <v>42316</v>
      </c>
      <c r="C36" s="3" t="s">
        <v>21</v>
      </c>
      <c r="D36" s="3" t="s">
        <v>14</v>
      </c>
      <c r="E36" s="3" t="s">
        <v>22</v>
      </c>
      <c r="F36" s="2">
        <v>42318</v>
      </c>
      <c r="G36" s="3">
        <v>13</v>
      </c>
      <c r="H36" s="4">
        <v>897</v>
      </c>
      <c r="I36" s="4">
        <v>50</v>
      </c>
      <c r="J36" s="3"/>
    </row>
    <row r="37" spans="1:10" x14ac:dyDescent="0.25">
      <c r="A37" s="3">
        <v>47</v>
      </c>
      <c r="B37" s="2">
        <v>42566</v>
      </c>
      <c r="C37" s="3" t="s">
        <v>23</v>
      </c>
      <c r="D37" s="3" t="s">
        <v>14</v>
      </c>
      <c r="E37" s="3" t="s">
        <v>15</v>
      </c>
      <c r="F37" s="2">
        <v>42568</v>
      </c>
      <c r="G37" s="3">
        <v>14</v>
      </c>
      <c r="H37" s="4">
        <v>4330</v>
      </c>
      <c r="I37" s="4">
        <v>300</v>
      </c>
      <c r="J37" s="3"/>
    </row>
    <row r="38" spans="1:10" x14ac:dyDescent="0.25">
      <c r="A38" s="3">
        <v>46</v>
      </c>
      <c r="B38" s="2">
        <v>42183</v>
      </c>
      <c r="C38" s="3" t="s">
        <v>24</v>
      </c>
      <c r="D38" s="3" t="s">
        <v>14</v>
      </c>
      <c r="E38" s="3" t="s">
        <v>25</v>
      </c>
      <c r="F38" s="2">
        <v>42185</v>
      </c>
      <c r="G38" s="3">
        <v>10</v>
      </c>
      <c r="H38" s="4">
        <v>1014</v>
      </c>
      <c r="I38" s="4">
        <v>100</v>
      </c>
      <c r="J38" s="3"/>
    </row>
    <row r="39" spans="1:10" x14ac:dyDescent="0.25">
      <c r="A39" s="3">
        <v>45</v>
      </c>
      <c r="B39" s="2">
        <v>42494</v>
      </c>
      <c r="C39" s="3" t="s">
        <v>16</v>
      </c>
      <c r="D39" s="3" t="s">
        <v>14</v>
      </c>
      <c r="E39" s="3" t="s">
        <v>26</v>
      </c>
      <c r="F39" s="2">
        <v>42496</v>
      </c>
      <c r="G39" s="3">
        <v>10</v>
      </c>
      <c r="H39" s="4">
        <v>778</v>
      </c>
      <c r="I39" s="4">
        <v>40</v>
      </c>
      <c r="J39" s="3"/>
    </row>
    <row r="40" spans="1:10" x14ac:dyDescent="0.25">
      <c r="A40" s="3">
        <v>44</v>
      </c>
      <c r="B40" s="2">
        <v>42648</v>
      </c>
      <c r="C40" s="3" t="s">
        <v>16</v>
      </c>
      <c r="D40" s="3" t="s">
        <v>11</v>
      </c>
      <c r="E40" s="3" t="s">
        <v>28</v>
      </c>
      <c r="F40" s="2">
        <v>42650</v>
      </c>
      <c r="G40" s="3">
        <v>5</v>
      </c>
      <c r="H40" s="4">
        <v>4174</v>
      </c>
      <c r="I40" s="4">
        <v>0</v>
      </c>
      <c r="J40" s="3"/>
    </row>
    <row r="41" spans="1:10" x14ac:dyDescent="0.25">
      <c r="A41" s="3">
        <v>43</v>
      </c>
      <c r="B41" s="2">
        <v>42342</v>
      </c>
      <c r="C41" s="3" t="s">
        <v>16</v>
      </c>
      <c r="D41" s="3" t="s">
        <v>11</v>
      </c>
      <c r="E41" s="3" t="s">
        <v>29</v>
      </c>
      <c r="F41" s="2">
        <v>42344</v>
      </c>
      <c r="G41" s="3">
        <v>17</v>
      </c>
      <c r="H41" s="4">
        <v>577</v>
      </c>
      <c r="I41" s="4">
        <v>0</v>
      </c>
      <c r="J41" s="3"/>
    </row>
    <row r="42" spans="1:10" x14ac:dyDescent="0.25">
      <c r="A42" s="3">
        <v>42</v>
      </c>
      <c r="B42" s="2">
        <v>42366</v>
      </c>
      <c r="C42" s="3" t="s">
        <v>16</v>
      </c>
      <c r="D42" s="3" t="s">
        <v>11</v>
      </c>
      <c r="E42" s="3" t="s">
        <v>30</v>
      </c>
      <c r="F42" s="2">
        <v>42368</v>
      </c>
      <c r="G42" s="3">
        <v>13</v>
      </c>
      <c r="H42" s="4">
        <v>551</v>
      </c>
      <c r="I42" s="4">
        <v>0</v>
      </c>
      <c r="J42" s="3"/>
    </row>
    <row r="43" spans="1:10" x14ac:dyDescent="0.25">
      <c r="A43" s="3">
        <v>41</v>
      </c>
      <c r="B43" s="2">
        <v>42638</v>
      </c>
      <c r="C43" s="3" t="s">
        <v>16</v>
      </c>
      <c r="D43" s="3" t="s">
        <v>11</v>
      </c>
      <c r="E43" s="3" t="s">
        <v>31</v>
      </c>
      <c r="F43" s="2">
        <v>42640</v>
      </c>
      <c r="G43" s="3">
        <v>17</v>
      </c>
      <c r="H43" s="4">
        <v>1493</v>
      </c>
      <c r="I43" s="4">
        <v>0</v>
      </c>
      <c r="J43" s="3"/>
    </row>
    <row r="44" spans="1:10" x14ac:dyDescent="0.25">
      <c r="A44" s="3">
        <v>40</v>
      </c>
      <c r="B44" s="2">
        <v>42307</v>
      </c>
      <c r="C44" s="3" t="s">
        <v>21</v>
      </c>
      <c r="D44" s="3" t="s">
        <v>14</v>
      </c>
      <c r="E44" s="3" t="s">
        <v>30</v>
      </c>
      <c r="F44" s="2">
        <v>42309</v>
      </c>
      <c r="G44" s="3">
        <v>9</v>
      </c>
      <c r="H44" s="4">
        <v>4605</v>
      </c>
      <c r="I44" s="4">
        <v>9</v>
      </c>
      <c r="J44" s="3"/>
    </row>
    <row r="45" spans="1:10" x14ac:dyDescent="0.25">
      <c r="A45" s="3">
        <v>39</v>
      </c>
      <c r="B45" s="2">
        <v>42605</v>
      </c>
      <c r="C45" s="3" t="s">
        <v>32</v>
      </c>
      <c r="D45" s="3" t="s">
        <v>14</v>
      </c>
      <c r="E45" s="3" t="s">
        <v>22</v>
      </c>
      <c r="F45" s="2">
        <v>42607</v>
      </c>
      <c r="G45" s="3">
        <v>5</v>
      </c>
      <c r="H45" s="4">
        <v>1100</v>
      </c>
      <c r="I45" s="4">
        <v>5</v>
      </c>
      <c r="J45" s="3"/>
    </row>
    <row r="46" spans="1:10" x14ac:dyDescent="0.25">
      <c r="A46" s="3">
        <v>38</v>
      </c>
      <c r="B46" s="2">
        <v>42352</v>
      </c>
      <c r="C46" s="3" t="s">
        <v>18</v>
      </c>
      <c r="D46" s="3" t="s">
        <v>14</v>
      </c>
      <c r="E46" s="3" t="s">
        <v>26</v>
      </c>
      <c r="F46" s="2">
        <v>42354</v>
      </c>
      <c r="G46" s="3">
        <v>14</v>
      </c>
      <c r="H46" s="4">
        <v>2772</v>
      </c>
      <c r="I46" s="4">
        <v>10</v>
      </c>
      <c r="J46" s="3"/>
    </row>
    <row r="47" spans="1:10" x14ac:dyDescent="0.25">
      <c r="A47" s="3">
        <v>37</v>
      </c>
      <c r="B47" s="2">
        <v>42652</v>
      </c>
      <c r="C47" s="3" t="s">
        <v>33</v>
      </c>
      <c r="D47" s="3" t="s">
        <v>14</v>
      </c>
      <c r="E47" s="3" t="s">
        <v>15</v>
      </c>
      <c r="F47" s="2">
        <v>42654</v>
      </c>
      <c r="G47" s="3">
        <v>10</v>
      </c>
      <c r="H47" s="4">
        <v>870</v>
      </c>
      <c r="I47" s="4">
        <v>12</v>
      </c>
      <c r="J47" s="3"/>
    </row>
    <row r="48" spans="1:10" x14ac:dyDescent="0.25">
      <c r="A48" s="3">
        <v>36</v>
      </c>
      <c r="B48" s="2">
        <v>42420</v>
      </c>
      <c r="C48" s="3" t="s">
        <v>21</v>
      </c>
      <c r="D48" s="3" t="s">
        <v>14</v>
      </c>
      <c r="E48" s="3" t="s">
        <v>12</v>
      </c>
      <c r="F48" s="2">
        <v>42422</v>
      </c>
      <c r="G48" s="3">
        <v>11</v>
      </c>
      <c r="H48" s="4">
        <v>1914</v>
      </c>
      <c r="I48" s="4">
        <v>7</v>
      </c>
      <c r="J48" s="3"/>
    </row>
    <row r="49" spans="1:10" x14ac:dyDescent="0.25">
      <c r="A49" s="3">
        <v>35</v>
      </c>
      <c r="B49" s="2">
        <v>42237</v>
      </c>
      <c r="C49" s="3" t="s">
        <v>32</v>
      </c>
      <c r="D49" s="3" t="s">
        <v>14</v>
      </c>
      <c r="E49" s="3" t="s">
        <v>17</v>
      </c>
      <c r="F49" s="2">
        <v>42239</v>
      </c>
      <c r="G49" s="3">
        <v>12</v>
      </c>
      <c r="H49" s="4">
        <v>1805</v>
      </c>
      <c r="I49" s="4">
        <v>7</v>
      </c>
      <c r="J49" s="3"/>
    </row>
    <row r="50" spans="1:10" x14ac:dyDescent="0.25">
      <c r="A50" s="3">
        <v>34</v>
      </c>
      <c r="B50" s="2">
        <v>42391</v>
      </c>
      <c r="C50" s="3" t="s">
        <v>18</v>
      </c>
      <c r="D50" s="3" t="s">
        <v>14</v>
      </c>
      <c r="E50" s="3" t="s">
        <v>13</v>
      </c>
      <c r="F50" s="2">
        <v>42393</v>
      </c>
      <c r="G50" s="3">
        <v>6</v>
      </c>
      <c r="H50" s="4">
        <v>4394</v>
      </c>
      <c r="I50" s="4">
        <v>4</v>
      </c>
      <c r="J50" s="3"/>
    </row>
    <row r="51" spans="1:10" x14ac:dyDescent="0.25">
      <c r="A51" s="3">
        <v>33</v>
      </c>
      <c r="B51" s="2">
        <v>42329</v>
      </c>
      <c r="C51" s="3" t="s">
        <v>23</v>
      </c>
      <c r="D51" s="3" t="s">
        <v>14</v>
      </c>
      <c r="E51" s="3" t="s">
        <v>22</v>
      </c>
      <c r="F51" s="2">
        <v>42331</v>
      </c>
      <c r="G51" s="3">
        <v>20</v>
      </c>
      <c r="H51" s="4">
        <v>529</v>
      </c>
      <c r="I51" s="4">
        <v>50</v>
      </c>
      <c r="J51" s="3"/>
    </row>
    <row r="52" spans="1:10" x14ac:dyDescent="0.25">
      <c r="A52" s="3">
        <v>32</v>
      </c>
      <c r="B52" s="2">
        <v>42381</v>
      </c>
      <c r="C52" s="3" t="s">
        <v>21</v>
      </c>
      <c r="D52" s="3" t="s">
        <v>14</v>
      </c>
      <c r="E52" s="3" t="s">
        <v>34</v>
      </c>
      <c r="F52" s="2">
        <v>42383</v>
      </c>
      <c r="G52" s="3">
        <v>10</v>
      </c>
      <c r="H52" s="4">
        <v>3924</v>
      </c>
      <c r="I52" s="4">
        <v>5</v>
      </c>
      <c r="J52" s="3"/>
    </row>
    <row r="53" spans="1:10" x14ac:dyDescent="0.25">
      <c r="A53" s="3">
        <v>31</v>
      </c>
      <c r="B53" s="2">
        <v>42517</v>
      </c>
      <c r="C53" s="3" t="s">
        <v>32</v>
      </c>
      <c r="D53" s="3" t="s">
        <v>14</v>
      </c>
      <c r="E53" s="3" t="s">
        <v>13</v>
      </c>
      <c r="F53" s="2">
        <v>42519</v>
      </c>
      <c r="G53" s="3">
        <v>15</v>
      </c>
      <c r="H53" s="4">
        <v>2531</v>
      </c>
      <c r="I53" s="4">
        <v>5</v>
      </c>
      <c r="J53" s="3"/>
    </row>
    <row r="54" spans="1:10" x14ac:dyDescent="0.25">
      <c r="A54" s="3">
        <v>30</v>
      </c>
      <c r="B54" s="2">
        <v>42181</v>
      </c>
      <c r="C54" s="3" t="s">
        <v>18</v>
      </c>
      <c r="D54" s="3" t="s">
        <v>14</v>
      </c>
      <c r="E54" s="3" t="s">
        <v>35</v>
      </c>
      <c r="F54" s="2">
        <v>42183</v>
      </c>
      <c r="G54" s="3">
        <v>7</v>
      </c>
      <c r="H54" s="4">
        <v>2523</v>
      </c>
      <c r="I54" s="4">
        <v>200</v>
      </c>
      <c r="J54" s="3"/>
    </row>
  </sheetData>
  <mergeCells count="3">
    <mergeCell ref="M16:N16"/>
    <mergeCell ref="M17:N17"/>
    <mergeCell ref="A1:F1"/>
  </mergeCells>
  <phoneticPr fontId="2" type="noConversion"/>
  <conditionalFormatting sqref="D7:D54">
    <cfRule type="containsText" dxfId="102" priority="1" operator="containsText" text="CERRADO">
      <formula>NOT(ISERROR(SEARCH("CERRADO",D7)))</formula>
    </cfRule>
    <cfRule type="containsText" dxfId="101" priority="2" operator="containsText" text="NUEVO">
      <formula>NOT(ISERROR(SEARCH("NUEVO",D7)))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X26"/>
  <sheetViews>
    <sheetView showGridLines="0" topLeftCell="D1" zoomScaleNormal="145" workbookViewId="0">
      <selection activeCell="H30" sqref="H30"/>
    </sheetView>
  </sheetViews>
  <sheetFormatPr baseColWidth="10" defaultColWidth="0" defaultRowHeight="18" customHeight="1" x14ac:dyDescent="0.25"/>
  <cols>
    <col min="1" max="1" width="1.7109375" style="55" customWidth="1"/>
    <col min="2" max="2" width="45.42578125" style="55" customWidth="1"/>
    <col min="3" max="4" width="24" style="55" customWidth="1"/>
    <col min="5" max="5" width="26" style="55" customWidth="1"/>
    <col min="6" max="8" width="25.85546875" style="55" customWidth="1"/>
    <col min="9" max="9" width="22.42578125" style="55" customWidth="1"/>
    <col min="10" max="13" width="9.28515625" style="56" hidden="1" customWidth="1"/>
    <col min="14" max="14" width="10.7109375" style="57" hidden="1" customWidth="1"/>
    <col min="15" max="15" width="9.28515625" style="57" hidden="1" customWidth="1"/>
    <col min="16" max="19" width="9.28515625" style="56" hidden="1" customWidth="1"/>
    <col min="20" max="20" width="13.28515625" style="57" hidden="1" customWidth="1"/>
    <col min="21" max="21" width="6.42578125" style="55" hidden="1" customWidth="1"/>
    <col min="22" max="24" width="1.28515625" style="55" hidden="1" customWidth="1"/>
    <col min="25" max="16384" width="0" style="55" hidden="1"/>
  </cols>
  <sheetData>
    <row r="1" spans="1:21" ht="34.5" customHeight="1" x14ac:dyDescent="0.5">
      <c r="A1" s="50" t="s">
        <v>211</v>
      </c>
    </row>
    <row r="2" spans="1:21" ht="18" customHeight="1" x14ac:dyDescent="0.3">
      <c r="A2" s="6" t="s">
        <v>440</v>
      </c>
    </row>
    <row r="5" spans="1:21" ht="12.75" x14ac:dyDescent="0.25"/>
    <row r="6" spans="1:21" ht="34.5" x14ac:dyDescent="0.35">
      <c r="B6" s="144" t="s">
        <v>363</v>
      </c>
      <c r="C6" s="144"/>
      <c r="D6" s="144"/>
      <c r="E6" s="144"/>
      <c r="F6" s="144"/>
      <c r="G6" s="144"/>
      <c r="H6" s="144"/>
      <c r="I6" s="144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</row>
    <row r="7" spans="1:21" ht="34.5" x14ac:dyDescent="0.25">
      <c r="B7" s="59" t="s">
        <v>364</v>
      </c>
      <c r="C7" s="60"/>
      <c r="D7" s="60"/>
      <c r="E7" s="61"/>
      <c r="F7" s="60"/>
      <c r="G7" s="60"/>
      <c r="H7" s="60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</row>
    <row r="8" spans="1:21" ht="12.75" x14ac:dyDescent="0.25"/>
    <row r="9" spans="1:21" ht="12.75" x14ac:dyDescent="0.25">
      <c r="B9" s="62"/>
      <c r="C9" s="63" t="s">
        <v>365</v>
      </c>
      <c r="D9" s="63"/>
      <c r="E9" s="63"/>
      <c r="F9" s="64" t="s">
        <v>366</v>
      </c>
      <c r="G9" s="64"/>
      <c r="H9" s="64"/>
      <c r="I9" s="64"/>
      <c r="J9" s="63"/>
      <c r="K9" s="63"/>
      <c r="L9" s="63"/>
      <c r="M9" s="63"/>
      <c r="N9" s="63"/>
      <c r="O9" s="63"/>
      <c r="P9" s="63"/>
      <c r="Q9" s="63"/>
      <c r="R9" s="63"/>
      <c r="S9" s="63"/>
      <c r="T9" s="65"/>
      <c r="U9" s="66"/>
    </row>
    <row r="10" spans="1:21" ht="6" customHeight="1" x14ac:dyDescent="0.25">
      <c r="B10" s="62"/>
      <c r="C10" s="67"/>
      <c r="D10" s="68"/>
      <c r="E10" s="69"/>
      <c r="F10" s="70"/>
      <c r="G10" s="64"/>
      <c r="H10" s="64"/>
      <c r="I10" s="64"/>
      <c r="J10" s="67"/>
      <c r="K10" s="69"/>
      <c r="L10" s="67"/>
      <c r="M10" s="69"/>
      <c r="N10" s="67"/>
      <c r="O10" s="69"/>
      <c r="P10" s="67"/>
      <c r="Q10" s="68"/>
      <c r="R10" s="68"/>
      <c r="S10" s="69"/>
      <c r="T10" s="71"/>
      <c r="U10" s="71"/>
    </row>
    <row r="11" spans="1:21" s="74" customFormat="1" ht="30" customHeight="1" x14ac:dyDescent="0.25">
      <c r="B11" s="72" t="s">
        <v>367</v>
      </c>
      <c r="C11" s="73" t="s">
        <v>368</v>
      </c>
      <c r="D11" s="73" t="s">
        <v>369</v>
      </c>
      <c r="E11" s="72" t="s">
        <v>370</v>
      </c>
      <c r="F11" s="72" t="s">
        <v>371</v>
      </c>
      <c r="G11" s="72" t="s">
        <v>372</v>
      </c>
      <c r="H11" s="72" t="s">
        <v>373</v>
      </c>
      <c r="I11" s="72" t="s">
        <v>374</v>
      </c>
      <c r="J11" s="72" t="s">
        <v>259</v>
      </c>
      <c r="K11" s="72" t="s">
        <v>260</v>
      </c>
      <c r="L11" s="72" t="s">
        <v>261</v>
      </c>
      <c r="M11" s="72" t="s">
        <v>262</v>
      </c>
      <c r="N11" s="72" t="s">
        <v>375</v>
      </c>
      <c r="O11" s="72" t="s">
        <v>376</v>
      </c>
      <c r="P11" s="72" t="s">
        <v>377</v>
      </c>
      <c r="Q11" s="72" t="s">
        <v>378</v>
      </c>
      <c r="R11" s="72" t="s">
        <v>379</v>
      </c>
      <c r="S11" s="72" t="s">
        <v>380</v>
      </c>
      <c r="T11" s="72" t="s">
        <v>381</v>
      </c>
      <c r="U11" s="72" t="s">
        <v>382</v>
      </c>
    </row>
    <row r="12" spans="1:21" s="83" customFormat="1" ht="30" customHeight="1" x14ac:dyDescent="0.25">
      <c r="B12" s="75" t="s">
        <v>383</v>
      </c>
      <c r="C12" s="76">
        <v>1</v>
      </c>
      <c r="D12" s="76" t="s">
        <v>384</v>
      </c>
      <c r="E12" s="75" t="s">
        <v>385</v>
      </c>
      <c r="F12" s="77">
        <v>310000000</v>
      </c>
      <c r="G12" s="77">
        <v>358752007</v>
      </c>
      <c r="H12" s="77"/>
      <c r="I12" s="75"/>
      <c r="J12" s="78"/>
      <c r="K12" s="79"/>
      <c r="L12" s="78"/>
      <c r="M12" s="79"/>
      <c r="N12" s="80"/>
      <c r="O12" s="80"/>
      <c r="P12" s="81"/>
      <c r="Q12" s="81"/>
      <c r="R12" s="79"/>
      <c r="S12" s="78"/>
      <c r="T12" s="80"/>
      <c r="U12" s="82"/>
    </row>
    <row r="13" spans="1:21" s="83" customFormat="1" ht="24" customHeight="1" x14ac:dyDescent="0.25">
      <c r="B13" s="75" t="s">
        <v>386</v>
      </c>
      <c r="C13" s="76">
        <v>2</v>
      </c>
      <c r="D13" s="76" t="s">
        <v>384</v>
      </c>
      <c r="E13" s="75" t="s">
        <v>385</v>
      </c>
      <c r="F13" s="77">
        <v>280000000</v>
      </c>
      <c r="G13" s="77">
        <v>267972981</v>
      </c>
      <c r="H13" s="77"/>
      <c r="I13" s="55"/>
      <c r="J13" s="84"/>
      <c r="K13" s="85"/>
      <c r="L13" s="84"/>
      <c r="M13" s="85"/>
      <c r="N13" s="86"/>
      <c r="O13" s="86"/>
      <c r="P13" s="87"/>
      <c r="Q13" s="87"/>
      <c r="R13" s="85"/>
      <c r="S13" s="84"/>
      <c r="T13" s="86"/>
      <c r="U13" s="88"/>
    </row>
    <row r="14" spans="1:21" ht="24" customHeight="1" x14ac:dyDescent="0.25">
      <c r="B14" s="75" t="s">
        <v>387</v>
      </c>
      <c r="C14" s="76">
        <v>3</v>
      </c>
      <c r="D14" s="76" t="s">
        <v>384</v>
      </c>
      <c r="E14" s="75" t="s">
        <v>385</v>
      </c>
      <c r="F14" s="77">
        <v>280000000</v>
      </c>
      <c r="G14" s="77">
        <v>324244137</v>
      </c>
      <c r="H14" s="77"/>
      <c r="J14" s="84"/>
      <c r="K14" s="85"/>
      <c r="L14" s="84"/>
      <c r="M14" s="85"/>
      <c r="N14" s="86"/>
      <c r="O14" s="86"/>
      <c r="P14" s="87"/>
      <c r="Q14" s="87"/>
      <c r="R14" s="85"/>
      <c r="S14" s="84"/>
      <c r="T14" s="86"/>
      <c r="U14" s="88"/>
    </row>
    <row r="15" spans="1:21" ht="24" customHeight="1" x14ac:dyDescent="0.25">
      <c r="B15" s="75" t="s">
        <v>388</v>
      </c>
      <c r="C15" s="76">
        <v>4</v>
      </c>
      <c r="D15" s="76" t="s">
        <v>389</v>
      </c>
      <c r="E15" s="75" t="s">
        <v>390</v>
      </c>
      <c r="F15" s="77">
        <v>56100000</v>
      </c>
      <c r="G15" s="77">
        <v>85060949</v>
      </c>
      <c r="H15" s="77"/>
      <c r="J15" s="84"/>
      <c r="K15" s="85"/>
      <c r="L15" s="84"/>
      <c r="M15" s="85"/>
      <c r="N15" s="86"/>
      <c r="O15" s="86"/>
      <c r="P15" s="87"/>
      <c r="Q15" s="87"/>
      <c r="R15" s="85"/>
      <c r="S15" s="84"/>
      <c r="T15" s="86"/>
      <c r="U15" s="88"/>
    </row>
    <row r="16" spans="1:21" ht="24" customHeight="1" x14ac:dyDescent="0.25">
      <c r="B16" s="75" t="s">
        <v>391</v>
      </c>
      <c r="C16" s="76">
        <v>5</v>
      </c>
      <c r="D16" s="76" t="s">
        <v>389</v>
      </c>
      <c r="E16" s="75" t="s">
        <v>392</v>
      </c>
      <c r="F16" s="77">
        <v>24000000</v>
      </c>
      <c r="G16" s="77">
        <v>-67885594</v>
      </c>
      <c r="H16" s="77"/>
      <c r="J16" s="84"/>
      <c r="K16" s="85"/>
      <c r="L16" s="84"/>
      <c r="M16" s="85"/>
      <c r="N16" s="86"/>
      <c r="O16" s="86"/>
      <c r="P16" s="87"/>
      <c r="Q16" s="87"/>
      <c r="R16" s="85"/>
      <c r="S16" s="84"/>
      <c r="T16" s="86"/>
      <c r="U16" s="88"/>
    </row>
    <row r="17" spans="2:21" s="83" customFormat="1" ht="24" customHeight="1" x14ac:dyDescent="0.25">
      <c r="B17" s="75" t="s">
        <v>393</v>
      </c>
      <c r="C17" s="76">
        <v>6</v>
      </c>
      <c r="D17" s="76" t="s">
        <v>384</v>
      </c>
      <c r="E17" s="75" t="s">
        <v>385</v>
      </c>
      <c r="F17" s="77">
        <v>23000000</v>
      </c>
      <c r="G17" s="77">
        <v>31816071</v>
      </c>
      <c r="H17" s="77"/>
      <c r="I17" s="55"/>
      <c r="J17" s="84"/>
      <c r="K17" s="85"/>
      <c r="L17" s="84"/>
      <c r="M17" s="85"/>
      <c r="N17" s="86"/>
      <c r="O17" s="86"/>
      <c r="P17" s="87"/>
      <c r="Q17" s="87"/>
      <c r="R17" s="85"/>
      <c r="S17" s="84"/>
      <c r="T17" s="86"/>
      <c r="U17" s="88"/>
    </row>
    <row r="18" spans="2:21" ht="24" customHeight="1" x14ac:dyDescent="0.25">
      <c r="B18" s="75" t="s">
        <v>394</v>
      </c>
      <c r="C18" s="76">
        <v>7</v>
      </c>
      <c r="D18" s="76" t="s">
        <v>389</v>
      </c>
      <c r="E18" s="75" t="s">
        <v>385</v>
      </c>
      <c r="F18" s="77">
        <v>22000000</v>
      </c>
      <c r="G18" s="77">
        <v>15320259</v>
      </c>
      <c r="H18" s="77"/>
      <c r="J18" s="84"/>
      <c r="K18" s="85"/>
      <c r="L18" s="84"/>
      <c r="M18" s="85"/>
      <c r="N18" s="86"/>
      <c r="O18" s="86"/>
      <c r="P18" s="87"/>
      <c r="Q18" s="87"/>
      <c r="R18" s="85"/>
      <c r="S18" s="84"/>
      <c r="T18" s="86"/>
      <c r="U18" s="88"/>
    </row>
    <row r="19" spans="2:21" ht="24" customHeight="1" x14ac:dyDescent="0.25">
      <c r="B19" s="75" t="s">
        <v>395</v>
      </c>
      <c r="C19" s="76">
        <v>8</v>
      </c>
      <c r="D19" s="76" t="s">
        <v>389</v>
      </c>
      <c r="E19" s="75" t="s">
        <v>396</v>
      </c>
      <c r="F19" s="77">
        <v>22000000</v>
      </c>
      <c r="G19" s="77">
        <v>43952449</v>
      </c>
      <c r="H19" s="77"/>
      <c r="J19" s="84"/>
      <c r="K19" s="85"/>
      <c r="L19" s="84"/>
      <c r="M19" s="85"/>
      <c r="N19" s="86"/>
      <c r="O19" s="86"/>
      <c r="P19" s="87"/>
      <c r="Q19" s="87"/>
      <c r="R19" s="85"/>
      <c r="S19" s="84"/>
      <c r="T19" s="86"/>
      <c r="U19" s="88"/>
    </row>
    <row r="20" spans="2:21" ht="24" customHeight="1" x14ac:dyDescent="0.25">
      <c r="B20" s="75" t="s">
        <v>397</v>
      </c>
      <c r="C20" s="76">
        <v>9</v>
      </c>
      <c r="D20" s="76" t="s">
        <v>389</v>
      </c>
      <c r="E20" s="75" t="s">
        <v>398</v>
      </c>
      <c r="F20" s="77">
        <v>21000000</v>
      </c>
      <c r="G20" s="77">
        <v>61894042</v>
      </c>
      <c r="H20" s="77"/>
      <c r="J20" s="84"/>
      <c r="K20" s="85"/>
      <c r="L20" s="84"/>
      <c r="M20" s="85"/>
      <c r="N20" s="86"/>
      <c r="O20" s="86"/>
      <c r="P20" s="87"/>
      <c r="Q20" s="87"/>
      <c r="R20" s="85"/>
      <c r="S20" s="84"/>
      <c r="T20" s="86"/>
      <c r="U20" s="88"/>
    </row>
    <row r="21" spans="2:21" s="83" customFormat="1" ht="24" customHeight="1" x14ac:dyDescent="0.25">
      <c r="B21" s="75" t="s">
        <v>399</v>
      </c>
      <c r="C21" s="76">
        <v>10</v>
      </c>
      <c r="D21" s="76" t="s">
        <v>400</v>
      </c>
      <c r="E21" s="75" t="s">
        <v>401</v>
      </c>
      <c r="F21" s="77">
        <v>21000000</v>
      </c>
      <c r="G21" s="77">
        <v>51254207</v>
      </c>
      <c r="H21" s="77"/>
      <c r="I21" s="55"/>
      <c r="J21" s="78"/>
      <c r="K21" s="79"/>
      <c r="L21" s="78"/>
      <c r="M21" s="79"/>
      <c r="N21" s="80"/>
      <c r="O21" s="80"/>
      <c r="P21" s="81"/>
      <c r="Q21" s="81"/>
      <c r="R21" s="79"/>
      <c r="S21" s="78"/>
      <c r="T21" s="80"/>
      <c r="U21" s="82"/>
    </row>
    <row r="22" spans="2:21" s="83" customFormat="1" ht="24" customHeight="1" x14ac:dyDescent="0.25">
      <c r="B22" s="75" t="s">
        <v>402</v>
      </c>
      <c r="C22" s="76">
        <v>11</v>
      </c>
      <c r="D22" s="76" t="s">
        <v>389</v>
      </c>
      <c r="E22" s="75" t="s">
        <v>385</v>
      </c>
      <c r="F22" s="77">
        <v>21000000</v>
      </c>
      <c r="G22" s="77">
        <v>-51402883</v>
      </c>
      <c r="H22" s="77"/>
      <c r="I22" s="55"/>
      <c r="J22" s="84"/>
      <c r="K22" s="85"/>
      <c r="L22" s="84"/>
      <c r="M22" s="85"/>
      <c r="N22" s="86"/>
      <c r="O22" s="86"/>
      <c r="P22" s="87"/>
      <c r="Q22" s="87"/>
      <c r="R22" s="85"/>
      <c r="S22" s="84"/>
      <c r="T22" s="86"/>
      <c r="U22" s="88"/>
    </row>
    <row r="23" spans="2:21" ht="24" customHeight="1" x14ac:dyDescent="0.25">
      <c r="B23" s="75" t="s">
        <v>403</v>
      </c>
      <c r="C23" s="76">
        <v>12</v>
      </c>
      <c r="D23" s="76" t="s">
        <v>389</v>
      </c>
      <c r="E23" s="75" t="s">
        <v>404</v>
      </c>
      <c r="F23" s="77">
        <v>20000000</v>
      </c>
      <c r="G23" s="77">
        <v>6998855</v>
      </c>
      <c r="H23" s="77"/>
      <c r="J23" s="84"/>
      <c r="K23" s="85"/>
      <c r="L23" s="84"/>
      <c r="M23" s="85"/>
      <c r="N23" s="86"/>
      <c r="O23" s="86"/>
      <c r="P23" s="87"/>
      <c r="Q23" s="87"/>
      <c r="R23" s="85"/>
      <c r="S23" s="84"/>
      <c r="T23" s="86"/>
      <c r="U23" s="88"/>
    </row>
    <row r="24" spans="2:21" ht="24" customHeight="1" x14ac:dyDescent="0.25">
      <c r="B24" s="75" t="s">
        <v>405</v>
      </c>
      <c r="C24" s="76">
        <v>13</v>
      </c>
      <c r="D24" s="76" t="s">
        <v>389</v>
      </c>
      <c r="E24" s="75" t="s">
        <v>406</v>
      </c>
      <c r="F24" s="77">
        <v>18000000</v>
      </c>
      <c r="G24" s="77">
        <v>-67569210</v>
      </c>
      <c r="H24" s="77"/>
      <c r="J24" s="84"/>
      <c r="K24" s="85"/>
      <c r="L24" s="84"/>
      <c r="M24" s="85"/>
      <c r="N24" s="86"/>
      <c r="O24" s="86"/>
      <c r="P24" s="87"/>
      <c r="Q24" s="87"/>
      <c r="R24" s="85"/>
      <c r="S24" s="84"/>
      <c r="T24" s="86"/>
      <c r="U24" s="88"/>
    </row>
    <row r="25" spans="2:21" ht="24" customHeight="1" x14ac:dyDescent="0.25">
      <c r="B25" s="75" t="s">
        <v>407</v>
      </c>
      <c r="C25" s="76">
        <v>14</v>
      </c>
      <c r="D25" s="76" t="s">
        <v>408</v>
      </c>
      <c r="E25" s="75" t="s">
        <v>385</v>
      </c>
      <c r="F25" s="77">
        <v>18000000</v>
      </c>
      <c r="G25" s="77">
        <v>15087630</v>
      </c>
      <c r="H25" s="77"/>
      <c r="J25" s="84"/>
      <c r="K25" s="85"/>
      <c r="L25" s="84"/>
      <c r="M25" s="85"/>
      <c r="N25" s="86"/>
      <c r="O25" s="86"/>
      <c r="P25" s="87"/>
      <c r="Q25" s="87"/>
      <c r="R25" s="85"/>
      <c r="S25" s="84"/>
      <c r="T25" s="86"/>
      <c r="U25" s="88"/>
    </row>
    <row r="26" spans="2:21" s="83" customFormat="1" ht="24" customHeight="1" x14ac:dyDescent="0.25">
      <c r="B26" s="75" t="s">
        <v>409</v>
      </c>
      <c r="C26" s="76">
        <v>15</v>
      </c>
      <c r="D26" s="76" t="s">
        <v>389</v>
      </c>
      <c r="E26" s="75" t="s">
        <v>410</v>
      </c>
      <c r="F26" s="77">
        <v>17000000</v>
      </c>
      <c r="G26" s="77">
        <v>40238117</v>
      </c>
      <c r="H26" s="77"/>
      <c r="I26" s="55"/>
      <c r="J26" s="84"/>
      <c r="K26" s="85"/>
      <c r="L26" s="84"/>
      <c r="M26" s="85"/>
      <c r="N26" s="86"/>
      <c r="O26" s="86"/>
      <c r="P26" s="87"/>
      <c r="Q26" s="87"/>
      <c r="R26" s="85"/>
      <c r="S26" s="84"/>
      <c r="T26" s="86"/>
      <c r="U26" s="88"/>
    </row>
  </sheetData>
  <mergeCells count="1">
    <mergeCell ref="B6:I6"/>
  </mergeCells>
  <conditionalFormatting sqref="T9:U10 U27:U65482">
    <cfRule type="cellIs" dxfId="55" priority="7" stopIfTrue="1" operator="equal">
      <formula>"VERDE"</formula>
    </cfRule>
    <cfRule type="cellIs" dxfId="54" priority="8" stopIfTrue="1" operator="equal">
      <formula>"AMARILLO"</formula>
    </cfRule>
    <cfRule type="cellIs" dxfId="53" priority="9" stopIfTrue="1" operator="equal">
      <formula>"ROJO"</formula>
    </cfRule>
  </conditionalFormatting>
  <conditionalFormatting sqref="U12:U26">
    <cfRule type="expression" dxfId="52" priority="2">
      <formula>$U12="NEGRO"</formula>
    </cfRule>
    <cfRule type="expression" dxfId="51" priority="3">
      <formula>$U12="VERDE"</formula>
    </cfRule>
    <cfRule type="expression" dxfId="50" priority="4">
      <formula>$U12="ROJO"</formula>
    </cfRule>
    <cfRule type="expression" dxfId="49" priority="5">
      <formula>$U12="NARANJA"</formula>
    </cfRule>
    <cfRule type="expression" dxfId="48" priority="6">
      <formula>$U12=""</formula>
    </cfRule>
  </conditionalFormatting>
  <conditionalFormatting sqref="J12:M26 R12:S26">
    <cfRule type="expression" dxfId="47" priority="1">
      <formula>J12&lt;0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Mundial'!F12:G12</xm:f>
              <xm:sqref>H12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Mundial'!F13:G13</xm:f>
              <xm:sqref>H13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Mundial'!F14:G14</xm:f>
              <xm:sqref>H14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Mundial'!F15:G15</xm:f>
              <xm:sqref>H15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Mundial'!F16:G16</xm:f>
              <xm:sqref>H16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Mundial'!F17:G17</xm:f>
              <xm:sqref>H17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Mundial'!F18:G18</xm:f>
              <xm:sqref>H18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Mundial'!F19:G19</xm:f>
              <xm:sqref>H19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Mundial'!F20:G20</xm:f>
              <xm:sqref>H20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Mundial'!F21:G21</xm:f>
              <xm:sqref>H21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Mundial'!F22:G22</xm:f>
              <xm:sqref>H22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Mundial'!F23:G23</xm:f>
              <xm:sqref>H23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Mundial'!F24:G24</xm:f>
              <xm:sqref>H24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Mundial'!F25:G25</xm:f>
              <xm:sqref>H25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Mundial'!F26:G26</xm:f>
              <xm:sqref>H26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W24"/>
  <sheetViews>
    <sheetView showGridLines="0" zoomScaleNormal="100" workbookViewId="0">
      <selection activeCell="D11" sqref="D11"/>
    </sheetView>
  </sheetViews>
  <sheetFormatPr baseColWidth="10" defaultColWidth="0" defaultRowHeight="18" customHeight="1" x14ac:dyDescent="0.25"/>
  <cols>
    <col min="1" max="1" width="1.7109375" style="55" customWidth="1"/>
    <col min="2" max="2" width="24.7109375" style="55" customWidth="1"/>
    <col min="3" max="3" width="23.5703125" style="55" customWidth="1"/>
    <col min="4" max="5" width="26" style="55" customWidth="1"/>
    <col min="6" max="7" width="25.85546875" style="55" customWidth="1"/>
    <col min="8" max="8" width="22.42578125" style="55" customWidth="1"/>
    <col min="9" max="12" width="9.28515625" style="56" hidden="1" customWidth="1"/>
    <col min="13" max="13" width="10.7109375" style="57" hidden="1" customWidth="1"/>
    <col min="14" max="14" width="9.28515625" style="57" hidden="1" customWidth="1"/>
    <col min="15" max="18" width="9.28515625" style="56" hidden="1" customWidth="1"/>
    <col min="19" max="19" width="13.28515625" style="57" hidden="1" customWidth="1"/>
    <col min="20" max="20" width="6.42578125" style="55" hidden="1" customWidth="1"/>
    <col min="21" max="23" width="1.28515625" style="55" hidden="1" customWidth="1"/>
    <col min="24" max="16384" width="0" style="55" hidden="1"/>
  </cols>
  <sheetData>
    <row r="1" spans="1:20" ht="34.5" customHeight="1" x14ac:dyDescent="0.5">
      <c r="A1" s="50" t="s">
        <v>211</v>
      </c>
      <c r="I1" s="55"/>
      <c r="M1" s="56"/>
      <c r="O1" s="57"/>
      <c r="S1" s="56"/>
      <c r="T1" s="57"/>
    </row>
    <row r="2" spans="1:20" ht="18" customHeight="1" x14ac:dyDescent="0.3">
      <c r="A2" s="6" t="s">
        <v>441</v>
      </c>
      <c r="I2" s="55"/>
      <c r="M2" s="56"/>
      <c r="O2" s="57"/>
      <c r="S2" s="56"/>
      <c r="T2" s="57"/>
    </row>
    <row r="3" spans="1:20" ht="18.75" x14ac:dyDescent="0.3">
      <c r="A3" s="6" t="s">
        <v>442</v>
      </c>
    </row>
    <row r="4" spans="1:20" ht="34.5" x14ac:dyDescent="0.35">
      <c r="B4" s="89" t="s">
        <v>411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</row>
    <row r="5" spans="1:20" ht="34.5" x14ac:dyDescent="0.25">
      <c r="B5" s="59" t="s">
        <v>364</v>
      </c>
      <c r="C5" s="61"/>
      <c r="D5" s="61"/>
      <c r="E5" s="61"/>
      <c r="F5" s="60"/>
      <c r="G5" s="60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</row>
    <row r="6" spans="1:20" ht="12.75" x14ac:dyDescent="0.25"/>
    <row r="7" spans="1:20" ht="12.75" x14ac:dyDescent="0.25">
      <c r="B7" s="62"/>
      <c r="C7" s="62"/>
      <c r="D7" s="63"/>
      <c r="E7" s="90"/>
      <c r="F7" s="64" t="s">
        <v>366</v>
      </c>
      <c r="G7" s="64"/>
      <c r="H7" s="64"/>
      <c r="I7" s="63"/>
      <c r="J7" s="63"/>
      <c r="K7" s="63"/>
      <c r="L7" s="63"/>
      <c r="M7" s="63"/>
      <c r="N7" s="63"/>
      <c r="O7" s="63"/>
      <c r="P7" s="63"/>
      <c r="Q7" s="63"/>
      <c r="R7" s="63"/>
      <c r="S7" s="65"/>
      <c r="T7" s="66"/>
    </row>
    <row r="8" spans="1:20" ht="6" customHeight="1" x14ac:dyDescent="0.25">
      <c r="B8" s="62"/>
      <c r="C8" s="91"/>
      <c r="D8" s="69"/>
      <c r="E8" s="69"/>
      <c r="F8" s="70"/>
      <c r="G8" s="70"/>
      <c r="H8" s="64"/>
      <c r="I8" s="67"/>
      <c r="J8" s="69"/>
      <c r="K8" s="67"/>
      <c r="L8" s="69"/>
      <c r="M8" s="67"/>
      <c r="N8" s="69"/>
      <c r="O8" s="67"/>
      <c r="P8" s="68"/>
      <c r="Q8" s="68"/>
      <c r="R8" s="69"/>
      <c r="S8" s="71"/>
      <c r="T8" s="71"/>
    </row>
    <row r="9" spans="1:20" s="74" customFormat="1" ht="30" customHeight="1" x14ac:dyDescent="0.25">
      <c r="B9" s="72" t="s">
        <v>367</v>
      </c>
      <c r="C9" s="92" t="s">
        <v>412</v>
      </c>
      <c r="D9" s="72" t="s">
        <v>370</v>
      </c>
      <c r="E9" s="72" t="s">
        <v>413</v>
      </c>
      <c r="F9" s="72" t="s">
        <v>414</v>
      </c>
      <c r="G9" s="72" t="s">
        <v>415</v>
      </c>
      <c r="H9" s="72" t="s">
        <v>374</v>
      </c>
      <c r="I9" s="72" t="s">
        <v>259</v>
      </c>
      <c r="J9" s="72" t="s">
        <v>260</v>
      </c>
      <c r="K9" s="72" t="s">
        <v>261</v>
      </c>
      <c r="L9" s="72" t="s">
        <v>262</v>
      </c>
      <c r="M9" s="72" t="s">
        <v>375</v>
      </c>
      <c r="N9" s="72" t="s">
        <v>376</v>
      </c>
      <c r="O9" s="72" t="s">
        <v>377</v>
      </c>
      <c r="P9" s="72" t="s">
        <v>378</v>
      </c>
      <c r="Q9" s="72" t="s">
        <v>379</v>
      </c>
      <c r="R9" s="72" t="s">
        <v>380</v>
      </c>
      <c r="S9" s="72" t="s">
        <v>381</v>
      </c>
      <c r="T9" s="72" t="s">
        <v>382</v>
      </c>
    </row>
    <row r="10" spans="1:20" s="83" customFormat="1" ht="24" customHeight="1" x14ac:dyDescent="0.25">
      <c r="B10" s="75" t="s">
        <v>416</v>
      </c>
      <c r="C10" s="75">
        <v>1</v>
      </c>
      <c r="D10" s="75" t="s">
        <v>404</v>
      </c>
      <c r="E10" s="77">
        <v>61126</v>
      </c>
      <c r="F10" s="77">
        <v>51900</v>
      </c>
      <c r="G10" s="77">
        <v>55060</v>
      </c>
      <c r="H10" s="75"/>
      <c r="I10" s="78"/>
      <c r="J10" s="79"/>
      <c r="K10" s="78"/>
      <c r="L10" s="79"/>
      <c r="M10" s="80"/>
      <c r="N10" s="80"/>
      <c r="O10" s="81"/>
      <c r="P10" s="81"/>
      <c r="Q10" s="79"/>
      <c r="R10" s="78"/>
      <c r="S10" s="80"/>
      <c r="T10" s="82"/>
    </row>
    <row r="11" spans="1:20" s="83" customFormat="1" ht="24" customHeight="1" x14ac:dyDescent="0.25">
      <c r="B11" s="75" t="s">
        <v>417</v>
      </c>
      <c r="C11" s="75">
        <v>2</v>
      </c>
      <c r="D11" s="75" t="s">
        <v>418</v>
      </c>
      <c r="E11" s="77">
        <v>32126</v>
      </c>
      <c r="F11" s="77">
        <v>33600</v>
      </c>
      <c r="G11" s="77">
        <v>16502</v>
      </c>
      <c r="H11" s="55"/>
      <c r="I11" s="84"/>
      <c r="J11" s="85"/>
      <c r="K11" s="84"/>
      <c r="L11" s="85"/>
      <c r="M11" s="86"/>
      <c r="N11" s="86"/>
      <c r="O11" s="87"/>
      <c r="P11" s="87"/>
      <c r="Q11" s="85"/>
      <c r="R11" s="84"/>
      <c r="S11" s="86"/>
      <c r="T11" s="88"/>
    </row>
    <row r="12" spans="1:20" ht="24" customHeight="1" x14ac:dyDescent="0.25">
      <c r="B12" s="75" t="s">
        <v>419</v>
      </c>
      <c r="C12" s="75">
        <v>3</v>
      </c>
      <c r="D12" s="75" t="s">
        <v>385</v>
      </c>
      <c r="E12" s="77">
        <v>4326</v>
      </c>
      <c r="F12" s="77">
        <v>15200</v>
      </c>
      <c r="G12" s="77">
        <v>1380</v>
      </c>
      <c r="I12" s="84"/>
      <c r="J12" s="85"/>
      <c r="K12" s="84"/>
      <c r="L12" s="85"/>
      <c r="M12" s="86"/>
      <c r="N12" s="86"/>
      <c r="O12" s="87"/>
      <c r="P12" s="87"/>
      <c r="Q12" s="85"/>
      <c r="R12" s="84"/>
      <c r="S12" s="86"/>
      <c r="T12" s="88"/>
    </row>
    <row r="13" spans="1:20" ht="24" customHeight="1" x14ac:dyDescent="0.25">
      <c r="B13" s="75" t="s">
        <v>420</v>
      </c>
      <c r="C13" s="75">
        <v>4</v>
      </c>
      <c r="D13" s="75" t="s">
        <v>421</v>
      </c>
      <c r="E13" s="77">
        <v>11500</v>
      </c>
      <c r="F13" s="77">
        <v>18500</v>
      </c>
      <c r="G13" s="77">
        <v>27815</v>
      </c>
      <c r="I13" s="84"/>
      <c r="J13" s="85"/>
      <c r="K13" s="84"/>
      <c r="L13" s="85"/>
      <c r="M13" s="86"/>
      <c r="N13" s="86"/>
      <c r="O13" s="87"/>
      <c r="P13" s="87"/>
      <c r="Q13" s="85"/>
      <c r="R13" s="84"/>
      <c r="S13" s="86"/>
      <c r="T13" s="88"/>
    </row>
    <row r="14" spans="1:20" ht="24" customHeight="1" x14ac:dyDescent="0.25">
      <c r="B14" s="75" t="s">
        <v>422</v>
      </c>
      <c r="C14" s="75">
        <v>5</v>
      </c>
      <c r="D14" s="75" t="s">
        <v>423</v>
      </c>
      <c r="E14" s="77">
        <v>16920</v>
      </c>
      <c r="F14" s="77">
        <v>15600</v>
      </c>
      <c r="G14" s="77">
        <v>-1446</v>
      </c>
      <c r="I14" s="84"/>
      <c r="J14" s="85"/>
      <c r="K14" s="84"/>
      <c r="L14" s="85"/>
      <c r="M14" s="86"/>
      <c r="N14" s="86"/>
      <c r="O14" s="87"/>
      <c r="P14" s="87"/>
      <c r="Q14" s="85"/>
      <c r="R14" s="84"/>
      <c r="S14" s="86"/>
      <c r="T14" s="88"/>
    </row>
    <row r="15" spans="1:20" s="83" customFormat="1" ht="24" customHeight="1" x14ac:dyDescent="0.25">
      <c r="B15" s="75" t="s">
        <v>424</v>
      </c>
      <c r="C15" s="75">
        <v>6</v>
      </c>
      <c r="D15" s="75" t="s">
        <v>425</v>
      </c>
      <c r="E15" s="77">
        <v>21323</v>
      </c>
      <c r="F15" s="77">
        <v>10200</v>
      </c>
      <c r="G15" s="77">
        <v>26906</v>
      </c>
      <c r="H15" s="55"/>
      <c r="I15" s="84"/>
      <c r="J15" s="85"/>
      <c r="K15" s="84"/>
      <c r="L15" s="85"/>
      <c r="M15" s="86"/>
      <c r="N15" s="86"/>
      <c r="O15" s="87"/>
      <c r="P15" s="87"/>
      <c r="Q15" s="85"/>
      <c r="R15" s="84"/>
      <c r="S15" s="86"/>
      <c r="T15" s="88"/>
    </row>
    <row r="16" spans="1:20" ht="24" customHeight="1" x14ac:dyDescent="0.25">
      <c r="B16" s="75" t="s">
        <v>426</v>
      </c>
      <c r="C16" s="75">
        <v>7</v>
      </c>
      <c r="D16" s="75" t="s">
        <v>385</v>
      </c>
      <c r="E16" s="77">
        <v>-3316</v>
      </c>
      <c r="F16" s="77">
        <v>13300</v>
      </c>
      <c r="G16" s="77">
        <v>19794</v>
      </c>
      <c r="I16" s="84"/>
      <c r="J16" s="85"/>
      <c r="K16" s="84"/>
      <c r="L16" s="85"/>
      <c r="M16" s="86"/>
      <c r="N16" s="86"/>
      <c r="O16" s="87"/>
      <c r="P16" s="87"/>
      <c r="Q16" s="85"/>
      <c r="R16" s="84"/>
      <c r="S16" s="86"/>
      <c r="T16" s="88"/>
    </row>
    <row r="17" spans="2:20" ht="24" customHeight="1" x14ac:dyDescent="0.25">
      <c r="B17" s="75" t="s">
        <v>427</v>
      </c>
      <c r="C17" s="75">
        <v>8</v>
      </c>
      <c r="D17" s="75" t="s">
        <v>428</v>
      </c>
      <c r="E17" s="77">
        <v>-5349</v>
      </c>
      <c r="F17" s="77">
        <v>13500</v>
      </c>
      <c r="G17" s="77">
        <v>9561</v>
      </c>
      <c r="I17" s="84"/>
      <c r="J17" s="85"/>
      <c r="K17" s="84"/>
      <c r="L17" s="85"/>
      <c r="M17" s="86"/>
      <c r="N17" s="86"/>
      <c r="O17" s="87"/>
      <c r="P17" s="87"/>
      <c r="Q17" s="85"/>
      <c r="R17" s="84"/>
      <c r="S17" s="86"/>
      <c r="T17" s="88"/>
    </row>
    <row r="18" spans="2:20" ht="24" customHeight="1" x14ac:dyDescent="0.25">
      <c r="B18" s="75" t="s">
        <v>429</v>
      </c>
      <c r="C18" s="75">
        <v>9</v>
      </c>
      <c r="D18" s="75" t="s">
        <v>430</v>
      </c>
      <c r="E18" s="77">
        <v>20766</v>
      </c>
      <c r="F18" s="77">
        <v>9400</v>
      </c>
      <c r="G18" s="77">
        <v>22628</v>
      </c>
      <c r="I18" s="84"/>
      <c r="J18" s="85"/>
      <c r="K18" s="84"/>
      <c r="L18" s="85"/>
      <c r="M18" s="86"/>
      <c r="N18" s="86"/>
      <c r="O18" s="87"/>
      <c r="P18" s="87"/>
      <c r="Q18" s="85"/>
      <c r="R18" s="84"/>
      <c r="S18" s="86"/>
      <c r="T18" s="88"/>
    </row>
    <row r="19" spans="2:20" s="83" customFormat="1" ht="24" customHeight="1" x14ac:dyDescent="0.25">
      <c r="B19" s="75" t="s">
        <v>431</v>
      </c>
      <c r="C19" s="75">
        <v>10</v>
      </c>
      <c r="D19" s="75" t="s">
        <v>432</v>
      </c>
      <c r="E19" s="77">
        <v>33045</v>
      </c>
      <c r="F19" s="77">
        <v>15900</v>
      </c>
      <c r="G19" s="77">
        <v>9882</v>
      </c>
      <c r="H19" s="55"/>
      <c r="I19" s="78"/>
      <c r="J19" s="79"/>
      <c r="K19" s="78"/>
      <c r="L19" s="79"/>
      <c r="M19" s="80"/>
      <c r="N19" s="80"/>
      <c r="O19" s="81"/>
      <c r="P19" s="81"/>
      <c r="Q19" s="79"/>
      <c r="R19" s="78"/>
      <c r="S19" s="80"/>
      <c r="T19" s="82"/>
    </row>
    <row r="20" spans="2:20" s="83" customFormat="1" ht="24" customHeight="1" x14ac:dyDescent="0.25">
      <c r="B20" s="75" t="s">
        <v>433</v>
      </c>
      <c r="C20" s="75">
        <v>11</v>
      </c>
      <c r="D20" s="75" t="s">
        <v>418</v>
      </c>
      <c r="E20" s="77">
        <v>12059</v>
      </c>
      <c r="F20" s="77">
        <v>11300</v>
      </c>
      <c r="G20" s="77">
        <v>15480</v>
      </c>
      <c r="H20" s="55"/>
      <c r="I20" s="84"/>
      <c r="J20" s="85"/>
      <c r="K20" s="84"/>
      <c r="L20" s="85"/>
      <c r="M20" s="86"/>
      <c r="N20" s="86"/>
      <c r="O20" s="87"/>
      <c r="P20" s="87"/>
      <c r="Q20" s="85"/>
      <c r="R20" s="84"/>
      <c r="S20" s="86"/>
      <c r="T20" s="88"/>
    </row>
    <row r="21" spans="2:20" ht="24" customHeight="1" x14ac:dyDescent="0.25">
      <c r="B21" s="75" t="s">
        <v>434</v>
      </c>
      <c r="C21" s="75">
        <v>12</v>
      </c>
      <c r="D21" s="75" t="s">
        <v>430</v>
      </c>
      <c r="E21" s="77">
        <v>-5507</v>
      </c>
      <c r="F21" s="77">
        <v>10500</v>
      </c>
      <c r="G21" s="77">
        <v>19732</v>
      </c>
      <c r="I21" s="84"/>
      <c r="J21" s="85"/>
      <c r="K21" s="84"/>
      <c r="L21" s="85"/>
      <c r="M21" s="86"/>
      <c r="N21" s="86"/>
      <c r="O21" s="87"/>
      <c r="P21" s="87"/>
      <c r="Q21" s="85"/>
      <c r="R21" s="84"/>
      <c r="S21" s="86"/>
      <c r="T21" s="88"/>
    </row>
    <row r="22" spans="2:20" ht="24" customHeight="1" x14ac:dyDescent="0.25">
      <c r="B22" s="75" t="s">
        <v>435</v>
      </c>
      <c r="C22" s="75">
        <v>13</v>
      </c>
      <c r="D22" s="75" t="s">
        <v>406</v>
      </c>
      <c r="E22" s="77">
        <v>-1537</v>
      </c>
      <c r="F22" s="77">
        <v>237</v>
      </c>
      <c r="G22" s="77">
        <v>99</v>
      </c>
      <c r="I22" s="84"/>
      <c r="J22" s="85"/>
      <c r="K22" s="84"/>
      <c r="L22" s="85"/>
      <c r="M22" s="86"/>
      <c r="N22" s="86"/>
      <c r="O22" s="87"/>
      <c r="P22" s="87"/>
      <c r="Q22" s="85"/>
      <c r="R22" s="84"/>
      <c r="S22" s="86"/>
      <c r="T22" s="88"/>
    </row>
    <row r="23" spans="2:20" ht="24" customHeight="1" x14ac:dyDescent="0.25">
      <c r="B23" s="75" t="s">
        <v>436</v>
      </c>
      <c r="C23" s="75">
        <v>14</v>
      </c>
      <c r="D23" s="75" t="s">
        <v>437</v>
      </c>
      <c r="E23" s="77">
        <v>-2107</v>
      </c>
      <c r="F23" s="77">
        <v>177</v>
      </c>
      <c r="G23" s="77">
        <v>-2263</v>
      </c>
      <c r="I23" s="84"/>
      <c r="J23" s="85"/>
      <c r="K23" s="84"/>
      <c r="L23" s="85"/>
      <c r="M23" s="86"/>
      <c r="N23" s="86"/>
      <c r="O23" s="87"/>
      <c r="P23" s="87"/>
      <c r="Q23" s="85"/>
      <c r="R23" s="84"/>
      <c r="S23" s="86"/>
      <c r="T23" s="88"/>
    </row>
    <row r="24" spans="2:20" s="83" customFormat="1" ht="24" customHeight="1" x14ac:dyDescent="0.25">
      <c r="B24" s="75" t="s">
        <v>438</v>
      </c>
      <c r="C24" s="75">
        <v>15</v>
      </c>
      <c r="D24" s="75" t="s">
        <v>439</v>
      </c>
      <c r="E24" s="77">
        <v>-4705</v>
      </c>
      <c r="F24" s="77">
        <v>7400</v>
      </c>
      <c r="G24" s="77">
        <v>-3257</v>
      </c>
      <c r="H24" s="55"/>
      <c r="I24" s="84"/>
      <c r="J24" s="85"/>
      <c r="K24" s="84"/>
      <c r="L24" s="85"/>
      <c r="M24" s="86"/>
      <c r="N24" s="86"/>
      <c r="O24" s="87"/>
      <c r="P24" s="87"/>
      <c r="Q24" s="85"/>
      <c r="R24" s="84"/>
      <c r="S24" s="86"/>
      <c r="T24" s="88"/>
    </row>
  </sheetData>
  <conditionalFormatting sqref="S7:T8 T25:T65480">
    <cfRule type="cellIs" dxfId="27" priority="7" stopIfTrue="1" operator="equal">
      <formula>"VERDE"</formula>
    </cfRule>
    <cfRule type="cellIs" dxfId="26" priority="8" stopIfTrue="1" operator="equal">
      <formula>"AMARILLO"</formula>
    </cfRule>
    <cfRule type="cellIs" dxfId="25" priority="9" stopIfTrue="1" operator="equal">
      <formula>"ROJO"</formula>
    </cfRule>
  </conditionalFormatting>
  <conditionalFormatting sqref="T10:T24">
    <cfRule type="expression" dxfId="24" priority="2">
      <formula>$T10="NEGRO"</formula>
    </cfRule>
    <cfRule type="expression" dxfId="23" priority="3">
      <formula>$T10="VERDE"</formula>
    </cfRule>
    <cfRule type="expression" dxfId="22" priority="4">
      <formula>$T10="ROJO"</formula>
    </cfRule>
    <cfRule type="expression" dxfId="21" priority="5">
      <formula>$T10="NARANJA"</formula>
    </cfRule>
    <cfRule type="expression" dxfId="20" priority="6">
      <formula>$T10=""</formula>
    </cfRule>
  </conditionalFormatting>
  <conditionalFormatting sqref="I10:L24 Q10:R24">
    <cfRule type="expression" dxfId="19" priority="1">
      <formula>I10&lt;0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D57"/>
  <sheetViews>
    <sheetView zoomScale="80" zoomScaleNormal="80" workbookViewId="0">
      <selection activeCell="F2" sqref="F2"/>
    </sheetView>
  </sheetViews>
  <sheetFormatPr baseColWidth="10" defaultRowHeight="15" x14ac:dyDescent="0.25"/>
  <cols>
    <col min="1" max="1" width="26.5703125" bestFit="1" customWidth="1"/>
    <col min="2" max="2" width="36.42578125" bestFit="1" customWidth="1"/>
    <col min="3" max="3" width="37.42578125" bestFit="1" customWidth="1"/>
    <col min="4" max="4" width="36.42578125" bestFit="1" customWidth="1"/>
    <col min="6" max="6" width="26.5703125" bestFit="1" customWidth="1"/>
    <col min="7" max="7" width="36.42578125" bestFit="1" customWidth="1"/>
    <col min="8" max="8" width="20" customWidth="1"/>
    <col min="9" max="9" width="26.5703125" bestFit="1" customWidth="1"/>
    <col min="10" max="10" width="37.42578125" bestFit="1" customWidth="1"/>
    <col min="11" max="11" width="17.42578125" customWidth="1"/>
    <col min="12" max="12" width="26.5703125" bestFit="1" customWidth="1"/>
    <col min="13" max="13" width="36.42578125" bestFit="1" customWidth="1"/>
  </cols>
  <sheetData>
    <row r="38" spans="1:4" hidden="1" x14ac:dyDescent="0.25"/>
    <row r="39" spans="1:4" hidden="1" x14ac:dyDescent="0.25">
      <c r="A39" s="125" t="s">
        <v>370</v>
      </c>
      <c r="B39" t="s">
        <v>450</v>
      </c>
    </row>
    <row r="40" spans="1:4" hidden="1" x14ac:dyDescent="0.25"/>
    <row r="41" spans="1:4" hidden="1" x14ac:dyDescent="0.25">
      <c r="A41" s="125" t="s">
        <v>444</v>
      </c>
      <c r="B41" t="s">
        <v>447</v>
      </c>
      <c r="C41" t="s">
        <v>448</v>
      </c>
      <c r="D41" t="s">
        <v>449</v>
      </c>
    </row>
    <row r="42" spans="1:4" hidden="1" x14ac:dyDescent="0.25">
      <c r="A42" s="126" t="s">
        <v>416</v>
      </c>
      <c r="B42" s="128">
        <v>61126</v>
      </c>
      <c r="C42" s="128">
        <v>51900</v>
      </c>
      <c r="D42" s="128">
        <v>55060</v>
      </c>
    </row>
    <row r="43" spans="1:4" hidden="1" x14ac:dyDescent="0.25">
      <c r="A43" s="126" t="s">
        <v>433</v>
      </c>
      <c r="B43" s="128">
        <v>12059</v>
      </c>
      <c r="C43" s="128">
        <v>11300</v>
      </c>
      <c r="D43" s="128">
        <v>15480</v>
      </c>
    </row>
    <row r="44" spans="1:4" hidden="1" x14ac:dyDescent="0.25">
      <c r="A44" s="126" t="s">
        <v>424</v>
      </c>
      <c r="B44" s="128">
        <v>21323</v>
      </c>
      <c r="C44" s="128">
        <v>10200</v>
      </c>
      <c r="D44" s="128">
        <v>26906</v>
      </c>
    </row>
    <row r="45" spans="1:4" hidden="1" x14ac:dyDescent="0.25">
      <c r="A45" s="126" t="s">
        <v>431</v>
      </c>
      <c r="B45" s="128">
        <v>33045</v>
      </c>
      <c r="C45" s="128">
        <v>15900</v>
      </c>
      <c r="D45" s="128">
        <v>9882</v>
      </c>
    </row>
    <row r="46" spans="1:4" hidden="1" x14ac:dyDescent="0.25">
      <c r="A46" s="126" t="s">
        <v>417</v>
      </c>
      <c r="B46" s="128">
        <v>32126</v>
      </c>
      <c r="C46" s="128">
        <v>33600</v>
      </c>
      <c r="D46" s="128">
        <v>16502</v>
      </c>
    </row>
    <row r="47" spans="1:4" hidden="1" x14ac:dyDescent="0.25">
      <c r="A47" s="126" t="s">
        <v>438</v>
      </c>
      <c r="B47" s="128">
        <v>-4705</v>
      </c>
      <c r="C47" s="128">
        <v>7400</v>
      </c>
      <c r="D47" s="128">
        <v>-3257</v>
      </c>
    </row>
    <row r="48" spans="1:4" hidden="1" x14ac:dyDescent="0.25">
      <c r="A48" s="126" t="s">
        <v>429</v>
      </c>
      <c r="B48" s="128">
        <v>20766</v>
      </c>
      <c r="C48" s="128">
        <v>9400</v>
      </c>
      <c r="D48" s="128">
        <v>22628</v>
      </c>
    </row>
    <row r="49" spans="1:4" hidden="1" x14ac:dyDescent="0.25">
      <c r="A49" s="126" t="s">
        <v>427</v>
      </c>
      <c r="B49" s="128">
        <v>-5349</v>
      </c>
      <c r="C49" s="128">
        <v>13500</v>
      </c>
      <c r="D49" s="128">
        <v>9561</v>
      </c>
    </row>
    <row r="50" spans="1:4" hidden="1" x14ac:dyDescent="0.25">
      <c r="A50" s="126" t="s">
        <v>434</v>
      </c>
      <c r="B50" s="128">
        <v>-5507</v>
      </c>
      <c r="C50" s="128">
        <v>10500</v>
      </c>
      <c r="D50" s="128">
        <v>19732</v>
      </c>
    </row>
    <row r="51" spans="1:4" hidden="1" x14ac:dyDescent="0.25">
      <c r="A51" s="126" t="s">
        <v>419</v>
      </c>
      <c r="B51" s="128">
        <v>4326</v>
      </c>
      <c r="C51" s="128">
        <v>15200</v>
      </c>
      <c r="D51" s="128">
        <v>1380</v>
      </c>
    </row>
    <row r="52" spans="1:4" hidden="1" x14ac:dyDescent="0.25">
      <c r="A52" s="126" t="s">
        <v>420</v>
      </c>
      <c r="B52" s="128">
        <v>11500</v>
      </c>
      <c r="C52" s="128">
        <v>18500</v>
      </c>
      <c r="D52" s="128">
        <v>27815</v>
      </c>
    </row>
    <row r="53" spans="1:4" hidden="1" x14ac:dyDescent="0.25">
      <c r="A53" s="126" t="s">
        <v>435</v>
      </c>
      <c r="B53" s="128">
        <v>-1537</v>
      </c>
      <c r="C53" s="128">
        <v>237</v>
      </c>
      <c r="D53" s="128">
        <v>99</v>
      </c>
    </row>
    <row r="54" spans="1:4" hidden="1" x14ac:dyDescent="0.25">
      <c r="A54" s="126" t="s">
        <v>436</v>
      </c>
      <c r="B54" s="128">
        <v>-2107</v>
      </c>
      <c r="C54" s="128">
        <v>177</v>
      </c>
      <c r="D54" s="128">
        <v>-2263</v>
      </c>
    </row>
    <row r="55" spans="1:4" hidden="1" x14ac:dyDescent="0.25">
      <c r="A55" s="126" t="s">
        <v>426</v>
      </c>
      <c r="B55" s="128">
        <v>-3316</v>
      </c>
      <c r="C55" s="128">
        <v>13300</v>
      </c>
      <c r="D55" s="128">
        <v>19794</v>
      </c>
    </row>
    <row r="56" spans="1:4" hidden="1" x14ac:dyDescent="0.25">
      <c r="A56" s="126" t="s">
        <v>422</v>
      </c>
      <c r="B56" s="128">
        <v>16920</v>
      </c>
      <c r="C56" s="128">
        <v>15600</v>
      </c>
      <c r="D56" s="128">
        <v>-1446</v>
      </c>
    </row>
    <row r="57" spans="1:4" hidden="1" x14ac:dyDescent="0.25">
      <c r="A57" s="126" t="s">
        <v>445</v>
      </c>
      <c r="B57" s="128">
        <v>190670</v>
      </c>
      <c r="C57" s="128">
        <v>226714</v>
      </c>
      <c r="D57" s="128">
        <v>217873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D35" sqref="D35"/>
    </sheetView>
  </sheetViews>
  <sheetFormatPr baseColWidth="10" defaultColWidth="9" defaultRowHeight="15" x14ac:dyDescent="0.25"/>
  <cols>
    <col min="1" max="1" width="11.140625" style="1" bestFit="1" customWidth="1"/>
    <col min="2" max="2" width="4.42578125" style="1" customWidth="1"/>
    <col min="3" max="3" width="14.140625" style="1" customWidth="1"/>
    <col min="4" max="4" width="15.140625" style="1" bestFit="1" customWidth="1"/>
    <col min="5" max="5" width="10.5703125" style="1" bestFit="1" customWidth="1"/>
    <col min="6" max="6" width="22.85546875" style="1" customWidth="1"/>
    <col min="7" max="7" width="17.7109375" style="1" bestFit="1" customWidth="1"/>
    <col min="8" max="8" width="30.42578125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0" ht="31.5" x14ac:dyDescent="0.5">
      <c r="A1" s="135" t="s">
        <v>211</v>
      </c>
      <c r="B1" s="135"/>
      <c r="C1" s="135"/>
      <c r="D1" s="135"/>
      <c r="E1" s="135"/>
      <c r="F1" s="135"/>
    </row>
    <row r="2" spans="1:10" ht="31.5" x14ac:dyDescent="0.5">
      <c r="A2" s="6" t="s">
        <v>216</v>
      </c>
      <c r="B2" s="5"/>
      <c r="C2" s="5"/>
      <c r="D2" s="5"/>
      <c r="E2" s="5"/>
      <c r="F2" s="5"/>
    </row>
    <row r="3" spans="1:10" ht="18.75" x14ac:dyDescent="0.3">
      <c r="A3" s="6" t="s">
        <v>215</v>
      </c>
    </row>
    <row r="4" spans="1:10" ht="18.75" x14ac:dyDescent="0.3">
      <c r="A4" s="6" t="s">
        <v>217</v>
      </c>
    </row>
    <row r="6" spans="1:10" x14ac:dyDescent="0.25">
      <c r="A6" t="s">
        <v>4</v>
      </c>
      <c r="B6" t="s">
        <v>0</v>
      </c>
      <c r="C6" t="s">
        <v>36</v>
      </c>
      <c r="D6" t="s">
        <v>37</v>
      </c>
      <c r="E6" t="s">
        <v>38</v>
      </c>
      <c r="F6" t="s">
        <v>39</v>
      </c>
      <c r="G6" t="s">
        <v>40</v>
      </c>
      <c r="H6" t="s">
        <v>41</v>
      </c>
      <c r="I6" t="s">
        <v>42</v>
      </c>
      <c r="J6" t="s">
        <v>43</v>
      </c>
    </row>
    <row r="7" spans="1:10" x14ac:dyDescent="0.25">
      <c r="A7" t="s">
        <v>30</v>
      </c>
      <c r="B7">
        <v>10</v>
      </c>
      <c r="C7" t="s">
        <v>44</v>
      </c>
      <c r="D7" t="s">
        <v>45</v>
      </c>
      <c r="E7" t="s">
        <v>46</v>
      </c>
      <c r="F7" t="s">
        <v>47</v>
      </c>
      <c r="G7" s="94">
        <v>7</v>
      </c>
      <c r="H7" t="s">
        <v>48</v>
      </c>
      <c r="I7" t="s">
        <v>49</v>
      </c>
      <c r="J7" t="s">
        <v>50</v>
      </c>
    </row>
    <row r="8" spans="1:10" x14ac:dyDescent="0.25">
      <c r="A8" t="s">
        <v>28</v>
      </c>
      <c r="B8">
        <v>1</v>
      </c>
      <c r="C8" t="s">
        <v>51</v>
      </c>
      <c r="D8" t="s">
        <v>52</v>
      </c>
      <c r="E8" t="s">
        <v>46</v>
      </c>
      <c r="F8" t="s">
        <v>53</v>
      </c>
      <c r="G8" s="94">
        <v>15</v>
      </c>
      <c r="H8" t="s">
        <v>54</v>
      </c>
      <c r="I8" t="s">
        <v>55</v>
      </c>
      <c r="J8" t="s">
        <v>56</v>
      </c>
    </row>
    <row r="9" spans="1:10" x14ac:dyDescent="0.25">
      <c r="A9" t="s">
        <v>57</v>
      </c>
      <c r="B9">
        <v>2</v>
      </c>
      <c r="C9" t="s">
        <v>58</v>
      </c>
      <c r="D9" t="s">
        <v>59</v>
      </c>
      <c r="E9" t="s">
        <v>46</v>
      </c>
      <c r="F9" t="s">
        <v>53</v>
      </c>
      <c r="G9" s="94">
        <v>16</v>
      </c>
      <c r="H9" t="s">
        <v>60</v>
      </c>
      <c r="I9" t="s">
        <v>61</v>
      </c>
      <c r="J9" t="s">
        <v>62</v>
      </c>
    </row>
    <row r="10" spans="1:10" x14ac:dyDescent="0.25">
      <c r="A10" t="s">
        <v>29</v>
      </c>
      <c r="B10">
        <v>11</v>
      </c>
      <c r="C10" t="s">
        <v>63</v>
      </c>
      <c r="D10" t="s">
        <v>64</v>
      </c>
      <c r="E10" t="s">
        <v>46</v>
      </c>
      <c r="F10" t="s">
        <v>47</v>
      </c>
      <c r="G10" s="94">
        <v>10</v>
      </c>
      <c r="H10" t="s">
        <v>65</v>
      </c>
      <c r="I10" t="s">
        <v>66</v>
      </c>
      <c r="J10" t="s">
        <v>67</v>
      </c>
    </row>
    <row r="11" spans="1:10" x14ac:dyDescent="0.25">
      <c r="A11" t="s">
        <v>68</v>
      </c>
      <c r="B11">
        <v>20</v>
      </c>
      <c r="C11" t="s">
        <v>69</v>
      </c>
      <c r="D11" t="s">
        <v>70</v>
      </c>
      <c r="E11" t="s">
        <v>46</v>
      </c>
      <c r="F11" t="s">
        <v>47</v>
      </c>
      <c r="G11" s="94">
        <v>8</v>
      </c>
      <c r="H11" t="s">
        <v>71</v>
      </c>
      <c r="I11" t="s">
        <v>72</v>
      </c>
      <c r="J11" t="s">
        <v>73</v>
      </c>
    </row>
    <row r="12" spans="1:10" x14ac:dyDescent="0.25">
      <c r="A12" t="s">
        <v>74</v>
      </c>
      <c r="B12">
        <v>15</v>
      </c>
      <c r="C12" t="s">
        <v>75</v>
      </c>
      <c r="D12" t="s">
        <v>76</v>
      </c>
      <c r="E12" t="s">
        <v>46</v>
      </c>
      <c r="F12" t="s">
        <v>47</v>
      </c>
      <c r="G12" s="94">
        <v>17</v>
      </c>
      <c r="H12" t="s">
        <v>77</v>
      </c>
      <c r="I12" t="s">
        <v>78</v>
      </c>
      <c r="J12" t="s">
        <v>79</v>
      </c>
    </row>
    <row r="13" spans="1:10" x14ac:dyDescent="0.25">
      <c r="A13" t="s">
        <v>34</v>
      </c>
      <c r="B13">
        <v>12</v>
      </c>
      <c r="C13" t="s">
        <v>80</v>
      </c>
      <c r="D13" t="s">
        <v>81</v>
      </c>
      <c r="E13" t="s">
        <v>46</v>
      </c>
      <c r="F13" t="s">
        <v>47</v>
      </c>
      <c r="G13" s="94">
        <v>7</v>
      </c>
      <c r="H13" t="s">
        <v>82</v>
      </c>
      <c r="I13" t="s">
        <v>83</v>
      </c>
      <c r="J13" t="s">
        <v>84</v>
      </c>
    </row>
    <row r="14" spans="1:10" x14ac:dyDescent="0.25">
      <c r="A14" t="s">
        <v>85</v>
      </c>
      <c r="B14">
        <v>14</v>
      </c>
      <c r="C14" t="s">
        <v>86</v>
      </c>
      <c r="D14" t="s">
        <v>87</v>
      </c>
      <c r="E14" t="s">
        <v>46</v>
      </c>
      <c r="F14" t="s">
        <v>88</v>
      </c>
      <c r="G14" s="94">
        <v>3</v>
      </c>
      <c r="H14" t="s">
        <v>89</v>
      </c>
      <c r="I14" t="s">
        <v>90</v>
      </c>
      <c r="J14" t="s">
        <v>91</v>
      </c>
    </row>
    <row r="15" spans="1:10" x14ac:dyDescent="0.25">
      <c r="A15" t="s">
        <v>92</v>
      </c>
      <c r="B15">
        <v>13</v>
      </c>
      <c r="C15" t="s">
        <v>93</v>
      </c>
      <c r="D15" t="s">
        <v>94</v>
      </c>
      <c r="E15" t="s">
        <v>46</v>
      </c>
      <c r="F15" t="s">
        <v>88</v>
      </c>
      <c r="G15" s="94">
        <v>17</v>
      </c>
      <c r="H15" t="s">
        <v>95</v>
      </c>
      <c r="I15" t="s">
        <v>96</v>
      </c>
      <c r="J15" t="s">
        <v>97</v>
      </c>
    </row>
    <row r="16" spans="1:10" x14ac:dyDescent="0.25">
      <c r="A16" t="s">
        <v>98</v>
      </c>
      <c r="B16">
        <v>17</v>
      </c>
      <c r="C16" t="s">
        <v>99</v>
      </c>
      <c r="D16" t="s">
        <v>100</v>
      </c>
      <c r="E16" t="s">
        <v>46</v>
      </c>
      <c r="F16" t="s">
        <v>53</v>
      </c>
      <c r="G16" s="94">
        <v>4</v>
      </c>
      <c r="H16" t="s">
        <v>101</v>
      </c>
      <c r="I16" t="s">
        <v>55</v>
      </c>
      <c r="J16" t="s">
        <v>56</v>
      </c>
    </row>
    <row r="17" spans="1:10" x14ac:dyDescent="0.25">
      <c r="A17" t="s">
        <v>102</v>
      </c>
      <c r="B17">
        <v>18</v>
      </c>
      <c r="C17" t="s">
        <v>103</v>
      </c>
      <c r="D17" t="s">
        <v>100</v>
      </c>
      <c r="E17" t="s">
        <v>46</v>
      </c>
      <c r="F17" t="s">
        <v>88</v>
      </c>
      <c r="G17" s="94">
        <v>17</v>
      </c>
      <c r="H17" t="s">
        <v>104</v>
      </c>
      <c r="I17" t="s">
        <v>61</v>
      </c>
      <c r="J17" t="s">
        <v>62</v>
      </c>
    </row>
    <row r="18" spans="1:10" x14ac:dyDescent="0.25">
      <c r="A18" t="s">
        <v>13</v>
      </c>
      <c r="B18">
        <v>4</v>
      </c>
      <c r="C18" t="s">
        <v>105</v>
      </c>
      <c r="D18" t="s">
        <v>100</v>
      </c>
      <c r="E18" t="s">
        <v>46</v>
      </c>
      <c r="F18" t="s">
        <v>47</v>
      </c>
      <c r="G18" s="94">
        <v>8</v>
      </c>
      <c r="H18" t="s">
        <v>106</v>
      </c>
      <c r="I18" t="s">
        <v>72</v>
      </c>
      <c r="J18" t="s">
        <v>73</v>
      </c>
    </row>
    <row r="19" spans="1:10" x14ac:dyDescent="0.25">
      <c r="A19" t="s">
        <v>107</v>
      </c>
      <c r="B19">
        <v>5</v>
      </c>
      <c r="C19" t="s">
        <v>58</v>
      </c>
      <c r="D19" t="s">
        <v>108</v>
      </c>
      <c r="E19" t="s">
        <v>46</v>
      </c>
      <c r="F19" t="s">
        <v>53</v>
      </c>
      <c r="G19" s="94">
        <v>1</v>
      </c>
      <c r="H19" t="s">
        <v>109</v>
      </c>
      <c r="I19" t="s">
        <v>110</v>
      </c>
      <c r="J19" t="s">
        <v>111</v>
      </c>
    </row>
    <row r="20" spans="1:10" x14ac:dyDescent="0.25">
      <c r="A20" t="s">
        <v>112</v>
      </c>
      <c r="B20">
        <v>19</v>
      </c>
      <c r="C20" t="s">
        <v>113</v>
      </c>
      <c r="D20" t="s">
        <v>114</v>
      </c>
      <c r="E20" t="s">
        <v>46</v>
      </c>
      <c r="F20" t="s">
        <v>115</v>
      </c>
      <c r="G20" s="94">
        <v>2</v>
      </c>
      <c r="H20" t="s">
        <v>116</v>
      </c>
      <c r="I20" t="s">
        <v>117</v>
      </c>
      <c r="J20" t="s">
        <v>118</v>
      </c>
    </row>
    <row r="21" spans="1:10" x14ac:dyDescent="0.25">
      <c r="A21" t="s">
        <v>119</v>
      </c>
      <c r="B21">
        <v>21</v>
      </c>
      <c r="C21" t="s">
        <v>120</v>
      </c>
      <c r="D21" t="s">
        <v>121</v>
      </c>
      <c r="E21" t="s">
        <v>46</v>
      </c>
      <c r="F21" t="s">
        <v>122</v>
      </c>
      <c r="G21" s="94">
        <v>14</v>
      </c>
      <c r="H21" t="s">
        <v>123</v>
      </c>
      <c r="I21" t="s">
        <v>110</v>
      </c>
      <c r="J21" t="s">
        <v>111</v>
      </c>
    </row>
    <row r="22" spans="1:10" x14ac:dyDescent="0.25">
      <c r="A22" t="s">
        <v>26</v>
      </c>
      <c r="B22">
        <v>28</v>
      </c>
      <c r="C22" t="s">
        <v>124</v>
      </c>
      <c r="D22" t="s">
        <v>125</v>
      </c>
      <c r="E22" t="s">
        <v>46</v>
      </c>
      <c r="F22" t="s">
        <v>47</v>
      </c>
      <c r="G22" s="94">
        <v>1</v>
      </c>
      <c r="H22" t="s">
        <v>126</v>
      </c>
      <c r="I22" t="s">
        <v>96</v>
      </c>
      <c r="J22" t="s">
        <v>97</v>
      </c>
    </row>
    <row r="23" spans="1:10" x14ac:dyDescent="0.25">
      <c r="A23" t="s">
        <v>127</v>
      </c>
      <c r="B23">
        <v>16</v>
      </c>
      <c r="C23" t="s">
        <v>128</v>
      </c>
      <c r="D23" t="s">
        <v>129</v>
      </c>
      <c r="E23" t="s">
        <v>46</v>
      </c>
      <c r="F23" t="s">
        <v>88</v>
      </c>
      <c r="G23" s="94">
        <v>6</v>
      </c>
      <c r="H23" t="s">
        <v>130</v>
      </c>
      <c r="I23" t="s">
        <v>117</v>
      </c>
      <c r="J23" t="s">
        <v>131</v>
      </c>
    </row>
    <row r="24" spans="1:10" x14ac:dyDescent="0.25">
      <c r="A24" t="s">
        <v>12</v>
      </c>
      <c r="B24">
        <v>3</v>
      </c>
      <c r="C24" t="s">
        <v>132</v>
      </c>
      <c r="D24" t="s">
        <v>133</v>
      </c>
      <c r="E24" t="s">
        <v>46</v>
      </c>
      <c r="F24" t="s">
        <v>88</v>
      </c>
      <c r="G24" s="94">
        <v>16</v>
      </c>
      <c r="H24" t="s">
        <v>134</v>
      </c>
      <c r="I24" t="s">
        <v>117</v>
      </c>
      <c r="J24" t="s">
        <v>118</v>
      </c>
    </row>
    <row r="25" spans="1:10" x14ac:dyDescent="0.25">
      <c r="A25" t="s">
        <v>135</v>
      </c>
      <c r="B25">
        <v>23</v>
      </c>
      <c r="C25" t="s">
        <v>136</v>
      </c>
      <c r="D25" t="s">
        <v>137</v>
      </c>
      <c r="E25" t="s">
        <v>46</v>
      </c>
      <c r="F25" t="s">
        <v>47</v>
      </c>
      <c r="G25" s="94">
        <v>5</v>
      </c>
      <c r="H25" t="s">
        <v>138</v>
      </c>
      <c r="I25" t="s">
        <v>139</v>
      </c>
      <c r="J25" t="s">
        <v>140</v>
      </c>
    </row>
    <row r="26" spans="1:10" x14ac:dyDescent="0.25">
      <c r="A26" t="s">
        <v>141</v>
      </c>
      <c r="B26">
        <v>24</v>
      </c>
      <c r="C26" t="s">
        <v>142</v>
      </c>
      <c r="D26" t="s">
        <v>143</v>
      </c>
      <c r="E26" t="s">
        <v>46</v>
      </c>
      <c r="F26" t="s">
        <v>53</v>
      </c>
      <c r="G26" s="94">
        <v>7</v>
      </c>
      <c r="H26" t="s">
        <v>123</v>
      </c>
      <c r="I26" t="s">
        <v>144</v>
      </c>
      <c r="J26" t="s">
        <v>145</v>
      </c>
    </row>
    <row r="27" spans="1:10" x14ac:dyDescent="0.25">
      <c r="A27" t="s">
        <v>25</v>
      </c>
      <c r="B27">
        <v>9</v>
      </c>
      <c r="C27" t="s">
        <v>93</v>
      </c>
      <c r="D27" t="s">
        <v>146</v>
      </c>
      <c r="E27" t="s">
        <v>46</v>
      </c>
      <c r="F27" t="s">
        <v>47</v>
      </c>
      <c r="G27" s="94">
        <v>7</v>
      </c>
      <c r="H27" t="s">
        <v>147</v>
      </c>
      <c r="I27" t="s">
        <v>144</v>
      </c>
      <c r="J27" t="s">
        <v>145</v>
      </c>
    </row>
    <row r="28" spans="1:10" x14ac:dyDescent="0.25">
      <c r="A28" t="s">
        <v>20</v>
      </c>
      <c r="B28">
        <v>25</v>
      </c>
      <c r="C28" t="s">
        <v>148</v>
      </c>
      <c r="D28" t="s">
        <v>149</v>
      </c>
      <c r="E28" t="s">
        <v>46</v>
      </c>
      <c r="F28" t="s">
        <v>47</v>
      </c>
      <c r="G28" s="94">
        <v>20</v>
      </c>
      <c r="H28" t="s">
        <v>150</v>
      </c>
      <c r="I28" t="s">
        <v>49</v>
      </c>
      <c r="J28" t="s">
        <v>50</v>
      </c>
    </row>
    <row r="29" spans="1:10" x14ac:dyDescent="0.25">
      <c r="A29" t="s">
        <v>15</v>
      </c>
      <c r="B29">
        <v>6</v>
      </c>
      <c r="C29" t="s">
        <v>151</v>
      </c>
      <c r="D29" t="s">
        <v>152</v>
      </c>
      <c r="E29" t="s">
        <v>46</v>
      </c>
      <c r="F29" t="s">
        <v>47</v>
      </c>
      <c r="G29" s="94">
        <v>6</v>
      </c>
      <c r="H29" t="s">
        <v>153</v>
      </c>
      <c r="I29" t="s">
        <v>154</v>
      </c>
      <c r="J29" t="s">
        <v>155</v>
      </c>
    </row>
    <row r="30" spans="1:10" x14ac:dyDescent="0.25">
      <c r="A30" t="s">
        <v>19</v>
      </c>
      <c r="B30">
        <v>26</v>
      </c>
      <c r="C30" t="s">
        <v>156</v>
      </c>
      <c r="D30" t="s">
        <v>157</v>
      </c>
      <c r="E30" t="s">
        <v>46</v>
      </c>
      <c r="F30" t="s">
        <v>115</v>
      </c>
      <c r="G30" s="94">
        <v>1</v>
      </c>
      <c r="H30" t="s">
        <v>158</v>
      </c>
      <c r="I30" t="s">
        <v>66</v>
      </c>
      <c r="J30" t="s">
        <v>67</v>
      </c>
    </row>
    <row r="31" spans="1:10" x14ac:dyDescent="0.25">
      <c r="A31" t="s">
        <v>35</v>
      </c>
      <c r="B31">
        <v>27</v>
      </c>
      <c r="C31" t="s">
        <v>159</v>
      </c>
      <c r="D31" t="s">
        <v>160</v>
      </c>
      <c r="E31" t="s">
        <v>46</v>
      </c>
      <c r="F31" t="s">
        <v>47</v>
      </c>
      <c r="G31" s="94">
        <v>13</v>
      </c>
      <c r="H31" t="s">
        <v>126</v>
      </c>
      <c r="I31" t="s">
        <v>83</v>
      </c>
      <c r="J31" t="s">
        <v>84</v>
      </c>
    </row>
    <row r="32" spans="1:10" x14ac:dyDescent="0.25">
      <c r="A32" t="s">
        <v>161</v>
      </c>
      <c r="B32">
        <v>22</v>
      </c>
      <c r="C32" t="s">
        <v>162</v>
      </c>
      <c r="D32" t="s">
        <v>163</v>
      </c>
      <c r="E32" t="s">
        <v>46</v>
      </c>
      <c r="F32" t="s">
        <v>164</v>
      </c>
      <c r="G32" s="94">
        <v>6</v>
      </c>
      <c r="H32" t="s">
        <v>165</v>
      </c>
      <c r="I32" t="s">
        <v>154</v>
      </c>
      <c r="J32" t="s">
        <v>155</v>
      </c>
    </row>
    <row r="33" spans="1:10" x14ac:dyDescent="0.25">
      <c r="A33" t="s">
        <v>31</v>
      </c>
      <c r="B33">
        <v>7</v>
      </c>
      <c r="C33" t="s">
        <v>166</v>
      </c>
      <c r="D33" t="s">
        <v>167</v>
      </c>
      <c r="E33" t="s">
        <v>46</v>
      </c>
      <c r="F33" t="s">
        <v>53</v>
      </c>
      <c r="G33" s="94">
        <v>16</v>
      </c>
      <c r="H33" t="s">
        <v>168</v>
      </c>
      <c r="I33" t="s">
        <v>0</v>
      </c>
      <c r="J33" t="s">
        <v>169</v>
      </c>
    </row>
    <row r="34" spans="1:10" x14ac:dyDescent="0.25">
      <c r="A34" t="s">
        <v>17</v>
      </c>
      <c r="B34">
        <v>29</v>
      </c>
      <c r="C34" t="s">
        <v>136</v>
      </c>
      <c r="D34" t="s">
        <v>170</v>
      </c>
      <c r="E34" t="s">
        <v>46</v>
      </c>
      <c r="F34" t="s">
        <v>47</v>
      </c>
      <c r="G34" s="94">
        <v>3</v>
      </c>
      <c r="H34" t="s">
        <v>171</v>
      </c>
      <c r="I34" t="s">
        <v>90</v>
      </c>
      <c r="J34" t="s">
        <v>91</v>
      </c>
    </row>
    <row r="35" spans="1:10" x14ac:dyDescent="0.25">
      <c r="A35" t="s">
        <v>22</v>
      </c>
      <c r="B35">
        <v>8</v>
      </c>
      <c r="C35" t="s">
        <v>172</v>
      </c>
      <c r="D35" t="s">
        <v>173</v>
      </c>
      <c r="E35" t="s">
        <v>46</v>
      </c>
      <c r="F35" t="s">
        <v>88</v>
      </c>
      <c r="G35" s="94">
        <v>6</v>
      </c>
      <c r="H35" t="s">
        <v>174</v>
      </c>
      <c r="I35" t="s">
        <v>139</v>
      </c>
      <c r="J35" t="s">
        <v>140</v>
      </c>
    </row>
    <row r="36" spans="1:10" x14ac:dyDescent="0.25">
      <c r="A36" t="s">
        <v>9</v>
      </c>
      <c r="B36"/>
      <c r="C36"/>
      <c r="D36"/>
      <c r="E36"/>
      <c r="F36"/>
      <c r="G36"/>
      <c r="H36"/>
      <c r="I36"/>
      <c r="J36">
        <f>SUBTOTAL(103,Tabla1[Ciudad])</f>
        <v>29</v>
      </c>
    </row>
    <row r="41" spans="1:10" ht="15.75" thickBot="1" x14ac:dyDescent="0.3">
      <c r="C41" s="136" t="s">
        <v>175</v>
      </c>
      <c r="D41" s="136"/>
    </row>
    <row r="42" spans="1:10" x14ac:dyDescent="0.25">
      <c r="C42" s="137" t="s">
        <v>176</v>
      </c>
      <c r="D42" s="138">
        <f>AVERAGE(Tabla1[Compras realizadas])</f>
        <v>8.931034482758621</v>
      </c>
    </row>
    <row r="43" spans="1:10" ht="15.75" thickBot="1" x14ac:dyDescent="0.3">
      <c r="C43" s="137"/>
      <c r="D43" s="139"/>
    </row>
  </sheetData>
  <mergeCells count="4">
    <mergeCell ref="C41:D41"/>
    <mergeCell ref="C42:C43"/>
    <mergeCell ref="D42:D43"/>
    <mergeCell ref="A1:F1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1" sqref="F11"/>
    </sheetView>
  </sheetViews>
  <sheetFormatPr baseColWidth="10" defaultColWidth="9" defaultRowHeight="15" x14ac:dyDescent="0.25"/>
  <cols>
    <col min="1" max="1" width="13.140625" style="1" customWidth="1"/>
    <col min="2" max="2" width="8.140625" style="1" customWidth="1"/>
    <col min="3" max="3" width="15.5703125" style="1" bestFit="1" customWidth="1"/>
    <col min="4" max="4" width="17.42578125" style="1" bestFit="1" customWidth="1"/>
    <col min="5" max="5" width="22.5703125" style="1" customWidth="1"/>
    <col min="6" max="16384" width="9" style="1"/>
  </cols>
  <sheetData>
    <row r="1" spans="1:6" ht="31.5" x14ac:dyDescent="0.5">
      <c r="A1" s="135" t="s">
        <v>211</v>
      </c>
      <c r="B1" s="135"/>
      <c r="C1" s="135"/>
      <c r="D1" s="135"/>
      <c r="E1" s="135"/>
      <c r="F1" s="135"/>
    </row>
    <row r="2" spans="1:6" ht="31.5" x14ac:dyDescent="0.5">
      <c r="A2" s="6" t="s">
        <v>218</v>
      </c>
      <c r="B2" s="5"/>
      <c r="C2" s="5"/>
      <c r="D2" s="5"/>
      <c r="E2" s="5"/>
      <c r="F2" s="5"/>
    </row>
    <row r="3" spans="1:6" ht="31.5" x14ac:dyDescent="0.5">
      <c r="A3" s="6"/>
      <c r="B3" s="5"/>
      <c r="C3" s="5"/>
      <c r="D3" s="5"/>
      <c r="E3" s="5"/>
      <c r="F3" s="5"/>
    </row>
    <row r="4" spans="1:6" x14ac:dyDescent="0.25">
      <c r="A4" s="130" t="s">
        <v>4</v>
      </c>
      <c r="B4" s="130" t="s">
        <v>177</v>
      </c>
      <c r="C4" s="130" t="s">
        <v>36</v>
      </c>
      <c r="D4" s="130" t="s">
        <v>37</v>
      </c>
      <c r="E4" s="130" t="s">
        <v>39</v>
      </c>
    </row>
    <row r="5" spans="1:6" x14ac:dyDescent="0.25">
      <c r="A5" s="129" t="s">
        <v>178</v>
      </c>
      <c r="B5" s="129">
        <v>4</v>
      </c>
      <c r="C5" s="129" t="s">
        <v>179</v>
      </c>
      <c r="D5" s="129" t="s">
        <v>180</v>
      </c>
      <c r="E5" s="129" t="s">
        <v>181</v>
      </c>
    </row>
    <row r="6" spans="1:6" x14ac:dyDescent="0.25">
      <c r="A6" s="129" t="s">
        <v>182</v>
      </c>
      <c r="B6" s="129">
        <v>10</v>
      </c>
      <c r="C6" s="129" t="s">
        <v>183</v>
      </c>
      <c r="D6" s="129" t="s">
        <v>184</v>
      </c>
      <c r="E6" s="129" t="s">
        <v>185</v>
      </c>
    </row>
    <row r="7" spans="1:6" x14ac:dyDescent="0.25">
      <c r="A7" s="129" t="s">
        <v>186</v>
      </c>
      <c r="B7" s="129">
        <v>2</v>
      </c>
      <c r="C7" s="129" t="s">
        <v>187</v>
      </c>
      <c r="D7" s="129" t="s">
        <v>188</v>
      </c>
      <c r="E7" s="129" t="s">
        <v>185</v>
      </c>
    </row>
    <row r="8" spans="1:6" x14ac:dyDescent="0.25">
      <c r="A8" s="129" t="s">
        <v>189</v>
      </c>
      <c r="B8" s="129">
        <v>1</v>
      </c>
      <c r="C8" s="129" t="s">
        <v>190</v>
      </c>
      <c r="D8" s="129" t="s">
        <v>100</v>
      </c>
      <c r="E8" s="129" t="s">
        <v>185</v>
      </c>
    </row>
    <row r="9" spans="1:6" x14ac:dyDescent="0.25">
      <c r="A9" s="129" t="s">
        <v>191</v>
      </c>
      <c r="B9" s="129">
        <v>6</v>
      </c>
      <c r="C9" s="129" t="s">
        <v>192</v>
      </c>
      <c r="D9" s="129" t="s">
        <v>193</v>
      </c>
      <c r="E9" s="129" t="s">
        <v>194</v>
      </c>
    </row>
    <row r="10" spans="1:6" x14ac:dyDescent="0.25">
      <c r="A10" s="129" t="s">
        <v>195</v>
      </c>
      <c r="B10" s="129">
        <v>3</v>
      </c>
      <c r="C10" s="129" t="s">
        <v>196</v>
      </c>
      <c r="D10" s="129" t="s">
        <v>197</v>
      </c>
      <c r="E10" s="129" t="s">
        <v>198</v>
      </c>
    </row>
    <row r="11" spans="1:6" x14ac:dyDescent="0.25">
      <c r="A11" s="129" t="s">
        <v>199</v>
      </c>
      <c r="B11" s="129">
        <v>5</v>
      </c>
      <c r="C11" s="129" t="s">
        <v>200</v>
      </c>
      <c r="D11" s="129" t="s">
        <v>201</v>
      </c>
      <c r="E11" s="129" t="s">
        <v>185</v>
      </c>
    </row>
    <row r="12" spans="1:6" x14ac:dyDescent="0.25">
      <c r="A12" s="129" t="s">
        <v>202</v>
      </c>
      <c r="B12" s="129">
        <v>7</v>
      </c>
      <c r="C12" s="129" t="s">
        <v>203</v>
      </c>
      <c r="D12" s="129" t="s">
        <v>204</v>
      </c>
      <c r="E12" s="129" t="s">
        <v>181</v>
      </c>
    </row>
    <row r="13" spans="1:6" x14ac:dyDescent="0.25">
      <c r="A13" s="129" t="s">
        <v>205</v>
      </c>
      <c r="B13" s="129">
        <v>8</v>
      </c>
      <c r="C13" s="129" t="s">
        <v>206</v>
      </c>
      <c r="D13" s="129" t="s">
        <v>207</v>
      </c>
      <c r="E13" s="129" t="s">
        <v>198</v>
      </c>
    </row>
    <row r="14" spans="1:6" x14ac:dyDescent="0.25">
      <c r="A14" s="129" t="s">
        <v>208</v>
      </c>
      <c r="B14" s="129">
        <v>9</v>
      </c>
      <c r="C14" s="129" t="s">
        <v>209</v>
      </c>
      <c r="D14" s="129" t="s">
        <v>210</v>
      </c>
      <c r="E14" s="129" t="s">
        <v>185</v>
      </c>
    </row>
  </sheetData>
  <mergeCells count="1">
    <mergeCell ref="A1:F1"/>
  </mergeCells>
  <phoneticPr fontId="2" type="noConversion"/>
  <conditionalFormatting sqref="B5:B14">
    <cfRule type="aboveAverage" dxfId="8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zoomScale="90" zoomScaleNormal="90" workbookViewId="0">
      <selection activeCell="M11" sqref="M11"/>
    </sheetView>
  </sheetViews>
  <sheetFormatPr baseColWidth="10" defaultColWidth="12.5703125" defaultRowHeight="16.5" x14ac:dyDescent="0.3"/>
  <cols>
    <col min="1" max="2" width="6.42578125" style="7" customWidth="1"/>
    <col min="3" max="3" width="14.85546875" style="7" customWidth="1"/>
    <col min="4" max="4" width="14.7109375" style="7" customWidth="1"/>
    <col min="5" max="5" width="18.5703125" style="7" customWidth="1"/>
    <col min="6" max="6" width="14.7109375" style="7" customWidth="1"/>
    <col min="7" max="7" width="10.5703125" style="7" customWidth="1"/>
    <col min="8" max="8" width="13.85546875" style="7" customWidth="1"/>
    <col min="9" max="10" width="16.85546875" style="7" customWidth="1"/>
    <col min="11" max="11" width="14" style="7" customWidth="1"/>
    <col min="12" max="12" width="12.5703125" style="7" customWidth="1"/>
    <col min="13" max="13" width="14.140625" style="7" customWidth="1"/>
    <col min="14" max="14" width="15.28515625" style="7" customWidth="1"/>
    <col min="15" max="16384" width="12.5703125" style="7"/>
  </cols>
  <sheetData>
    <row r="1" spans="2:14" ht="31.5" x14ac:dyDescent="0.5">
      <c r="B1" s="135" t="s">
        <v>211</v>
      </c>
      <c r="C1" s="135"/>
      <c r="D1" s="135"/>
      <c r="E1" s="135"/>
      <c r="F1" s="135"/>
      <c r="G1" s="135"/>
    </row>
    <row r="2" spans="2:14" ht="31.5" x14ac:dyDescent="0.5">
      <c r="B2" s="6" t="s">
        <v>253</v>
      </c>
      <c r="C2" s="5"/>
      <c r="D2" s="5"/>
      <c r="E2" s="5"/>
      <c r="F2" s="5"/>
      <c r="G2" s="5"/>
    </row>
    <row r="3" spans="2:14" ht="43.5" customHeight="1" x14ac:dyDescent="0.5">
      <c r="B3" s="6" t="s">
        <v>254</v>
      </c>
      <c r="C3" s="5"/>
      <c r="D3" s="5"/>
      <c r="E3" s="5"/>
      <c r="F3" s="5"/>
      <c r="G3" s="5"/>
    </row>
    <row r="4" spans="2:14" ht="43.5" customHeight="1" x14ac:dyDescent="0.5">
      <c r="B4" s="6" t="s">
        <v>255</v>
      </c>
      <c r="C4" s="5"/>
      <c r="D4" s="5"/>
      <c r="E4" s="5"/>
      <c r="F4" s="5"/>
      <c r="G4" s="5"/>
    </row>
    <row r="5" spans="2:14" ht="17.25" thickBot="1" x14ac:dyDescent="0.35"/>
    <row r="6" spans="2:14" ht="31.5" customHeight="1" thickTop="1" thickBot="1" x14ac:dyDescent="0.35">
      <c r="C6" s="140"/>
      <c r="D6" s="140"/>
      <c r="E6" s="140"/>
      <c r="F6" s="140"/>
      <c r="G6" s="140"/>
      <c r="H6" s="140"/>
      <c r="I6" s="140"/>
      <c r="J6" s="140"/>
      <c r="K6" s="140"/>
    </row>
    <row r="7" spans="2:14" ht="31.5" customHeight="1" thickTop="1" x14ac:dyDescent="0.3">
      <c r="C7" s="141"/>
      <c r="D7" s="141"/>
      <c r="E7" s="141"/>
      <c r="F7" s="141"/>
      <c r="G7" s="141"/>
      <c r="H7" s="141"/>
      <c r="I7" s="141"/>
      <c r="J7" s="141"/>
      <c r="K7" s="141"/>
    </row>
    <row r="8" spans="2:14" x14ac:dyDescent="0.3">
      <c r="C8" s="95" t="s">
        <v>219</v>
      </c>
      <c r="D8" s="95" t="s">
        <v>220</v>
      </c>
      <c r="E8" s="95" t="s">
        <v>221</v>
      </c>
      <c r="F8" s="95" t="s">
        <v>222</v>
      </c>
      <c r="G8" s="95" t="s">
        <v>223</v>
      </c>
      <c r="H8" s="95" t="s">
        <v>224</v>
      </c>
      <c r="I8" s="95" t="s">
        <v>225</v>
      </c>
      <c r="J8" s="95" t="s">
        <v>226</v>
      </c>
      <c r="K8" s="95" t="s">
        <v>227</v>
      </c>
    </row>
    <row r="9" spans="2:14" x14ac:dyDescent="0.3">
      <c r="C9" s="97">
        <v>1</v>
      </c>
      <c r="D9" s="98">
        <v>37987</v>
      </c>
      <c r="E9" s="97" t="s">
        <v>228</v>
      </c>
      <c r="F9" s="97" t="s">
        <v>229</v>
      </c>
      <c r="G9" s="97" t="s">
        <v>230</v>
      </c>
      <c r="H9" s="97">
        <v>291</v>
      </c>
      <c r="I9" s="99">
        <v>2133903</v>
      </c>
      <c r="J9" s="98">
        <v>38157</v>
      </c>
      <c r="K9" s="97" t="s">
        <v>231</v>
      </c>
    </row>
    <row r="10" spans="2:14" x14ac:dyDescent="0.3">
      <c r="C10" s="100">
        <v>2</v>
      </c>
      <c r="D10" s="101">
        <v>37987</v>
      </c>
      <c r="E10" s="100" t="s">
        <v>232</v>
      </c>
      <c r="F10" s="100" t="s">
        <v>233</v>
      </c>
      <c r="G10" s="100" t="s">
        <v>234</v>
      </c>
      <c r="H10" s="100">
        <v>199</v>
      </c>
      <c r="I10" s="102">
        <v>1945424</v>
      </c>
      <c r="J10" s="101">
        <v>38096</v>
      </c>
      <c r="K10" s="100" t="s">
        <v>75</v>
      </c>
      <c r="M10" s="131" t="s">
        <v>221</v>
      </c>
      <c r="N10" s="132" t="s">
        <v>6</v>
      </c>
    </row>
    <row r="11" spans="2:14" x14ac:dyDescent="0.3">
      <c r="C11" s="97">
        <v>3</v>
      </c>
      <c r="D11" s="98">
        <v>37987</v>
      </c>
      <c r="E11" s="97" t="s">
        <v>235</v>
      </c>
      <c r="F11" s="97" t="s">
        <v>229</v>
      </c>
      <c r="G11" s="97" t="s">
        <v>234</v>
      </c>
      <c r="H11" s="97">
        <v>82</v>
      </c>
      <c r="I11" s="99">
        <v>712416</v>
      </c>
      <c r="J11" s="98">
        <v>38299</v>
      </c>
      <c r="K11" s="97" t="s">
        <v>236</v>
      </c>
      <c r="M11" s="10" t="s">
        <v>229</v>
      </c>
      <c r="N11" s="103">
        <v>21</v>
      </c>
    </row>
    <row r="12" spans="2:14" x14ac:dyDescent="0.3">
      <c r="C12" s="100">
        <v>4</v>
      </c>
      <c r="D12" s="101">
        <v>37988</v>
      </c>
      <c r="E12" s="100" t="s">
        <v>228</v>
      </c>
      <c r="F12" s="100" t="s">
        <v>229</v>
      </c>
      <c r="G12" s="100" t="s">
        <v>234</v>
      </c>
      <c r="H12" s="100">
        <v>285</v>
      </c>
      <c r="I12" s="102">
        <v>1815450</v>
      </c>
      <c r="J12" s="101">
        <v>38104</v>
      </c>
      <c r="K12" s="100" t="s">
        <v>237</v>
      </c>
      <c r="M12" s="11" t="s">
        <v>233</v>
      </c>
      <c r="N12" s="104">
        <v>9</v>
      </c>
    </row>
    <row r="13" spans="2:14" x14ac:dyDescent="0.3">
      <c r="C13" s="97">
        <v>5</v>
      </c>
      <c r="D13" s="98">
        <v>37988</v>
      </c>
      <c r="E13" s="97" t="s">
        <v>238</v>
      </c>
      <c r="F13" s="97" t="s">
        <v>233</v>
      </c>
      <c r="G13" s="97" t="s">
        <v>239</v>
      </c>
      <c r="H13" s="97">
        <v>152</v>
      </c>
      <c r="I13" s="99">
        <v>1138024</v>
      </c>
      <c r="J13" s="98">
        <v>38178</v>
      </c>
      <c r="K13" s="97" t="s">
        <v>240</v>
      </c>
    </row>
    <row r="14" spans="2:14" x14ac:dyDescent="0.3">
      <c r="C14" s="100">
        <v>6</v>
      </c>
      <c r="D14" s="101">
        <v>37989</v>
      </c>
      <c r="E14" s="100" t="s">
        <v>241</v>
      </c>
      <c r="F14" s="100" t="s">
        <v>229</v>
      </c>
      <c r="G14" s="100" t="s">
        <v>234</v>
      </c>
      <c r="H14" s="100">
        <v>131</v>
      </c>
      <c r="I14" s="102">
        <v>953156</v>
      </c>
      <c r="J14" s="101">
        <v>38235</v>
      </c>
      <c r="K14" s="100" t="s">
        <v>75</v>
      </c>
    </row>
    <row r="15" spans="2:14" x14ac:dyDescent="0.3">
      <c r="C15" s="97">
        <v>7</v>
      </c>
      <c r="D15" s="98">
        <v>37989</v>
      </c>
      <c r="E15" s="97" t="s">
        <v>228</v>
      </c>
      <c r="F15" s="97" t="s">
        <v>229</v>
      </c>
      <c r="G15" s="97" t="s">
        <v>239</v>
      </c>
      <c r="H15" s="97">
        <v>69</v>
      </c>
      <c r="I15" s="99">
        <v>406686</v>
      </c>
      <c r="J15" s="98">
        <v>38145</v>
      </c>
      <c r="K15" s="97" t="s">
        <v>75</v>
      </c>
    </row>
    <row r="16" spans="2:14" x14ac:dyDescent="0.3">
      <c r="C16" s="100">
        <v>8</v>
      </c>
      <c r="D16" s="101">
        <v>37989</v>
      </c>
      <c r="E16" s="100" t="s">
        <v>235</v>
      </c>
      <c r="F16" s="100" t="s">
        <v>233</v>
      </c>
      <c r="G16" s="100" t="s">
        <v>234</v>
      </c>
      <c r="H16" s="100">
        <v>235</v>
      </c>
      <c r="I16" s="102">
        <v>2158475</v>
      </c>
      <c r="J16" s="101">
        <v>38291</v>
      </c>
      <c r="K16" s="100" t="s">
        <v>237</v>
      </c>
    </row>
    <row r="17" spans="3:11" x14ac:dyDescent="0.3">
      <c r="C17" s="97">
        <v>9</v>
      </c>
      <c r="D17" s="98">
        <v>37990</v>
      </c>
      <c r="E17" s="97" t="s">
        <v>242</v>
      </c>
      <c r="F17" s="97" t="s">
        <v>229</v>
      </c>
      <c r="G17" s="97" t="s">
        <v>230</v>
      </c>
      <c r="H17" s="97">
        <v>108</v>
      </c>
      <c r="I17" s="99">
        <v>1024380</v>
      </c>
      <c r="J17" s="98">
        <v>38349</v>
      </c>
      <c r="K17" s="97" t="s">
        <v>237</v>
      </c>
    </row>
    <row r="18" spans="3:11" x14ac:dyDescent="0.3">
      <c r="C18" s="100">
        <v>10</v>
      </c>
      <c r="D18" s="101">
        <v>37990</v>
      </c>
      <c r="E18" s="100" t="s">
        <v>228</v>
      </c>
      <c r="F18" s="100" t="s">
        <v>233</v>
      </c>
      <c r="G18" s="100" t="s">
        <v>230</v>
      </c>
      <c r="H18" s="100">
        <v>299</v>
      </c>
      <c r="I18" s="102">
        <v>2042768</v>
      </c>
      <c r="J18" s="101">
        <v>38266</v>
      </c>
      <c r="K18" s="100" t="s">
        <v>236</v>
      </c>
    </row>
    <row r="19" spans="3:11" x14ac:dyDescent="0.3">
      <c r="C19" s="97">
        <v>11</v>
      </c>
      <c r="D19" s="98">
        <v>37990</v>
      </c>
      <c r="E19" s="97" t="s">
        <v>235</v>
      </c>
      <c r="F19" s="97" t="s">
        <v>229</v>
      </c>
      <c r="G19" s="97" t="s">
        <v>234</v>
      </c>
      <c r="H19" s="97">
        <v>124</v>
      </c>
      <c r="I19" s="99">
        <v>627068</v>
      </c>
      <c r="J19" s="98">
        <v>38288</v>
      </c>
      <c r="K19" s="97" t="s">
        <v>75</v>
      </c>
    </row>
    <row r="20" spans="3:11" x14ac:dyDescent="0.3">
      <c r="C20" s="100">
        <v>12</v>
      </c>
      <c r="D20" s="101">
        <v>37990</v>
      </c>
      <c r="E20" s="100" t="s">
        <v>241</v>
      </c>
      <c r="F20" s="100" t="s">
        <v>233</v>
      </c>
      <c r="G20" s="100" t="s">
        <v>234</v>
      </c>
      <c r="H20" s="100">
        <v>187</v>
      </c>
      <c r="I20" s="102">
        <v>999328</v>
      </c>
      <c r="J20" s="101">
        <v>38082</v>
      </c>
      <c r="K20" s="100" t="s">
        <v>231</v>
      </c>
    </row>
    <row r="21" spans="3:11" x14ac:dyDescent="0.3">
      <c r="C21" s="97">
        <v>13</v>
      </c>
      <c r="D21" s="98">
        <v>37990</v>
      </c>
      <c r="E21" s="97" t="s">
        <v>228</v>
      </c>
      <c r="F21" s="97" t="s">
        <v>233</v>
      </c>
      <c r="G21" s="97" t="s">
        <v>243</v>
      </c>
      <c r="H21" s="97">
        <v>300</v>
      </c>
      <c r="I21" s="99">
        <v>2937300</v>
      </c>
      <c r="J21" s="98">
        <v>38295</v>
      </c>
      <c r="K21" s="97" t="s">
        <v>237</v>
      </c>
    </row>
    <row r="22" spans="3:11" x14ac:dyDescent="0.3">
      <c r="C22" s="100">
        <v>14</v>
      </c>
      <c r="D22" s="101">
        <v>37990</v>
      </c>
      <c r="E22" s="100" t="s">
        <v>232</v>
      </c>
      <c r="F22" s="100" t="s">
        <v>233</v>
      </c>
      <c r="G22" s="100" t="s">
        <v>239</v>
      </c>
      <c r="H22" s="100">
        <v>68</v>
      </c>
      <c r="I22" s="102">
        <v>664700</v>
      </c>
      <c r="J22" s="101">
        <v>38261</v>
      </c>
      <c r="K22" s="100" t="s">
        <v>231</v>
      </c>
    </row>
    <row r="23" spans="3:11" x14ac:dyDescent="0.3">
      <c r="C23" s="97">
        <v>15</v>
      </c>
      <c r="D23" s="98">
        <v>37990</v>
      </c>
      <c r="E23" s="97" t="s">
        <v>241</v>
      </c>
      <c r="F23" s="97" t="s">
        <v>229</v>
      </c>
      <c r="G23" s="97" t="s">
        <v>234</v>
      </c>
      <c r="H23" s="97">
        <v>176</v>
      </c>
      <c r="I23" s="99">
        <v>820336</v>
      </c>
      <c r="J23" s="98">
        <v>38320</v>
      </c>
      <c r="K23" s="97" t="s">
        <v>75</v>
      </c>
    </row>
    <row r="24" spans="3:11" x14ac:dyDescent="0.3">
      <c r="C24" s="100">
        <v>16</v>
      </c>
      <c r="D24" s="101">
        <v>37991</v>
      </c>
      <c r="E24" s="100" t="s">
        <v>244</v>
      </c>
      <c r="F24" s="100" t="s">
        <v>229</v>
      </c>
      <c r="G24" s="100" t="s">
        <v>234</v>
      </c>
      <c r="H24" s="100">
        <v>179</v>
      </c>
      <c r="I24" s="102">
        <v>937960</v>
      </c>
      <c r="J24" s="101">
        <v>38312</v>
      </c>
      <c r="K24" s="100" t="s">
        <v>231</v>
      </c>
    </row>
    <row r="25" spans="3:11" x14ac:dyDescent="0.3">
      <c r="C25" s="97">
        <v>17</v>
      </c>
      <c r="D25" s="98">
        <v>37991</v>
      </c>
      <c r="E25" s="97" t="s">
        <v>244</v>
      </c>
      <c r="F25" s="97" t="s">
        <v>229</v>
      </c>
      <c r="G25" s="97" t="s">
        <v>239</v>
      </c>
      <c r="H25" s="97">
        <v>58</v>
      </c>
      <c r="I25" s="99">
        <v>358846</v>
      </c>
      <c r="J25" s="98">
        <v>38268</v>
      </c>
      <c r="K25" s="97" t="s">
        <v>245</v>
      </c>
    </row>
    <row r="26" spans="3:11" x14ac:dyDescent="0.3">
      <c r="C26" s="100">
        <v>18</v>
      </c>
      <c r="D26" s="101">
        <v>37992</v>
      </c>
      <c r="E26" s="100" t="s">
        <v>238</v>
      </c>
      <c r="F26" s="100" t="s">
        <v>233</v>
      </c>
      <c r="G26" s="100" t="s">
        <v>243</v>
      </c>
      <c r="H26" s="100">
        <v>283</v>
      </c>
      <c r="I26" s="102">
        <v>1679605</v>
      </c>
      <c r="J26" s="101">
        <v>38144</v>
      </c>
      <c r="K26" s="100" t="s">
        <v>231</v>
      </c>
    </row>
    <row r="27" spans="3:11" x14ac:dyDescent="0.3">
      <c r="C27" s="97">
        <v>19</v>
      </c>
      <c r="D27" s="98">
        <v>37993</v>
      </c>
      <c r="E27" s="97" t="s">
        <v>242</v>
      </c>
      <c r="F27" s="97" t="s">
        <v>229</v>
      </c>
      <c r="G27" s="97" t="s">
        <v>234</v>
      </c>
      <c r="H27" s="97">
        <v>55</v>
      </c>
      <c r="I27" s="99">
        <v>472615</v>
      </c>
      <c r="J27" s="98">
        <v>38086</v>
      </c>
      <c r="K27" s="97" t="s">
        <v>245</v>
      </c>
    </row>
    <row r="28" spans="3:11" x14ac:dyDescent="0.3">
      <c r="C28" s="100">
        <v>20</v>
      </c>
      <c r="D28" s="101">
        <v>37994</v>
      </c>
      <c r="E28" s="100" t="s">
        <v>235</v>
      </c>
      <c r="F28" s="100" t="s">
        <v>229</v>
      </c>
      <c r="G28" s="100" t="s">
        <v>243</v>
      </c>
      <c r="H28" s="100">
        <v>148</v>
      </c>
      <c r="I28" s="102">
        <v>1169496</v>
      </c>
      <c r="J28" s="101">
        <v>38218</v>
      </c>
      <c r="K28" s="100" t="s">
        <v>240</v>
      </c>
    </row>
    <row r="29" spans="3:11" x14ac:dyDescent="0.3">
      <c r="C29" s="97">
        <v>21</v>
      </c>
      <c r="D29" s="98">
        <v>37995</v>
      </c>
      <c r="E29" s="97" t="s">
        <v>241</v>
      </c>
      <c r="F29" s="97" t="s">
        <v>233</v>
      </c>
      <c r="G29" s="97" t="s">
        <v>243</v>
      </c>
      <c r="H29" s="97">
        <v>228</v>
      </c>
      <c r="I29" s="99">
        <v>2020992</v>
      </c>
      <c r="J29" s="98">
        <v>38150</v>
      </c>
      <c r="K29" s="97" t="s">
        <v>231</v>
      </c>
    </row>
    <row r="30" spans="3:11" x14ac:dyDescent="0.3">
      <c r="C30" s="100">
        <v>22</v>
      </c>
      <c r="D30" s="101">
        <v>37995</v>
      </c>
      <c r="E30" s="100" t="s">
        <v>235</v>
      </c>
      <c r="F30" s="100" t="s">
        <v>229</v>
      </c>
      <c r="G30" s="100" t="s">
        <v>230</v>
      </c>
      <c r="H30" s="100">
        <v>116</v>
      </c>
      <c r="I30" s="102">
        <v>727552</v>
      </c>
      <c r="J30" s="101">
        <v>38091</v>
      </c>
      <c r="K30" s="100" t="s">
        <v>75</v>
      </c>
    </row>
    <row r="31" spans="3:11" x14ac:dyDescent="0.3">
      <c r="C31" s="97">
        <v>23</v>
      </c>
      <c r="D31" s="98">
        <v>37996</v>
      </c>
      <c r="E31" s="97" t="s">
        <v>244</v>
      </c>
      <c r="F31" s="97" t="s">
        <v>229</v>
      </c>
      <c r="G31" s="97" t="s">
        <v>234</v>
      </c>
      <c r="H31" s="97">
        <v>183</v>
      </c>
      <c r="I31" s="99">
        <v>1438929</v>
      </c>
      <c r="J31" s="98">
        <v>38098</v>
      </c>
      <c r="K31" s="97" t="s">
        <v>245</v>
      </c>
    </row>
    <row r="32" spans="3:11" x14ac:dyDescent="0.3">
      <c r="C32" s="100">
        <v>24</v>
      </c>
      <c r="D32" s="101">
        <v>37996</v>
      </c>
      <c r="E32" s="100" t="s">
        <v>235</v>
      </c>
      <c r="F32" s="100" t="s">
        <v>229</v>
      </c>
      <c r="G32" s="100" t="s">
        <v>239</v>
      </c>
      <c r="H32" s="100">
        <v>79</v>
      </c>
      <c r="I32" s="102">
        <v>427390</v>
      </c>
      <c r="J32" s="101">
        <v>38322</v>
      </c>
      <c r="K32" s="100" t="s">
        <v>236</v>
      </c>
    </row>
    <row r="33" spans="3:11" x14ac:dyDescent="0.3">
      <c r="C33" s="97">
        <v>25</v>
      </c>
      <c r="D33" s="98">
        <v>37996</v>
      </c>
      <c r="E33" s="97" t="s">
        <v>235</v>
      </c>
      <c r="F33" s="97" t="s">
        <v>229</v>
      </c>
      <c r="G33" s="97" t="s">
        <v>243</v>
      </c>
      <c r="H33" s="97">
        <v>124</v>
      </c>
      <c r="I33" s="99">
        <v>1170684</v>
      </c>
      <c r="J33" s="98">
        <v>38130</v>
      </c>
      <c r="K33" s="97" t="s">
        <v>237</v>
      </c>
    </row>
    <row r="34" spans="3:11" x14ac:dyDescent="0.3">
      <c r="C34" s="100">
        <v>26</v>
      </c>
      <c r="D34" s="101">
        <v>37996</v>
      </c>
      <c r="E34" s="100" t="s">
        <v>232</v>
      </c>
      <c r="F34" s="100" t="s">
        <v>229</v>
      </c>
      <c r="G34" s="100" t="s">
        <v>239</v>
      </c>
      <c r="H34" s="100">
        <v>70</v>
      </c>
      <c r="I34" s="102">
        <v>549780</v>
      </c>
      <c r="J34" s="101">
        <v>38160</v>
      </c>
      <c r="K34" s="100" t="s">
        <v>237</v>
      </c>
    </row>
    <row r="35" spans="3:11" x14ac:dyDescent="0.3">
      <c r="C35" s="97">
        <v>27</v>
      </c>
      <c r="D35" s="98">
        <v>37997</v>
      </c>
      <c r="E35" s="97" t="s">
        <v>232</v>
      </c>
      <c r="F35" s="97" t="s">
        <v>229</v>
      </c>
      <c r="G35" s="97" t="s">
        <v>239</v>
      </c>
      <c r="H35" s="97">
        <v>70</v>
      </c>
      <c r="I35" s="99">
        <v>659330</v>
      </c>
      <c r="J35" s="98">
        <v>38344</v>
      </c>
      <c r="K35" s="97" t="s">
        <v>75</v>
      </c>
    </row>
    <row r="36" spans="3:11" x14ac:dyDescent="0.3">
      <c r="C36" s="100">
        <v>28</v>
      </c>
      <c r="D36" s="101">
        <v>37998</v>
      </c>
      <c r="E36" s="100" t="s">
        <v>244</v>
      </c>
      <c r="F36" s="100" t="s">
        <v>229</v>
      </c>
      <c r="G36" s="100" t="s">
        <v>243</v>
      </c>
      <c r="H36" s="100">
        <v>187</v>
      </c>
      <c r="I36" s="102">
        <v>1660560</v>
      </c>
      <c r="J36" s="101">
        <v>38154</v>
      </c>
      <c r="K36" s="100" t="s">
        <v>236</v>
      </c>
    </row>
    <row r="37" spans="3:11" x14ac:dyDescent="0.3">
      <c r="C37" s="97">
        <v>29</v>
      </c>
      <c r="D37" s="98">
        <v>37998</v>
      </c>
      <c r="E37" s="97" t="s">
        <v>244</v>
      </c>
      <c r="F37" s="97" t="s">
        <v>229</v>
      </c>
      <c r="G37" s="97" t="s">
        <v>239</v>
      </c>
      <c r="H37" s="97">
        <v>91</v>
      </c>
      <c r="I37" s="99">
        <v>753571</v>
      </c>
      <c r="J37" s="98">
        <v>38175</v>
      </c>
      <c r="K37" s="97" t="s">
        <v>245</v>
      </c>
    </row>
    <row r="38" spans="3:11" x14ac:dyDescent="0.3">
      <c r="C38" s="97">
        <v>30</v>
      </c>
      <c r="D38" s="101">
        <v>37998</v>
      </c>
      <c r="E38" s="100" t="s">
        <v>232</v>
      </c>
      <c r="F38" s="100" t="s">
        <v>229</v>
      </c>
      <c r="G38" s="100" t="s">
        <v>239</v>
      </c>
      <c r="H38" s="100">
        <v>201</v>
      </c>
      <c r="I38" s="102">
        <v>939072</v>
      </c>
      <c r="J38" s="101">
        <v>38203</v>
      </c>
      <c r="K38" s="100" t="s">
        <v>231</v>
      </c>
    </row>
    <row r="39" spans="3:11" x14ac:dyDescent="0.3">
      <c r="C39" t="s">
        <v>9</v>
      </c>
      <c r="D39" s="96"/>
      <c r="E39"/>
      <c r="F39"/>
      <c r="G39"/>
      <c r="H39"/>
      <c r="I39" s="96">
        <f>SUBTOTAL(102,Tabla7[Monto])</f>
        <v>30</v>
      </c>
      <c r="J39" s="96"/>
      <c r="K39">
        <f>SUBTOTAL(103,Tabla7[Vendedor])</f>
        <v>30</v>
      </c>
    </row>
  </sheetData>
  <mergeCells count="2">
    <mergeCell ref="C6:K7"/>
    <mergeCell ref="B1:G1"/>
  </mergeCells>
  <conditionalFormatting sqref="H9:H38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4" workbookViewId="0">
      <selection activeCell="H11" sqref="H11"/>
    </sheetView>
  </sheetViews>
  <sheetFormatPr baseColWidth="10" defaultColWidth="12.5703125" defaultRowHeight="16.5" x14ac:dyDescent="0.3"/>
  <cols>
    <col min="1" max="2" width="12.5703125" style="7" customWidth="1"/>
    <col min="3" max="3" width="19.140625" style="7" bestFit="1" customWidth="1"/>
    <col min="4" max="4" width="12.28515625" style="7" customWidth="1"/>
    <col min="5" max="5" width="14.5703125" style="7" customWidth="1"/>
    <col min="6" max="6" width="12.5703125" style="7"/>
    <col min="7" max="7" width="15.5703125" style="7" bestFit="1" customWidth="1"/>
    <col min="8" max="9" width="12.5703125" style="7"/>
    <col min="10" max="10" width="17.5703125" style="7" customWidth="1"/>
    <col min="11" max="11" width="15.140625" style="7" customWidth="1"/>
    <col min="12" max="16384" width="12.5703125" style="7"/>
  </cols>
  <sheetData>
    <row r="1" spans="1:12" ht="31.5" x14ac:dyDescent="0.5">
      <c r="A1" s="135" t="s">
        <v>211</v>
      </c>
      <c r="B1" s="135"/>
      <c r="C1" s="135"/>
      <c r="D1" s="135"/>
      <c r="E1" s="135"/>
      <c r="F1" s="135"/>
    </row>
    <row r="2" spans="1:12" ht="31.5" x14ac:dyDescent="0.5">
      <c r="A2" s="6" t="s">
        <v>256</v>
      </c>
      <c r="B2" s="5"/>
      <c r="C2" s="5"/>
      <c r="D2" s="5"/>
      <c r="E2" s="5"/>
      <c r="F2" s="5"/>
    </row>
    <row r="3" spans="1:12" ht="31.5" x14ac:dyDescent="0.5">
      <c r="A3" s="6" t="s">
        <v>257</v>
      </c>
      <c r="B3" s="5"/>
      <c r="C3" s="5"/>
      <c r="D3" s="5"/>
      <c r="E3" s="5"/>
      <c r="F3" s="5"/>
    </row>
    <row r="4" spans="1:12" ht="31.5" x14ac:dyDescent="0.5">
      <c r="A4" s="6" t="s">
        <v>258</v>
      </c>
      <c r="B4" s="5"/>
      <c r="C4" s="5"/>
      <c r="D4" s="5"/>
      <c r="E4" s="5"/>
      <c r="F4" s="5"/>
    </row>
    <row r="5" spans="1:12" ht="31.5" x14ac:dyDescent="0.5">
      <c r="A5" s="6"/>
      <c r="B5" s="5"/>
      <c r="C5" s="5"/>
      <c r="D5" s="5"/>
      <c r="E5" s="5"/>
      <c r="F5" s="5"/>
    </row>
    <row r="6" spans="1:12" x14ac:dyDescent="0.3">
      <c r="C6" s="7" t="s">
        <v>246</v>
      </c>
      <c r="D6" s="7" t="s">
        <v>247</v>
      </c>
      <c r="E6" s="7" t="s">
        <v>222</v>
      </c>
      <c r="F6" s="7" t="s">
        <v>223</v>
      </c>
      <c r="G6" s="7" t="s">
        <v>225</v>
      </c>
      <c r="J6" s="122"/>
      <c r="K6" s="122"/>
    </row>
    <row r="7" spans="1:12" x14ac:dyDescent="0.3">
      <c r="C7" s="7" t="s">
        <v>228</v>
      </c>
      <c r="D7" s="7" t="str">
        <f>LEFT(Tabla5[[#This Row],[Giro Comercial]],3)</f>
        <v>Est</v>
      </c>
      <c r="E7" s="7" t="s">
        <v>229</v>
      </c>
      <c r="F7" s="7" t="s">
        <v>230</v>
      </c>
      <c r="G7" s="105">
        <v>2133903</v>
      </c>
      <c r="J7" s="123"/>
      <c r="K7" s="124"/>
    </row>
    <row r="8" spans="1:12" x14ac:dyDescent="0.3">
      <c r="C8" s="7" t="s">
        <v>232</v>
      </c>
      <c r="D8" s="7" t="str">
        <f>LEFT(Tabla5[[#This Row],[Giro Comercial]],3)</f>
        <v>Loc</v>
      </c>
      <c r="E8" s="7" t="s">
        <v>233</v>
      </c>
      <c r="F8" s="7" t="s">
        <v>234</v>
      </c>
      <c r="G8" s="105">
        <v>1945424</v>
      </c>
      <c r="J8" s="123"/>
      <c r="K8" s="124"/>
    </row>
    <row r="9" spans="1:12" x14ac:dyDescent="0.3">
      <c r="C9" s="7" t="s">
        <v>235</v>
      </c>
      <c r="D9" s="7" t="str">
        <f>LEFT(Tabla5[[#This Row],[Giro Comercial]],3)</f>
        <v>Ofi</v>
      </c>
      <c r="E9" s="7" t="s">
        <v>229</v>
      </c>
      <c r="F9" s="7" t="s">
        <v>234</v>
      </c>
      <c r="G9" s="105">
        <v>712416</v>
      </c>
      <c r="J9" s="123"/>
      <c r="K9" s="124"/>
    </row>
    <row r="10" spans="1:12" x14ac:dyDescent="0.3">
      <c r="C10" s="7" t="s">
        <v>228</v>
      </c>
      <c r="D10" s="7" t="str">
        <f>LEFT(Tabla5[[#This Row],[Giro Comercial]],3)</f>
        <v>Est</v>
      </c>
      <c r="E10" s="7" t="s">
        <v>229</v>
      </c>
      <c r="F10" s="7" t="s">
        <v>234</v>
      </c>
      <c r="G10" s="105">
        <v>1815450</v>
      </c>
      <c r="J10" s="125" t="s">
        <v>444</v>
      </c>
      <c r="K10" t="s">
        <v>446</v>
      </c>
      <c r="L10"/>
    </row>
    <row r="11" spans="1:12" x14ac:dyDescent="0.3">
      <c r="C11" s="7" t="s">
        <v>238</v>
      </c>
      <c r="D11" s="7" t="str">
        <f>LEFT(Tabla5[[#This Row],[Giro Comercial]],3)</f>
        <v>Sue</v>
      </c>
      <c r="E11" s="7" t="s">
        <v>233</v>
      </c>
      <c r="F11" s="7" t="s">
        <v>239</v>
      </c>
      <c r="G11" s="105">
        <v>1138024</v>
      </c>
      <c r="J11" s="126" t="s">
        <v>229</v>
      </c>
      <c r="K11" s="121">
        <v>19759180</v>
      </c>
      <c r="L11"/>
    </row>
    <row r="12" spans="1:12" x14ac:dyDescent="0.3">
      <c r="C12" s="7" t="s">
        <v>241</v>
      </c>
      <c r="D12" s="7" t="str">
        <f>LEFT(Tabla5[[#This Row],[Giro Comercial]],3)</f>
        <v>Ind</v>
      </c>
      <c r="E12" s="7" t="s">
        <v>229</v>
      </c>
      <c r="F12" s="7" t="s">
        <v>234</v>
      </c>
      <c r="G12" s="105">
        <v>953156</v>
      </c>
      <c r="J12" s="126" t="s">
        <v>233</v>
      </c>
      <c r="K12" s="121">
        <v>15586616</v>
      </c>
      <c r="L12"/>
    </row>
    <row r="13" spans="1:12" x14ac:dyDescent="0.3">
      <c r="C13" s="7" t="s">
        <v>228</v>
      </c>
      <c r="D13" s="7" t="str">
        <f>LEFT(Tabla5[[#This Row],[Giro Comercial]],3)</f>
        <v>Est</v>
      </c>
      <c r="E13" s="7" t="s">
        <v>229</v>
      </c>
      <c r="F13" s="7" t="s">
        <v>239</v>
      </c>
      <c r="G13" s="105">
        <v>406686</v>
      </c>
      <c r="J13" s="126" t="s">
        <v>445</v>
      </c>
      <c r="K13" s="121">
        <v>35345796</v>
      </c>
      <c r="L13"/>
    </row>
    <row r="14" spans="1:12" x14ac:dyDescent="0.3">
      <c r="C14" s="7" t="s">
        <v>235</v>
      </c>
      <c r="D14" s="7" t="str">
        <f>LEFT(Tabla5[[#This Row],[Giro Comercial]],3)</f>
        <v>Ofi</v>
      </c>
      <c r="E14" s="7" t="s">
        <v>233</v>
      </c>
      <c r="F14" s="7" t="s">
        <v>234</v>
      </c>
      <c r="G14" s="105">
        <v>2158475</v>
      </c>
      <c r="J14"/>
      <c r="K14"/>
      <c r="L14"/>
    </row>
    <row r="15" spans="1:12" x14ac:dyDescent="0.3">
      <c r="C15" s="7" t="s">
        <v>242</v>
      </c>
      <c r="D15" s="7" t="str">
        <f>LEFT(Tabla5[[#This Row],[Giro Comercial]],3)</f>
        <v>Pis</v>
      </c>
      <c r="E15" s="7" t="s">
        <v>229</v>
      </c>
      <c r="F15" s="7" t="s">
        <v>230</v>
      </c>
      <c r="G15" s="105">
        <v>1024380</v>
      </c>
      <c r="J15"/>
      <c r="K15"/>
      <c r="L15"/>
    </row>
    <row r="16" spans="1:12" x14ac:dyDescent="0.3">
      <c r="C16" s="7" t="s">
        <v>228</v>
      </c>
      <c r="D16" s="7" t="str">
        <f>LEFT(Tabla5[[#This Row],[Giro Comercial]],3)</f>
        <v>Est</v>
      </c>
      <c r="E16" s="7" t="s">
        <v>233</v>
      </c>
      <c r="F16" s="7" t="s">
        <v>230</v>
      </c>
      <c r="G16" s="105">
        <v>2042768</v>
      </c>
      <c r="J16"/>
      <c r="K16"/>
      <c r="L16"/>
    </row>
    <row r="17" spans="3:12" x14ac:dyDescent="0.3">
      <c r="C17" s="7" t="s">
        <v>235</v>
      </c>
      <c r="D17" s="7" t="str">
        <f>LEFT(Tabla5[[#This Row],[Giro Comercial]],3)</f>
        <v>Ofi</v>
      </c>
      <c r="E17" s="7" t="s">
        <v>229</v>
      </c>
      <c r="F17" s="7" t="s">
        <v>234</v>
      </c>
      <c r="G17" s="105">
        <v>627068</v>
      </c>
      <c r="J17"/>
      <c r="K17"/>
      <c r="L17"/>
    </row>
    <row r="18" spans="3:12" x14ac:dyDescent="0.3">
      <c r="C18" s="7" t="s">
        <v>241</v>
      </c>
      <c r="D18" s="7" t="str">
        <f>LEFT(Tabla5[[#This Row],[Giro Comercial]],3)</f>
        <v>Ind</v>
      </c>
      <c r="E18" s="7" t="s">
        <v>233</v>
      </c>
      <c r="F18" s="7" t="s">
        <v>234</v>
      </c>
      <c r="G18" s="105">
        <v>999328</v>
      </c>
      <c r="J18"/>
      <c r="K18"/>
      <c r="L18"/>
    </row>
    <row r="19" spans="3:12" x14ac:dyDescent="0.3">
      <c r="C19" s="7" t="s">
        <v>228</v>
      </c>
      <c r="D19" s="7" t="str">
        <f>LEFT(Tabla5[[#This Row],[Giro Comercial]],3)</f>
        <v>Est</v>
      </c>
      <c r="E19" s="7" t="s">
        <v>233</v>
      </c>
      <c r="F19" s="7" t="s">
        <v>243</v>
      </c>
      <c r="G19" s="105">
        <v>2937300</v>
      </c>
      <c r="J19"/>
      <c r="K19"/>
      <c r="L19"/>
    </row>
    <row r="20" spans="3:12" x14ac:dyDescent="0.3">
      <c r="C20" s="7" t="s">
        <v>232</v>
      </c>
      <c r="D20" s="7" t="str">
        <f>LEFT(Tabla5[[#This Row],[Giro Comercial]],3)</f>
        <v>Loc</v>
      </c>
      <c r="E20" s="7" t="s">
        <v>233</v>
      </c>
      <c r="F20" s="7" t="s">
        <v>239</v>
      </c>
      <c r="G20" s="105">
        <v>664700</v>
      </c>
      <c r="J20"/>
      <c r="K20"/>
      <c r="L20"/>
    </row>
    <row r="21" spans="3:12" x14ac:dyDescent="0.3">
      <c r="C21" s="7" t="s">
        <v>241</v>
      </c>
      <c r="D21" s="7" t="str">
        <f>LEFT(Tabla5[[#This Row],[Giro Comercial]],3)</f>
        <v>Ind</v>
      </c>
      <c r="E21" s="7" t="s">
        <v>229</v>
      </c>
      <c r="F21" s="7" t="s">
        <v>234</v>
      </c>
      <c r="G21" s="105">
        <v>820336</v>
      </c>
      <c r="J21"/>
      <c r="K21"/>
      <c r="L21"/>
    </row>
    <row r="22" spans="3:12" x14ac:dyDescent="0.3">
      <c r="C22" s="7" t="s">
        <v>244</v>
      </c>
      <c r="D22" s="7" t="str">
        <f>LEFT(Tabla5[[#This Row],[Giro Comercial]],3)</f>
        <v>Cas</v>
      </c>
      <c r="E22" s="7" t="s">
        <v>229</v>
      </c>
      <c r="F22" s="7" t="s">
        <v>234</v>
      </c>
      <c r="G22" s="105">
        <v>937960</v>
      </c>
      <c r="J22"/>
      <c r="K22"/>
      <c r="L22"/>
    </row>
    <row r="23" spans="3:12" x14ac:dyDescent="0.3">
      <c r="C23" s="7" t="s">
        <v>244</v>
      </c>
      <c r="D23" s="7" t="str">
        <f>LEFT(Tabla5[[#This Row],[Giro Comercial]],3)</f>
        <v>Cas</v>
      </c>
      <c r="E23" s="7" t="s">
        <v>229</v>
      </c>
      <c r="F23" s="7" t="s">
        <v>239</v>
      </c>
      <c r="G23" s="105">
        <v>358846</v>
      </c>
      <c r="J23"/>
      <c r="K23"/>
      <c r="L23"/>
    </row>
    <row r="24" spans="3:12" x14ac:dyDescent="0.3">
      <c r="C24" s="7" t="s">
        <v>238</v>
      </c>
      <c r="D24" s="7" t="str">
        <f>LEFT(Tabla5[[#This Row],[Giro Comercial]],3)</f>
        <v>Sue</v>
      </c>
      <c r="E24" s="7" t="s">
        <v>233</v>
      </c>
      <c r="F24" s="7" t="s">
        <v>243</v>
      </c>
      <c r="G24" s="105">
        <v>1679605</v>
      </c>
      <c r="J24"/>
      <c r="K24"/>
      <c r="L24"/>
    </row>
    <row r="25" spans="3:12" x14ac:dyDescent="0.3">
      <c r="C25" s="7" t="s">
        <v>242</v>
      </c>
      <c r="D25" s="7" t="str">
        <f>LEFT(Tabla5[[#This Row],[Giro Comercial]],3)</f>
        <v>Pis</v>
      </c>
      <c r="E25" s="7" t="s">
        <v>229</v>
      </c>
      <c r="F25" s="7" t="s">
        <v>234</v>
      </c>
      <c r="G25" s="105">
        <v>472615</v>
      </c>
      <c r="J25"/>
      <c r="K25"/>
      <c r="L25"/>
    </row>
    <row r="26" spans="3:12" x14ac:dyDescent="0.3">
      <c r="C26" s="7" t="s">
        <v>235</v>
      </c>
      <c r="D26" s="7" t="str">
        <f>LEFT(Tabla5[[#This Row],[Giro Comercial]],3)</f>
        <v>Ofi</v>
      </c>
      <c r="E26" s="7" t="s">
        <v>229</v>
      </c>
      <c r="F26" s="7" t="s">
        <v>243</v>
      </c>
      <c r="G26" s="105">
        <v>1169496</v>
      </c>
      <c r="J26"/>
      <c r="K26"/>
      <c r="L26"/>
    </row>
    <row r="27" spans="3:12" x14ac:dyDescent="0.3">
      <c r="C27" s="7" t="s">
        <v>241</v>
      </c>
      <c r="D27" s="7" t="str">
        <f>LEFT(Tabla5[[#This Row],[Giro Comercial]],3)</f>
        <v>Ind</v>
      </c>
      <c r="E27" s="7" t="s">
        <v>233</v>
      </c>
      <c r="F27" s="7" t="s">
        <v>243</v>
      </c>
      <c r="G27" s="105">
        <v>2020992</v>
      </c>
      <c r="J27"/>
      <c r="K27"/>
      <c r="L27"/>
    </row>
    <row r="28" spans="3:12" x14ac:dyDescent="0.3">
      <c r="C28" s="7" t="s">
        <v>235</v>
      </c>
      <c r="D28" s="7" t="str">
        <f>LEFT(Tabla5[[#This Row],[Giro Comercial]],3)</f>
        <v>Ofi</v>
      </c>
      <c r="E28" s="7" t="s">
        <v>229</v>
      </c>
      <c r="F28" s="7" t="s">
        <v>230</v>
      </c>
      <c r="G28" s="105">
        <v>727552</v>
      </c>
    </row>
    <row r="29" spans="3:12" x14ac:dyDescent="0.3">
      <c r="C29" s="7" t="s">
        <v>244</v>
      </c>
      <c r="D29" s="7" t="str">
        <f>LEFT(Tabla5[[#This Row],[Giro Comercial]],3)</f>
        <v>Cas</v>
      </c>
      <c r="E29" s="7" t="s">
        <v>229</v>
      </c>
      <c r="F29" s="7" t="s">
        <v>234</v>
      </c>
      <c r="G29" s="105">
        <v>1438929</v>
      </c>
    </row>
    <row r="30" spans="3:12" x14ac:dyDescent="0.3">
      <c r="C30" s="7" t="s">
        <v>235</v>
      </c>
      <c r="D30" s="7" t="str">
        <f>LEFT(Tabla5[[#This Row],[Giro Comercial]],3)</f>
        <v>Ofi</v>
      </c>
      <c r="E30" s="7" t="s">
        <v>229</v>
      </c>
      <c r="F30" s="7" t="s">
        <v>239</v>
      </c>
      <c r="G30" s="105">
        <v>427390</v>
      </c>
    </row>
    <row r="31" spans="3:12" x14ac:dyDescent="0.3">
      <c r="C31" s="7" t="s">
        <v>235</v>
      </c>
      <c r="D31" s="7" t="str">
        <f>LEFT(Tabla5[[#This Row],[Giro Comercial]],3)</f>
        <v>Ofi</v>
      </c>
      <c r="E31" s="7" t="s">
        <v>229</v>
      </c>
      <c r="F31" s="7" t="s">
        <v>243</v>
      </c>
      <c r="G31" s="105">
        <v>1170684</v>
      </c>
    </row>
    <row r="32" spans="3:12" x14ac:dyDescent="0.3">
      <c r="C32" s="7" t="s">
        <v>232</v>
      </c>
      <c r="D32" s="7" t="str">
        <f>LEFT(Tabla5[[#This Row],[Giro Comercial]],3)</f>
        <v>Loc</v>
      </c>
      <c r="E32" s="7" t="s">
        <v>229</v>
      </c>
      <c r="F32" s="7" t="s">
        <v>239</v>
      </c>
      <c r="G32" s="105">
        <v>549780</v>
      </c>
    </row>
    <row r="33" spans="3:7" x14ac:dyDescent="0.3">
      <c r="C33" s="7" t="s">
        <v>232</v>
      </c>
      <c r="D33" s="7" t="str">
        <f>LEFT(Tabla5[[#This Row],[Giro Comercial]],3)</f>
        <v>Loc</v>
      </c>
      <c r="E33" s="7" t="s">
        <v>229</v>
      </c>
      <c r="F33" s="7" t="s">
        <v>239</v>
      </c>
      <c r="G33" s="105">
        <v>659330</v>
      </c>
    </row>
    <row r="34" spans="3:7" x14ac:dyDescent="0.3">
      <c r="C34" s="7" t="s">
        <v>244</v>
      </c>
      <c r="D34" s="7" t="str">
        <f>LEFT(Tabla5[[#This Row],[Giro Comercial]],3)</f>
        <v>Cas</v>
      </c>
      <c r="E34" s="7" t="s">
        <v>229</v>
      </c>
      <c r="F34" s="7" t="s">
        <v>243</v>
      </c>
      <c r="G34" s="105">
        <v>1660560</v>
      </c>
    </row>
    <row r="35" spans="3:7" x14ac:dyDescent="0.3">
      <c r="C35" s="7" t="s">
        <v>244</v>
      </c>
      <c r="D35" s="7" t="str">
        <f>LEFT(Tabla5[[#This Row],[Giro Comercial]],3)</f>
        <v>Cas</v>
      </c>
      <c r="E35" s="7" t="s">
        <v>229</v>
      </c>
      <c r="F35" s="7" t="s">
        <v>239</v>
      </c>
      <c r="G35" s="105">
        <v>753571</v>
      </c>
    </row>
    <row r="36" spans="3:7" x14ac:dyDescent="0.3">
      <c r="C36" s="7" t="s">
        <v>232</v>
      </c>
      <c r="D36" s="7" t="str">
        <f>LEFT(Tabla5[[#This Row],[Giro Comercial]],3)</f>
        <v>Loc</v>
      </c>
      <c r="E36" s="7" t="s">
        <v>229</v>
      </c>
      <c r="F36" s="7" t="s">
        <v>239</v>
      </c>
      <c r="G36" s="105">
        <v>939072</v>
      </c>
    </row>
  </sheetData>
  <mergeCells count="1">
    <mergeCell ref="A1:F1"/>
  </mergeCell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9"/>
  <sheetViews>
    <sheetView topLeftCell="D1" workbookViewId="0">
      <selection activeCell="H13" sqref="H13"/>
    </sheetView>
  </sheetViews>
  <sheetFormatPr baseColWidth="10" defaultColWidth="12.5703125" defaultRowHeight="16.5" x14ac:dyDescent="0.3"/>
  <cols>
    <col min="1" max="2" width="2.7109375" style="7" customWidth="1"/>
    <col min="3" max="3" width="14.7109375" style="7" customWidth="1"/>
    <col min="4" max="4" width="14.5703125" style="7" bestFit="1" customWidth="1"/>
    <col min="5" max="5" width="18.42578125" style="7" bestFit="1" customWidth="1"/>
    <col min="6" max="6" width="14.85546875" style="7" bestFit="1" customWidth="1"/>
    <col min="7" max="7" width="14.7109375" style="7" customWidth="1"/>
    <col min="8" max="8" width="13.85546875" style="7" bestFit="1" customWidth="1"/>
    <col min="9" max="9" width="16.85546875" style="7" customWidth="1"/>
    <col min="10" max="16384" width="12.5703125" style="7"/>
  </cols>
  <sheetData>
    <row r="1" spans="3:9" ht="31.5" x14ac:dyDescent="0.5">
      <c r="D1" s="135" t="s">
        <v>211</v>
      </c>
      <c r="E1" s="135"/>
      <c r="F1" s="135"/>
      <c r="G1" s="135"/>
      <c r="H1" s="135"/>
      <c r="I1" s="135"/>
    </row>
    <row r="2" spans="3:9" ht="31.5" x14ac:dyDescent="0.5">
      <c r="D2" s="6" t="s">
        <v>263</v>
      </c>
      <c r="E2" s="5"/>
      <c r="F2" s="5"/>
      <c r="G2" s="5"/>
      <c r="H2" s="5"/>
      <c r="I2" s="5"/>
    </row>
    <row r="4" spans="3:9" x14ac:dyDescent="0.3">
      <c r="C4" s="7" t="s">
        <v>219</v>
      </c>
      <c r="D4" s="7" t="s">
        <v>220</v>
      </c>
      <c r="E4" s="7" t="s">
        <v>221</v>
      </c>
      <c r="F4" s="7" t="s">
        <v>222</v>
      </c>
      <c r="G4" s="7" t="s">
        <v>223</v>
      </c>
      <c r="H4" s="7" t="s">
        <v>224</v>
      </c>
      <c r="I4" s="7" t="s">
        <v>252</v>
      </c>
    </row>
    <row r="5" spans="3:9" x14ac:dyDescent="0.3">
      <c r="C5" s="7">
        <v>47</v>
      </c>
      <c r="D5" s="8">
        <v>38006</v>
      </c>
      <c r="E5" s="7" t="s">
        <v>242</v>
      </c>
      <c r="F5" s="7" t="s">
        <v>229</v>
      </c>
      <c r="G5" s="7" t="s">
        <v>243</v>
      </c>
      <c r="H5" s="7">
        <v>53</v>
      </c>
      <c r="I5" s="9">
        <v>249418</v>
      </c>
    </row>
    <row r="6" spans="3:9" x14ac:dyDescent="0.3">
      <c r="C6" s="7">
        <v>56</v>
      </c>
      <c r="D6" s="8">
        <v>38009</v>
      </c>
      <c r="E6" s="7" t="s">
        <v>242</v>
      </c>
      <c r="F6" s="7" t="s">
        <v>233</v>
      </c>
      <c r="G6" s="7" t="s">
        <v>230</v>
      </c>
      <c r="H6" s="7">
        <v>54</v>
      </c>
      <c r="I6" s="9">
        <v>239220</v>
      </c>
    </row>
    <row r="7" spans="3:9" x14ac:dyDescent="0.3">
      <c r="C7" s="7">
        <v>75</v>
      </c>
      <c r="D7" s="8">
        <v>38015</v>
      </c>
      <c r="E7" s="7" t="s">
        <v>238</v>
      </c>
      <c r="F7" s="7" t="s">
        <v>233</v>
      </c>
      <c r="G7" s="7" t="s">
        <v>239</v>
      </c>
      <c r="H7" s="7">
        <v>41</v>
      </c>
      <c r="I7" s="9">
        <v>187862</v>
      </c>
    </row>
    <row r="8" spans="3:9" x14ac:dyDescent="0.3">
      <c r="C8" s="7">
        <v>89</v>
      </c>
      <c r="D8" s="8">
        <v>38021</v>
      </c>
      <c r="E8" s="7" t="s">
        <v>232</v>
      </c>
      <c r="F8" s="7" t="s">
        <v>229</v>
      </c>
      <c r="G8" s="7" t="s">
        <v>243</v>
      </c>
      <c r="H8" s="7">
        <v>49</v>
      </c>
      <c r="I8" s="9">
        <v>219716</v>
      </c>
    </row>
    <row r="9" spans="3:9" x14ac:dyDescent="0.3">
      <c r="C9" s="7">
        <v>135</v>
      </c>
      <c r="D9" s="8">
        <v>38039</v>
      </c>
      <c r="E9" s="7" t="s">
        <v>232</v>
      </c>
      <c r="F9" s="7" t="s">
        <v>233</v>
      </c>
      <c r="G9" s="7" t="s">
        <v>230</v>
      </c>
      <c r="H9" s="7">
        <v>45</v>
      </c>
      <c r="I9" s="9">
        <v>229455</v>
      </c>
    </row>
    <row r="10" spans="3:9" x14ac:dyDescent="0.3">
      <c r="C10" s="7">
        <v>195</v>
      </c>
      <c r="D10" s="8">
        <v>38065</v>
      </c>
      <c r="E10" s="7" t="s">
        <v>242</v>
      </c>
      <c r="F10" s="7" t="s">
        <v>233</v>
      </c>
      <c r="G10" s="7" t="s">
        <v>234</v>
      </c>
      <c r="H10" s="7">
        <v>62</v>
      </c>
      <c r="I10" s="9">
        <v>250852</v>
      </c>
    </row>
    <row r="11" spans="3:9" x14ac:dyDescent="0.3">
      <c r="C11" s="7">
        <v>202</v>
      </c>
      <c r="D11" s="8">
        <v>38068</v>
      </c>
      <c r="E11" s="7" t="s">
        <v>242</v>
      </c>
      <c r="F11" s="7" t="s">
        <v>233</v>
      </c>
      <c r="G11" s="7" t="s">
        <v>234</v>
      </c>
      <c r="H11" s="7">
        <v>52</v>
      </c>
      <c r="I11" s="9">
        <v>298272</v>
      </c>
    </row>
    <row r="12" spans="3:9" x14ac:dyDescent="0.3">
      <c r="C12" s="7">
        <v>292</v>
      </c>
      <c r="D12" s="8">
        <v>38098</v>
      </c>
      <c r="E12" s="7" t="s">
        <v>228</v>
      </c>
      <c r="F12" s="7" t="s">
        <v>233</v>
      </c>
      <c r="G12" s="7" t="s">
        <v>243</v>
      </c>
      <c r="H12" s="7">
        <v>54</v>
      </c>
      <c r="I12" s="9">
        <v>258444</v>
      </c>
    </row>
    <row r="13" spans="3:9" x14ac:dyDescent="0.3">
      <c r="C13" s="7">
        <v>322</v>
      </c>
      <c r="D13" s="8">
        <v>38110</v>
      </c>
      <c r="E13" s="7" t="s">
        <v>238</v>
      </c>
      <c r="F13" s="7" t="s">
        <v>233</v>
      </c>
      <c r="G13" s="7" t="s">
        <v>243</v>
      </c>
      <c r="H13" s="7">
        <v>42</v>
      </c>
      <c r="I13" s="9">
        <v>255906</v>
      </c>
    </row>
    <row r="14" spans="3:9" x14ac:dyDescent="0.3">
      <c r="C14" s="7">
        <v>445</v>
      </c>
      <c r="D14" s="8">
        <v>38155</v>
      </c>
      <c r="E14" s="7" t="s">
        <v>232</v>
      </c>
      <c r="F14" s="7" t="s">
        <v>229</v>
      </c>
      <c r="G14" s="7" t="s">
        <v>234</v>
      </c>
      <c r="H14" s="7">
        <v>44</v>
      </c>
      <c r="I14" s="9">
        <v>189156</v>
      </c>
    </row>
    <row r="15" spans="3:9" x14ac:dyDescent="0.3">
      <c r="C15" s="7">
        <v>466</v>
      </c>
      <c r="D15" s="8">
        <v>38162</v>
      </c>
      <c r="E15" s="7" t="s">
        <v>232</v>
      </c>
      <c r="F15" s="7" t="s">
        <v>229</v>
      </c>
      <c r="G15" s="7" t="s">
        <v>239</v>
      </c>
      <c r="H15" s="7">
        <v>44</v>
      </c>
      <c r="I15" s="9">
        <v>242704</v>
      </c>
    </row>
    <row r="16" spans="3:9" x14ac:dyDescent="0.3">
      <c r="C16" s="7">
        <v>489</v>
      </c>
      <c r="D16" s="8">
        <v>38169</v>
      </c>
      <c r="E16" s="7" t="s">
        <v>244</v>
      </c>
      <c r="F16" s="7" t="s">
        <v>233</v>
      </c>
      <c r="G16" s="7" t="s">
        <v>239</v>
      </c>
      <c r="H16" s="7">
        <v>60</v>
      </c>
      <c r="I16" s="9">
        <v>253920</v>
      </c>
    </row>
    <row r="17" spans="3:9" x14ac:dyDescent="0.3">
      <c r="C17" s="7">
        <v>511</v>
      </c>
      <c r="D17" s="8">
        <v>38174</v>
      </c>
      <c r="E17" s="7" t="s">
        <v>241</v>
      </c>
      <c r="F17" s="7" t="s">
        <v>233</v>
      </c>
      <c r="G17" s="7" t="s">
        <v>230</v>
      </c>
      <c r="H17" s="7">
        <v>40</v>
      </c>
      <c r="I17" s="9">
        <v>258560</v>
      </c>
    </row>
    <row r="18" spans="3:9" x14ac:dyDescent="0.3">
      <c r="C18" s="7">
        <v>515</v>
      </c>
      <c r="D18" s="8">
        <v>38176</v>
      </c>
      <c r="E18" s="7" t="s">
        <v>235</v>
      </c>
      <c r="F18" s="7" t="s">
        <v>233</v>
      </c>
      <c r="G18" s="7" t="s">
        <v>243</v>
      </c>
      <c r="H18" s="7">
        <v>47</v>
      </c>
      <c r="I18" s="9">
        <v>262777</v>
      </c>
    </row>
    <row r="19" spans="3:9" x14ac:dyDescent="0.3">
      <c r="C19" s="7">
        <v>520</v>
      </c>
      <c r="D19" s="8">
        <v>38177</v>
      </c>
      <c r="E19" s="7" t="s">
        <v>238</v>
      </c>
      <c r="F19" s="7" t="s">
        <v>233</v>
      </c>
      <c r="G19" s="7" t="s">
        <v>230</v>
      </c>
      <c r="H19" s="7">
        <v>42</v>
      </c>
      <c r="I19" s="9">
        <v>279342</v>
      </c>
    </row>
    <row r="20" spans="3:9" x14ac:dyDescent="0.3">
      <c r="C20" s="7">
        <v>541</v>
      </c>
      <c r="D20" s="8">
        <v>38184</v>
      </c>
      <c r="E20" s="7" t="s">
        <v>244</v>
      </c>
      <c r="F20" s="7" t="s">
        <v>229</v>
      </c>
      <c r="G20" s="7" t="s">
        <v>234</v>
      </c>
      <c r="H20" s="7">
        <v>62</v>
      </c>
      <c r="I20" s="9">
        <v>251596</v>
      </c>
    </row>
    <row r="21" spans="3:9" x14ac:dyDescent="0.3">
      <c r="C21" s="7">
        <v>561</v>
      </c>
      <c r="D21" s="8">
        <v>38193</v>
      </c>
      <c r="E21" s="7" t="s">
        <v>228</v>
      </c>
      <c r="F21" s="7" t="s">
        <v>233</v>
      </c>
      <c r="G21" s="7" t="s">
        <v>230</v>
      </c>
      <c r="H21" s="7">
        <v>53</v>
      </c>
      <c r="I21" s="9">
        <v>280741</v>
      </c>
    </row>
    <row r="22" spans="3:9" x14ac:dyDescent="0.3">
      <c r="C22" s="7">
        <v>574</v>
      </c>
      <c r="D22" s="8">
        <v>38196</v>
      </c>
      <c r="E22" s="7" t="s">
        <v>232</v>
      </c>
      <c r="F22" s="7" t="s">
        <v>229</v>
      </c>
      <c r="G22" s="7" t="s">
        <v>230</v>
      </c>
      <c r="H22" s="7">
        <v>58</v>
      </c>
      <c r="I22" s="9">
        <v>251430</v>
      </c>
    </row>
    <row r="23" spans="3:9" x14ac:dyDescent="0.3">
      <c r="C23" s="7">
        <v>677</v>
      </c>
      <c r="D23" s="8">
        <v>38229</v>
      </c>
      <c r="E23" s="7" t="s">
        <v>241</v>
      </c>
      <c r="F23" s="7" t="s">
        <v>229</v>
      </c>
      <c r="G23" s="7" t="s">
        <v>239</v>
      </c>
      <c r="H23" s="7">
        <v>54</v>
      </c>
      <c r="I23" s="9">
        <v>227178</v>
      </c>
    </row>
    <row r="24" spans="3:9" x14ac:dyDescent="0.3">
      <c r="C24" s="7">
        <v>771</v>
      </c>
      <c r="D24" s="8">
        <v>38264</v>
      </c>
      <c r="E24" s="7" t="s">
        <v>241</v>
      </c>
      <c r="F24" s="7" t="s">
        <v>233</v>
      </c>
      <c r="G24" s="7" t="s">
        <v>234</v>
      </c>
      <c r="H24" s="7">
        <v>44</v>
      </c>
      <c r="I24" s="9">
        <v>223564</v>
      </c>
    </row>
    <row r="25" spans="3:9" x14ac:dyDescent="0.3">
      <c r="C25" s="7">
        <v>782</v>
      </c>
      <c r="D25" s="8">
        <v>38266</v>
      </c>
      <c r="E25" s="7" t="s">
        <v>238</v>
      </c>
      <c r="F25" s="7" t="s">
        <v>233</v>
      </c>
      <c r="G25" s="7" t="s">
        <v>234</v>
      </c>
      <c r="H25" s="7">
        <v>74</v>
      </c>
      <c r="I25" s="9">
        <v>299996</v>
      </c>
    </row>
    <row r="26" spans="3:9" x14ac:dyDescent="0.3">
      <c r="D26" s="8"/>
      <c r="I26" s="9"/>
    </row>
    <row r="27" spans="3:9" x14ac:dyDescent="0.3">
      <c r="D27" s="8"/>
      <c r="I27" s="9"/>
    </row>
    <row r="28" spans="3:9" x14ac:dyDescent="0.3">
      <c r="D28" s="7" t="s">
        <v>251</v>
      </c>
      <c r="E28" s="9">
        <f>SUMIF(Operación,"Alquiler",Venta)</f>
        <v>1631198</v>
      </c>
      <c r="G28" s="7" t="s">
        <v>250</v>
      </c>
      <c r="H28" s="9">
        <f>MAX(Venta)</f>
        <v>299996</v>
      </c>
    </row>
    <row r="29" spans="3:9" x14ac:dyDescent="0.3">
      <c r="D29" s="7" t="s">
        <v>249</v>
      </c>
      <c r="E29" s="9">
        <f>SUMIF(Operación,"Venta", Venta)</f>
        <v>3578911</v>
      </c>
      <c r="G29" s="7" t="s">
        <v>248</v>
      </c>
      <c r="H29" s="9">
        <f>MIN(Venta)</f>
        <v>187862</v>
      </c>
    </row>
  </sheetData>
  <mergeCells count="1">
    <mergeCell ref="D1:I1"/>
  </mergeCells>
  <phoneticPr fontId="13" type="noConversion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60"/>
  <sheetViews>
    <sheetView showGridLines="0" zoomScaleNormal="100" workbookViewId="0">
      <selection activeCell="J11" sqref="J11"/>
    </sheetView>
  </sheetViews>
  <sheetFormatPr baseColWidth="10" defaultRowHeight="15" x14ac:dyDescent="0.25"/>
  <cols>
    <col min="1" max="2" width="2.5703125" style="12" customWidth="1"/>
    <col min="3" max="3" width="11.85546875" style="12" customWidth="1"/>
    <col min="4" max="4" width="12.28515625" style="13" customWidth="1"/>
    <col min="5" max="5" width="14.5703125" style="14" customWidth="1"/>
    <col min="6" max="6" width="21.140625" style="15" customWidth="1"/>
    <col min="7" max="7" width="17.85546875" style="16" customWidth="1"/>
    <col min="8" max="8" width="25.7109375" style="16" customWidth="1"/>
    <col min="9" max="9" width="30.85546875" style="16" customWidth="1"/>
    <col min="10" max="10" width="15" style="17" customWidth="1"/>
    <col min="11" max="11" width="14.85546875" style="17" customWidth="1"/>
    <col min="12" max="12" width="13.28515625" style="17" customWidth="1"/>
    <col min="13" max="256" width="9.140625" style="12" customWidth="1"/>
    <col min="257" max="16384" width="11.42578125" style="12"/>
  </cols>
  <sheetData>
    <row r="1" spans="3:12" s="7" customFormat="1" ht="31.5" x14ac:dyDescent="0.5">
      <c r="D1" s="135" t="s">
        <v>211</v>
      </c>
      <c r="E1" s="135"/>
      <c r="F1" s="135"/>
      <c r="G1" s="135"/>
      <c r="H1" s="135"/>
      <c r="I1" s="135"/>
    </row>
    <row r="2" spans="3:12" s="7" customFormat="1" ht="31.5" x14ac:dyDescent="0.5">
      <c r="D2" s="6" t="s">
        <v>358</v>
      </c>
      <c r="E2" s="5"/>
      <c r="F2" s="5"/>
      <c r="G2" s="5"/>
      <c r="H2" s="5"/>
      <c r="I2" s="5"/>
    </row>
    <row r="3" spans="3:12" ht="18.75" x14ac:dyDescent="0.3">
      <c r="D3" s="6" t="s">
        <v>359</v>
      </c>
    </row>
    <row r="4" spans="3:12" ht="15.75" customHeight="1" x14ac:dyDescent="0.25"/>
    <row r="5" spans="3:12" ht="28.5" customHeight="1" x14ac:dyDescent="0.25">
      <c r="J5" s="142" t="s">
        <v>264</v>
      </c>
      <c r="K5" s="143"/>
      <c r="L5" s="143"/>
    </row>
    <row r="6" spans="3:12" s="21" customFormat="1" ht="32.25" customHeight="1" x14ac:dyDescent="0.2">
      <c r="C6" s="18" t="s">
        <v>265</v>
      </c>
      <c r="D6" s="19" t="s">
        <v>266</v>
      </c>
      <c r="E6" s="18" t="s">
        <v>267</v>
      </c>
      <c r="F6" s="19" t="s">
        <v>268</v>
      </c>
      <c r="G6" s="20" t="s">
        <v>225</v>
      </c>
      <c r="H6" s="19" t="s">
        <v>269</v>
      </c>
      <c r="I6" s="19" t="s">
        <v>270</v>
      </c>
      <c r="J6" s="48" t="s">
        <v>271</v>
      </c>
      <c r="K6" s="48" t="s">
        <v>272</v>
      </c>
      <c r="L6" s="49" t="s">
        <v>273</v>
      </c>
    </row>
    <row r="7" spans="3:12" ht="12.75" x14ac:dyDescent="0.2">
      <c r="C7" s="22">
        <v>10024</v>
      </c>
      <c r="D7" s="23">
        <v>11772</v>
      </c>
      <c r="E7" s="24">
        <v>42465</v>
      </c>
      <c r="F7" s="25" t="s">
        <v>274</v>
      </c>
      <c r="G7" s="26">
        <v>150</v>
      </c>
      <c r="H7" s="25" t="s">
        <v>275</v>
      </c>
      <c r="I7" s="25" t="s">
        <v>276</v>
      </c>
      <c r="J7" s="127">
        <f>E7+60</f>
        <v>42525</v>
      </c>
      <c r="K7" s="127">
        <f>E7+90</f>
        <v>42555</v>
      </c>
      <c r="L7" s="127">
        <f>E7+120</f>
        <v>42585</v>
      </c>
    </row>
    <row r="8" spans="3:12" ht="12.75" x14ac:dyDescent="0.2">
      <c r="C8" s="27">
        <v>10014</v>
      </c>
      <c r="D8" s="28">
        <v>11773</v>
      </c>
      <c r="E8" s="29">
        <v>42465</v>
      </c>
      <c r="F8" s="30" t="s">
        <v>277</v>
      </c>
      <c r="G8" s="31">
        <v>550</v>
      </c>
      <c r="H8" s="30" t="s">
        <v>278</v>
      </c>
      <c r="I8" s="30" t="s">
        <v>279</v>
      </c>
      <c r="J8" s="127">
        <f t="shared" ref="J8:J33" si="0">E8+60</f>
        <v>42525</v>
      </c>
      <c r="K8" s="127">
        <f t="shared" ref="K8:K33" si="1">E8+90</f>
        <v>42555</v>
      </c>
      <c r="L8" s="127">
        <f t="shared" ref="L8:L33" si="2">E8+120</f>
        <v>42585</v>
      </c>
    </row>
    <row r="9" spans="3:12" ht="12.75" x14ac:dyDescent="0.2">
      <c r="C9" s="32">
        <v>10034</v>
      </c>
      <c r="D9" s="33">
        <v>11774</v>
      </c>
      <c r="E9" s="34">
        <v>42465</v>
      </c>
      <c r="F9" s="35" t="s">
        <v>280</v>
      </c>
      <c r="G9" s="36">
        <v>750</v>
      </c>
      <c r="H9" s="35" t="s">
        <v>281</v>
      </c>
      <c r="I9" s="35" t="s">
        <v>282</v>
      </c>
      <c r="J9" s="127">
        <f t="shared" si="0"/>
        <v>42525</v>
      </c>
      <c r="K9" s="127">
        <f t="shared" si="1"/>
        <v>42555</v>
      </c>
      <c r="L9" s="127">
        <f t="shared" si="2"/>
        <v>42585</v>
      </c>
    </row>
    <row r="10" spans="3:12" ht="12.75" x14ac:dyDescent="0.2">
      <c r="C10" s="27">
        <v>10029</v>
      </c>
      <c r="D10" s="28">
        <v>11775</v>
      </c>
      <c r="E10" s="29">
        <v>42465</v>
      </c>
      <c r="F10" s="30" t="s">
        <v>283</v>
      </c>
      <c r="G10" s="31">
        <v>240</v>
      </c>
      <c r="H10" s="30" t="s">
        <v>284</v>
      </c>
      <c r="I10" s="30" t="s">
        <v>285</v>
      </c>
      <c r="J10" s="127">
        <f t="shared" si="0"/>
        <v>42525</v>
      </c>
      <c r="K10" s="127">
        <f t="shared" si="1"/>
        <v>42555</v>
      </c>
      <c r="L10" s="127">
        <f t="shared" si="2"/>
        <v>42585</v>
      </c>
    </row>
    <row r="11" spans="3:12" ht="12.75" x14ac:dyDescent="0.2">
      <c r="C11" s="32">
        <v>10030</v>
      </c>
      <c r="D11" s="33">
        <v>11776</v>
      </c>
      <c r="E11" s="34">
        <v>42526</v>
      </c>
      <c r="F11" s="35" t="s">
        <v>286</v>
      </c>
      <c r="G11" s="36">
        <v>61.5</v>
      </c>
      <c r="H11" s="35" t="s">
        <v>287</v>
      </c>
      <c r="I11" s="35" t="s">
        <v>288</v>
      </c>
      <c r="J11" s="127">
        <f t="shared" si="0"/>
        <v>42586</v>
      </c>
      <c r="K11" s="127">
        <f t="shared" si="1"/>
        <v>42616</v>
      </c>
      <c r="L11" s="127">
        <f t="shared" si="2"/>
        <v>42646</v>
      </c>
    </row>
    <row r="12" spans="3:12" ht="12.75" x14ac:dyDescent="0.2">
      <c r="C12" s="27">
        <v>10018</v>
      </c>
      <c r="D12" s="28">
        <v>11777</v>
      </c>
      <c r="E12" s="29">
        <v>42526</v>
      </c>
      <c r="F12" s="30" t="s">
        <v>289</v>
      </c>
      <c r="G12" s="31">
        <v>211.25</v>
      </c>
      <c r="H12" s="30" t="s">
        <v>290</v>
      </c>
      <c r="I12" s="30" t="s">
        <v>288</v>
      </c>
      <c r="J12" s="127">
        <f t="shared" si="0"/>
        <v>42586</v>
      </c>
      <c r="K12" s="127">
        <f t="shared" si="1"/>
        <v>42616</v>
      </c>
      <c r="L12" s="127">
        <f t="shared" si="2"/>
        <v>42646</v>
      </c>
    </row>
    <row r="13" spans="3:12" ht="12.75" x14ac:dyDescent="0.2">
      <c r="C13" s="32">
        <v>10035</v>
      </c>
      <c r="D13" s="33">
        <v>11778</v>
      </c>
      <c r="E13" s="34">
        <v>42526</v>
      </c>
      <c r="F13" s="35" t="s">
        <v>291</v>
      </c>
      <c r="G13" s="36">
        <v>220.13</v>
      </c>
      <c r="H13" s="35" t="s">
        <v>292</v>
      </c>
      <c r="I13" s="35" t="s">
        <v>293</v>
      </c>
      <c r="J13" s="127">
        <f t="shared" si="0"/>
        <v>42586</v>
      </c>
      <c r="K13" s="127">
        <f t="shared" si="1"/>
        <v>42616</v>
      </c>
      <c r="L13" s="127">
        <f t="shared" si="2"/>
        <v>42646</v>
      </c>
    </row>
    <row r="14" spans="3:12" ht="12.75" x14ac:dyDescent="0.2">
      <c r="C14" s="27">
        <v>10010</v>
      </c>
      <c r="D14" s="28">
        <v>11779</v>
      </c>
      <c r="E14" s="29">
        <v>42528</v>
      </c>
      <c r="F14" s="30" t="s">
        <v>294</v>
      </c>
      <c r="G14" s="31">
        <v>151.44</v>
      </c>
      <c r="H14" s="30" t="s">
        <v>295</v>
      </c>
      <c r="I14" s="30" t="s">
        <v>296</v>
      </c>
      <c r="J14" s="127">
        <f t="shared" si="0"/>
        <v>42588</v>
      </c>
      <c r="K14" s="127">
        <f t="shared" si="1"/>
        <v>42618</v>
      </c>
      <c r="L14" s="127">
        <f t="shared" si="2"/>
        <v>42648</v>
      </c>
    </row>
    <row r="15" spans="3:12" ht="12.75" x14ac:dyDescent="0.2">
      <c r="C15" s="32">
        <v>10012</v>
      </c>
      <c r="D15" s="33">
        <v>11781</v>
      </c>
      <c r="E15" s="34">
        <v>42528</v>
      </c>
      <c r="F15" s="35" t="s">
        <v>297</v>
      </c>
      <c r="G15" s="36">
        <v>98.66</v>
      </c>
      <c r="H15" s="35" t="s">
        <v>298</v>
      </c>
      <c r="I15" s="35" t="s">
        <v>299</v>
      </c>
      <c r="J15" s="127">
        <f t="shared" si="0"/>
        <v>42588</v>
      </c>
      <c r="K15" s="127">
        <f t="shared" si="1"/>
        <v>42618</v>
      </c>
      <c r="L15" s="127">
        <f t="shared" si="2"/>
        <v>42648</v>
      </c>
    </row>
    <row r="16" spans="3:12" ht="12.75" x14ac:dyDescent="0.2">
      <c r="C16" s="27">
        <v>10021</v>
      </c>
      <c r="D16" s="28">
        <v>11784</v>
      </c>
      <c r="E16" s="29">
        <v>42528</v>
      </c>
      <c r="F16" s="30" t="s">
        <v>300</v>
      </c>
      <c r="G16" s="31">
        <v>414.35</v>
      </c>
      <c r="H16" s="30" t="s">
        <v>301</v>
      </c>
      <c r="I16" s="30" t="s">
        <v>293</v>
      </c>
      <c r="J16" s="127">
        <f t="shared" si="0"/>
        <v>42588</v>
      </c>
      <c r="K16" s="127">
        <f t="shared" si="1"/>
        <v>42618</v>
      </c>
      <c r="L16" s="127">
        <f t="shared" si="2"/>
        <v>42648</v>
      </c>
    </row>
    <row r="17" spans="3:12" ht="12.75" x14ac:dyDescent="0.2">
      <c r="C17" s="32">
        <v>10022</v>
      </c>
      <c r="D17" s="33">
        <v>11785</v>
      </c>
      <c r="E17" s="34">
        <v>42529</v>
      </c>
      <c r="F17" s="35" t="s">
        <v>302</v>
      </c>
      <c r="G17" s="36">
        <v>75.989999999999995</v>
      </c>
      <c r="H17" s="35" t="s">
        <v>303</v>
      </c>
      <c r="I17" s="35" t="s">
        <v>304</v>
      </c>
      <c r="J17" s="127">
        <f t="shared" si="0"/>
        <v>42589</v>
      </c>
      <c r="K17" s="127">
        <f t="shared" si="1"/>
        <v>42619</v>
      </c>
      <c r="L17" s="127">
        <f t="shared" si="2"/>
        <v>42649</v>
      </c>
    </row>
    <row r="18" spans="3:12" ht="12.75" x14ac:dyDescent="0.2">
      <c r="C18" s="27">
        <v>10026</v>
      </c>
      <c r="D18" s="28">
        <v>11786</v>
      </c>
      <c r="E18" s="29">
        <v>42529</v>
      </c>
      <c r="F18" s="30" t="s">
        <v>305</v>
      </c>
      <c r="G18" s="31">
        <v>159.88</v>
      </c>
      <c r="H18" s="30" t="s">
        <v>306</v>
      </c>
      <c r="I18" s="30" t="s">
        <v>307</v>
      </c>
      <c r="J18" s="127">
        <f t="shared" si="0"/>
        <v>42589</v>
      </c>
      <c r="K18" s="127">
        <f t="shared" si="1"/>
        <v>42619</v>
      </c>
      <c r="L18" s="127">
        <f t="shared" si="2"/>
        <v>42649</v>
      </c>
    </row>
    <row r="19" spans="3:12" ht="12.75" x14ac:dyDescent="0.2">
      <c r="C19" s="32">
        <v>10033</v>
      </c>
      <c r="D19" s="33">
        <v>11787</v>
      </c>
      <c r="E19" s="34">
        <v>42529</v>
      </c>
      <c r="F19" s="35" t="s">
        <v>308</v>
      </c>
      <c r="G19" s="36">
        <v>190</v>
      </c>
      <c r="H19" s="35" t="s">
        <v>309</v>
      </c>
      <c r="I19" s="35" t="s">
        <v>310</v>
      </c>
      <c r="J19" s="127">
        <f t="shared" si="0"/>
        <v>42589</v>
      </c>
      <c r="K19" s="127">
        <f t="shared" si="1"/>
        <v>42619</v>
      </c>
      <c r="L19" s="127">
        <f t="shared" si="2"/>
        <v>42649</v>
      </c>
    </row>
    <row r="20" spans="3:12" ht="12.75" x14ac:dyDescent="0.2">
      <c r="C20" s="27">
        <v>10015</v>
      </c>
      <c r="D20" s="28">
        <v>11789</v>
      </c>
      <c r="E20" s="29">
        <v>42529</v>
      </c>
      <c r="F20" s="30" t="s">
        <v>311</v>
      </c>
      <c r="G20" s="31">
        <v>561.11</v>
      </c>
      <c r="H20" s="30" t="s">
        <v>312</v>
      </c>
      <c r="I20" s="30" t="s">
        <v>313</v>
      </c>
      <c r="J20" s="127">
        <f t="shared" si="0"/>
        <v>42589</v>
      </c>
      <c r="K20" s="127">
        <f t="shared" si="1"/>
        <v>42619</v>
      </c>
      <c r="L20" s="127">
        <f t="shared" si="2"/>
        <v>42649</v>
      </c>
    </row>
    <row r="21" spans="3:12" ht="12.75" x14ac:dyDescent="0.2">
      <c r="C21" s="32">
        <v>10036</v>
      </c>
      <c r="D21" s="33">
        <v>11790</v>
      </c>
      <c r="E21" s="34">
        <v>42529</v>
      </c>
      <c r="F21" s="35" t="s">
        <v>314</v>
      </c>
      <c r="G21" s="36">
        <v>180.25</v>
      </c>
      <c r="H21" s="35" t="s">
        <v>315</v>
      </c>
      <c r="I21" s="35" t="s">
        <v>316</v>
      </c>
      <c r="J21" s="127">
        <f t="shared" si="0"/>
        <v>42589</v>
      </c>
      <c r="K21" s="127">
        <f t="shared" si="1"/>
        <v>42619</v>
      </c>
      <c r="L21" s="127">
        <f t="shared" si="2"/>
        <v>42649</v>
      </c>
    </row>
    <row r="22" spans="3:12" ht="12.75" x14ac:dyDescent="0.2">
      <c r="C22" s="27">
        <v>10032</v>
      </c>
      <c r="D22" s="28">
        <v>11791</v>
      </c>
      <c r="E22" s="29">
        <v>42529</v>
      </c>
      <c r="F22" s="30" t="s">
        <v>317</v>
      </c>
      <c r="G22" s="31">
        <v>424.6</v>
      </c>
      <c r="H22" s="30" t="s">
        <v>318</v>
      </c>
      <c r="I22" s="30" t="s">
        <v>319</v>
      </c>
      <c r="J22" s="127">
        <f t="shared" si="0"/>
        <v>42589</v>
      </c>
      <c r="K22" s="127">
        <f t="shared" si="1"/>
        <v>42619</v>
      </c>
      <c r="L22" s="127">
        <f t="shared" si="2"/>
        <v>42649</v>
      </c>
    </row>
    <row r="23" spans="3:12" ht="12.75" x14ac:dyDescent="0.2">
      <c r="C23" s="32">
        <v>10017</v>
      </c>
      <c r="D23" s="33">
        <v>11792</v>
      </c>
      <c r="E23" s="34">
        <v>42530</v>
      </c>
      <c r="F23" s="35" t="s">
        <v>320</v>
      </c>
      <c r="G23" s="36">
        <v>119.85</v>
      </c>
      <c r="H23" s="35" t="s">
        <v>321</v>
      </c>
      <c r="I23" s="35" t="s">
        <v>319</v>
      </c>
      <c r="J23" s="127">
        <f t="shared" si="0"/>
        <v>42590</v>
      </c>
      <c r="K23" s="127">
        <f t="shared" si="1"/>
        <v>42620</v>
      </c>
      <c r="L23" s="127">
        <f t="shared" si="2"/>
        <v>42650</v>
      </c>
    </row>
    <row r="24" spans="3:12" ht="12.75" x14ac:dyDescent="0.2">
      <c r="C24" s="27">
        <v>10023</v>
      </c>
      <c r="D24" s="28">
        <v>11796</v>
      </c>
      <c r="E24" s="29">
        <v>42530</v>
      </c>
      <c r="F24" s="30" t="s">
        <v>322</v>
      </c>
      <c r="G24" s="31">
        <v>1751.25</v>
      </c>
      <c r="H24" s="30" t="s">
        <v>323</v>
      </c>
      <c r="I24" s="30" t="s">
        <v>307</v>
      </c>
      <c r="J24" s="127">
        <f t="shared" si="0"/>
        <v>42590</v>
      </c>
      <c r="K24" s="127">
        <f t="shared" si="1"/>
        <v>42620</v>
      </c>
      <c r="L24" s="127">
        <f t="shared" si="2"/>
        <v>42650</v>
      </c>
    </row>
    <row r="25" spans="3:12" ht="12.75" x14ac:dyDescent="0.2">
      <c r="C25" s="32">
        <v>10016</v>
      </c>
      <c r="D25" s="33">
        <v>11797</v>
      </c>
      <c r="E25" s="34">
        <v>42530</v>
      </c>
      <c r="F25" s="35" t="s">
        <v>324</v>
      </c>
      <c r="G25" s="36">
        <v>531.66999999999996</v>
      </c>
      <c r="H25" s="35" t="s">
        <v>325</v>
      </c>
      <c r="I25" s="35" t="s">
        <v>326</v>
      </c>
      <c r="J25" s="127">
        <f t="shared" si="0"/>
        <v>42590</v>
      </c>
      <c r="K25" s="127">
        <f t="shared" si="1"/>
        <v>42620</v>
      </c>
      <c r="L25" s="127">
        <f t="shared" si="2"/>
        <v>42650</v>
      </c>
    </row>
    <row r="26" spans="3:12" ht="12.75" x14ac:dyDescent="0.2">
      <c r="C26" s="27">
        <v>10028</v>
      </c>
      <c r="D26" s="28">
        <v>11798</v>
      </c>
      <c r="E26" s="29">
        <v>42530</v>
      </c>
      <c r="F26" s="30" t="s">
        <v>327</v>
      </c>
      <c r="G26" s="31">
        <v>1150.95</v>
      </c>
      <c r="H26" s="30" t="s">
        <v>328</v>
      </c>
      <c r="I26" s="30" t="s">
        <v>329</v>
      </c>
      <c r="J26" s="127">
        <f t="shared" si="0"/>
        <v>42590</v>
      </c>
      <c r="K26" s="127">
        <f t="shared" si="1"/>
        <v>42620</v>
      </c>
      <c r="L26" s="127">
        <f t="shared" si="2"/>
        <v>42650</v>
      </c>
    </row>
    <row r="27" spans="3:12" ht="12.75" x14ac:dyDescent="0.2">
      <c r="C27" s="32">
        <v>10025</v>
      </c>
      <c r="D27" s="33">
        <v>11802</v>
      </c>
      <c r="E27" s="34">
        <v>42531</v>
      </c>
      <c r="F27" s="35" t="s">
        <v>330</v>
      </c>
      <c r="G27" s="36">
        <v>433.94</v>
      </c>
      <c r="H27" s="35" t="s">
        <v>331</v>
      </c>
      <c r="I27" s="35" t="s">
        <v>332</v>
      </c>
      <c r="J27" s="127">
        <f t="shared" si="0"/>
        <v>42591</v>
      </c>
      <c r="K27" s="127">
        <f t="shared" si="1"/>
        <v>42621</v>
      </c>
      <c r="L27" s="127">
        <f t="shared" si="2"/>
        <v>42651</v>
      </c>
    </row>
    <row r="28" spans="3:12" ht="12.75" x14ac:dyDescent="0.2">
      <c r="C28" s="27">
        <v>10011</v>
      </c>
      <c r="D28" s="28">
        <v>11804</v>
      </c>
      <c r="E28" s="29">
        <v>42531</v>
      </c>
      <c r="F28" s="30" t="s">
        <v>333</v>
      </c>
      <c r="G28" s="31">
        <v>415.09</v>
      </c>
      <c r="H28" s="30" t="s">
        <v>334</v>
      </c>
      <c r="I28" s="30" t="s">
        <v>335</v>
      </c>
      <c r="J28" s="127">
        <f t="shared" si="0"/>
        <v>42591</v>
      </c>
      <c r="K28" s="127">
        <f t="shared" si="1"/>
        <v>42621</v>
      </c>
      <c r="L28" s="127">
        <f t="shared" si="2"/>
        <v>42651</v>
      </c>
    </row>
    <row r="29" spans="3:12" ht="12.75" x14ac:dyDescent="0.2">
      <c r="C29" s="32">
        <v>10013</v>
      </c>
      <c r="D29" s="33">
        <v>11805</v>
      </c>
      <c r="E29" s="34">
        <v>42531</v>
      </c>
      <c r="F29" s="35" t="s">
        <v>336</v>
      </c>
      <c r="G29" s="36">
        <v>410.75</v>
      </c>
      <c r="H29" s="35" t="s">
        <v>337</v>
      </c>
      <c r="I29" s="35" t="s">
        <v>338</v>
      </c>
      <c r="J29" s="127">
        <f t="shared" si="0"/>
        <v>42591</v>
      </c>
      <c r="K29" s="127">
        <f t="shared" si="1"/>
        <v>42621</v>
      </c>
      <c r="L29" s="127">
        <f t="shared" si="2"/>
        <v>42651</v>
      </c>
    </row>
    <row r="30" spans="3:12" ht="12.75" x14ac:dyDescent="0.2">
      <c r="C30" s="27">
        <v>10027</v>
      </c>
      <c r="D30" s="28">
        <v>11806</v>
      </c>
      <c r="E30" s="29">
        <v>42531</v>
      </c>
      <c r="F30" s="30" t="s">
        <v>339</v>
      </c>
      <c r="G30" s="31">
        <v>2568.75</v>
      </c>
      <c r="H30" s="30" t="s">
        <v>340</v>
      </c>
      <c r="I30" s="30" t="s">
        <v>341</v>
      </c>
      <c r="J30" s="127">
        <f t="shared" si="0"/>
        <v>42591</v>
      </c>
      <c r="K30" s="127">
        <f t="shared" si="1"/>
        <v>42621</v>
      </c>
      <c r="L30" s="127">
        <f t="shared" si="2"/>
        <v>42651</v>
      </c>
    </row>
    <row r="31" spans="3:12" ht="12.75" x14ac:dyDescent="0.2">
      <c r="C31" s="32">
        <v>10020</v>
      </c>
      <c r="D31" s="33">
        <v>11811</v>
      </c>
      <c r="E31" s="34">
        <v>42532</v>
      </c>
      <c r="F31" s="35" t="s">
        <v>342</v>
      </c>
      <c r="G31" s="36">
        <v>1611.34</v>
      </c>
      <c r="H31" s="35" t="s">
        <v>343</v>
      </c>
      <c r="I31" s="35" t="s">
        <v>313</v>
      </c>
      <c r="J31" s="127">
        <f t="shared" si="0"/>
        <v>42592</v>
      </c>
      <c r="K31" s="127">
        <f t="shared" si="1"/>
        <v>42622</v>
      </c>
      <c r="L31" s="127">
        <f t="shared" si="2"/>
        <v>42652</v>
      </c>
    </row>
    <row r="32" spans="3:12" ht="12.75" x14ac:dyDescent="0.2">
      <c r="C32" s="27">
        <v>10019</v>
      </c>
      <c r="D32" s="28">
        <v>11814</v>
      </c>
      <c r="E32" s="29">
        <v>42532</v>
      </c>
      <c r="F32" s="30" t="s">
        <v>344</v>
      </c>
      <c r="G32" s="31">
        <v>765.88</v>
      </c>
      <c r="H32" s="30" t="s">
        <v>345</v>
      </c>
      <c r="I32" s="30" t="s">
        <v>346</v>
      </c>
      <c r="J32" s="127">
        <f t="shared" si="0"/>
        <v>42592</v>
      </c>
      <c r="K32" s="127">
        <f t="shared" si="1"/>
        <v>42622</v>
      </c>
      <c r="L32" s="127">
        <f t="shared" si="2"/>
        <v>42652</v>
      </c>
    </row>
    <row r="33" spans="3:12" ht="12.75" x14ac:dyDescent="0.2">
      <c r="C33" s="32">
        <v>10031</v>
      </c>
      <c r="D33" s="33">
        <v>11822</v>
      </c>
      <c r="E33" s="34">
        <v>42551</v>
      </c>
      <c r="F33" s="35" t="s">
        <v>347</v>
      </c>
      <c r="G33" s="36">
        <v>4132.5</v>
      </c>
      <c r="H33" s="35" t="s">
        <v>348</v>
      </c>
      <c r="I33" s="35" t="s">
        <v>293</v>
      </c>
      <c r="J33" s="127">
        <f t="shared" si="0"/>
        <v>42611</v>
      </c>
      <c r="K33" s="127">
        <f t="shared" si="1"/>
        <v>42641</v>
      </c>
      <c r="L33" s="127">
        <f t="shared" si="2"/>
        <v>42671</v>
      </c>
    </row>
    <row r="34" spans="3:12" ht="12.75" x14ac:dyDescent="0.2">
      <c r="D34" s="12"/>
      <c r="E34" s="12"/>
      <c r="F34" s="12"/>
      <c r="G34" s="12"/>
      <c r="H34" s="12"/>
      <c r="I34" s="12"/>
      <c r="J34" s="12"/>
      <c r="K34" s="12"/>
      <c r="L34" s="12"/>
    </row>
    <row r="35" spans="3:12" ht="12.75" x14ac:dyDescent="0.2">
      <c r="D35" s="12"/>
      <c r="E35" s="12"/>
      <c r="F35" s="12"/>
      <c r="G35" s="12"/>
      <c r="H35" s="12"/>
      <c r="I35" s="12"/>
      <c r="J35" s="12"/>
      <c r="K35" s="12"/>
      <c r="L35" s="12"/>
    </row>
    <row r="36" spans="3:12" ht="12.75" x14ac:dyDescent="0.2">
      <c r="D36" s="12"/>
      <c r="E36" s="12"/>
      <c r="F36" s="12"/>
      <c r="G36" s="12"/>
      <c r="H36" s="12"/>
      <c r="I36" s="12"/>
      <c r="J36" s="12"/>
      <c r="K36" s="12"/>
      <c r="L36" s="12"/>
    </row>
    <row r="37" spans="3:12" ht="12.75" x14ac:dyDescent="0.2">
      <c r="D37" s="12"/>
      <c r="E37" s="12"/>
      <c r="F37" s="12"/>
      <c r="G37" s="12"/>
      <c r="H37" s="12"/>
      <c r="I37" s="12"/>
      <c r="J37" s="12"/>
      <c r="K37" s="12"/>
      <c r="L37" s="12"/>
    </row>
    <row r="38" spans="3:12" ht="12.75" x14ac:dyDescent="0.2">
      <c r="D38" s="12"/>
      <c r="E38" s="12"/>
      <c r="F38" s="12"/>
      <c r="G38" s="12"/>
      <c r="H38" s="12"/>
      <c r="I38" s="12"/>
      <c r="J38" s="12"/>
      <c r="K38" s="12"/>
      <c r="L38" s="12"/>
    </row>
    <row r="39" spans="3:12" ht="12.75" x14ac:dyDescent="0.2">
      <c r="D39" s="12"/>
      <c r="E39" s="12"/>
      <c r="F39" s="12"/>
      <c r="G39" s="12"/>
      <c r="H39" s="12"/>
      <c r="I39" s="12"/>
      <c r="J39" s="12"/>
      <c r="K39" s="12"/>
      <c r="L39" s="12"/>
    </row>
    <row r="40" spans="3:12" ht="12.75" x14ac:dyDescent="0.2">
      <c r="D40" s="12"/>
      <c r="E40" s="12"/>
      <c r="F40" s="12"/>
      <c r="G40" s="12"/>
      <c r="H40" s="12"/>
      <c r="I40" s="12"/>
      <c r="J40" s="12"/>
      <c r="K40" s="12"/>
      <c r="L40" s="12"/>
    </row>
    <row r="41" spans="3:12" ht="12.75" x14ac:dyDescent="0.2">
      <c r="D41" s="12"/>
      <c r="E41" s="12"/>
      <c r="F41" s="12"/>
      <c r="G41" s="12"/>
      <c r="H41" s="12"/>
      <c r="I41" s="12"/>
      <c r="J41" s="12"/>
      <c r="K41" s="12"/>
      <c r="L41" s="12"/>
    </row>
    <row r="42" spans="3:12" ht="12.75" x14ac:dyDescent="0.2">
      <c r="D42" s="12"/>
      <c r="E42" s="12"/>
      <c r="F42" s="12"/>
      <c r="G42" s="12"/>
      <c r="H42" s="12"/>
      <c r="I42" s="12"/>
      <c r="J42" s="12"/>
      <c r="K42" s="12"/>
      <c r="L42" s="12"/>
    </row>
    <row r="43" spans="3:12" ht="12.75" x14ac:dyDescent="0.2">
      <c r="D43" s="12"/>
      <c r="E43" s="12"/>
      <c r="F43" s="12"/>
      <c r="G43" s="12"/>
      <c r="H43" s="12"/>
      <c r="I43" s="12"/>
      <c r="J43" s="12"/>
      <c r="K43" s="12"/>
      <c r="L43" s="12"/>
    </row>
    <row r="44" spans="3:12" ht="12.75" x14ac:dyDescent="0.2">
      <c r="D44" s="12"/>
      <c r="E44" s="12"/>
      <c r="F44" s="12"/>
      <c r="G44" s="12"/>
      <c r="H44" s="12"/>
      <c r="I44" s="12"/>
      <c r="J44" s="12"/>
      <c r="K44" s="12"/>
      <c r="L44" s="12"/>
    </row>
    <row r="45" spans="3:12" ht="12.75" x14ac:dyDescent="0.2">
      <c r="D45" s="12"/>
      <c r="E45" s="12"/>
      <c r="F45" s="12"/>
      <c r="G45" s="12"/>
      <c r="H45" s="12"/>
      <c r="I45" s="12"/>
      <c r="J45" s="12"/>
      <c r="K45" s="12"/>
      <c r="L45" s="12"/>
    </row>
    <row r="46" spans="3:12" ht="12.75" x14ac:dyDescent="0.2">
      <c r="D46" s="12"/>
      <c r="E46" s="12"/>
      <c r="F46" s="12"/>
      <c r="G46" s="12"/>
      <c r="H46" s="12"/>
      <c r="I46" s="12"/>
      <c r="J46" s="12"/>
      <c r="K46" s="12"/>
      <c r="L46" s="12"/>
    </row>
    <row r="47" spans="3:12" ht="12.75" x14ac:dyDescent="0.2">
      <c r="D47" s="12"/>
      <c r="E47" s="12"/>
      <c r="F47" s="12"/>
      <c r="G47" s="12"/>
      <c r="H47" s="12"/>
      <c r="I47" s="12"/>
      <c r="J47" s="12"/>
      <c r="K47" s="12"/>
      <c r="L47" s="12"/>
    </row>
    <row r="48" spans="3:12" ht="12.75" x14ac:dyDescent="0.2">
      <c r="D48" s="12"/>
      <c r="E48" s="12"/>
      <c r="F48" s="12"/>
      <c r="G48" s="12"/>
      <c r="H48" s="12"/>
      <c r="I48" s="12"/>
      <c r="J48" s="12"/>
      <c r="K48" s="12"/>
      <c r="L48" s="12"/>
    </row>
    <row r="49" s="12" customFormat="1" ht="12.75" x14ac:dyDescent="0.2"/>
    <row r="50" s="12" customFormat="1" ht="12.75" x14ac:dyDescent="0.2"/>
    <row r="51" s="12" customFormat="1" ht="12.75" x14ac:dyDescent="0.2"/>
    <row r="52" s="12" customFormat="1" ht="12.75" x14ac:dyDescent="0.2"/>
    <row r="53" s="12" customFormat="1" ht="12.75" x14ac:dyDescent="0.2"/>
    <row r="54" s="12" customFormat="1" ht="12.75" x14ac:dyDescent="0.2"/>
    <row r="55" s="12" customFormat="1" ht="12.75" x14ac:dyDescent="0.2"/>
    <row r="56" s="12" customFormat="1" ht="12.75" x14ac:dyDescent="0.2"/>
    <row r="57" s="12" customFormat="1" ht="12.75" x14ac:dyDescent="0.2"/>
    <row r="58" s="12" customFormat="1" ht="12.75" x14ac:dyDescent="0.2"/>
    <row r="59" s="12" customFormat="1" ht="12.75" x14ac:dyDescent="0.2"/>
    <row r="60" s="12" customFormat="1" ht="12.75" x14ac:dyDescent="0.2"/>
  </sheetData>
  <mergeCells count="2">
    <mergeCell ref="J5:L5"/>
    <mergeCell ref="D1:I1"/>
  </mergeCells>
  <conditionalFormatting sqref="G7:G33">
    <cfRule type="top10" dxfId="66" priority="1" rank="5"/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showGridLines="0" zoomScaleNormal="100" workbookViewId="0">
      <selection activeCell="F18" sqref="F18"/>
    </sheetView>
  </sheetViews>
  <sheetFormatPr baseColWidth="10" defaultColWidth="7.28515625" defaultRowHeight="12.75" x14ac:dyDescent="0.2"/>
  <cols>
    <col min="1" max="1" width="3.28515625" style="12" customWidth="1"/>
    <col min="2" max="2" width="11.85546875" style="13" customWidth="1"/>
    <col min="3" max="3" width="12" style="13" customWidth="1"/>
    <col min="4" max="4" width="13.7109375" style="38" customWidth="1"/>
    <col min="5" max="5" width="14.28515625" style="39" customWidth="1"/>
    <col min="6" max="6" width="14.42578125" style="12" customWidth="1"/>
    <col min="7" max="7" width="16.85546875" style="12" bestFit="1" customWidth="1"/>
    <col min="8" max="8" width="13.7109375" style="17" customWidth="1"/>
    <col min="9" max="11" width="7.28515625" style="12"/>
    <col min="12" max="12" width="10.140625" style="12" bestFit="1" customWidth="1"/>
    <col min="13" max="16384" width="7.28515625" style="12"/>
  </cols>
  <sheetData>
    <row r="1" spans="1:12" ht="31.5" x14ac:dyDescent="0.5">
      <c r="A1" s="50" t="s">
        <v>211</v>
      </c>
      <c r="B1" s="50"/>
      <c r="C1" s="50"/>
      <c r="D1" s="50"/>
      <c r="E1" s="50"/>
      <c r="F1" s="50"/>
    </row>
    <row r="2" spans="1:12" ht="31.5" x14ac:dyDescent="0.5">
      <c r="A2" s="6" t="s">
        <v>360</v>
      </c>
      <c r="B2" s="5"/>
      <c r="C2" s="5"/>
      <c r="D2" s="5"/>
      <c r="E2" s="5"/>
      <c r="F2" s="5"/>
    </row>
    <row r="3" spans="1:12" ht="18.75" x14ac:dyDescent="0.3">
      <c r="A3" s="6" t="s">
        <v>362</v>
      </c>
      <c r="B3" s="14"/>
      <c r="C3" s="15"/>
      <c r="D3" s="16"/>
      <c r="E3" s="16"/>
      <c r="F3" s="16"/>
    </row>
    <row r="4" spans="1:12" ht="18.75" x14ac:dyDescent="0.3">
      <c r="A4" s="6" t="s">
        <v>361</v>
      </c>
    </row>
    <row r="8" spans="1:12" ht="25.5" x14ac:dyDescent="0.2">
      <c r="B8" s="17" t="s">
        <v>349</v>
      </c>
      <c r="C8" s="37">
        <v>42661</v>
      </c>
    </row>
    <row r="9" spans="1:12" s="40" customFormat="1" ht="32.25" customHeight="1" x14ac:dyDescent="0.2">
      <c r="A9" s="12"/>
      <c r="B9" s="13"/>
      <c r="C9" s="13"/>
      <c r="D9" s="38"/>
      <c r="E9" s="39"/>
      <c r="F9" s="12"/>
    </row>
    <row r="10" spans="1:12" x14ac:dyDescent="0.2">
      <c r="L10" s="45"/>
    </row>
    <row r="11" spans="1:12" x14ac:dyDescent="0.2">
      <c r="L11" s="45"/>
    </row>
    <row r="12" spans="1:12" x14ac:dyDescent="0.2">
      <c r="A12" s="40"/>
      <c r="B12" s="108" t="s">
        <v>265</v>
      </c>
      <c r="C12" s="109" t="s">
        <v>266</v>
      </c>
      <c r="D12" s="110" t="s">
        <v>267</v>
      </c>
      <c r="E12" s="111" t="s">
        <v>350</v>
      </c>
      <c r="F12" s="112" t="s">
        <v>225</v>
      </c>
      <c r="G12" s="113" t="s">
        <v>227</v>
      </c>
      <c r="H12" s="114" t="s">
        <v>351</v>
      </c>
      <c r="L12" s="45"/>
    </row>
    <row r="13" spans="1:12" x14ac:dyDescent="0.2">
      <c r="B13" s="106">
        <v>10024</v>
      </c>
      <c r="C13" s="47">
        <v>42465</v>
      </c>
      <c r="D13" s="51">
        <v>42465</v>
      </c>
      <c r="E13" s="52">
        <v>42495</v>
      </c>
      <c r="F13" s="53">
        <v>150</v>
      </c>
      <c r="G13" s="54" t="s">
        <v>352</v>
      </c>
      <c r="H13" s="107">
        <f>IF(C$8&gt;Tabla8[[#This Row],[Fecha Vencim.]],C$8-Tabla8[[#This Row],[Fecha Vencim.]],"No Vencida")</f>
        <v>166</v>
      </c>
      <c r="L13" s="45"/>
    </row>
    <row r="14" spans="1:12" x14ac:dyDescent="0.2">
      <c r="B14" s="106">
        <v>10014</v>
      </c>
      <c r="C14" s="47">
        <v>42465</v>
      </c>
      <c r="D14" s="51">
        <v>42465</v>
      </c>
      <c r="E14" s="52">
        <v>42495</v>
      </c>
      <c r="F14" s="53">
        <v>550</v>
      </c>
      <c r="G14" s="54" t="s">
        <v>353</v>
      </c>
      <c r="H14" s="107">
        <f>IF(C$8&gt;Tabla8[[#This Row],[Fecha Vencim.]],C$8-Tabla8[[#This Row],[Fecha Vencim.]],"No Vencida")</f>
        <v>166</v>
      </c>
      <c r="L14" s="45"/>
    </row>
    <row r="15" spans="1:12" x14ac:dyDescent="0.2">
      <c r="B15" s="106">
        <v>10034</v>
      </c>
      <c r="C15" s="47">
        <v>42465</v>
      </c>
      <c r="D15" s="51">
        <v>42830</v>
      </c>
      <c r="E15" s="52">
        <v>42860</v>
      </c>
      <c r="F15" s="53">
        <v>750</v>
      </c>
      <c r="G15" s="54" t="s">
        <v>354</v>
      </c>
      <c r="H15" s="107" t="str">
        <f>IF(C$8&gt;Tabla8[[#This Row],[Fecha Vencim.]],C$8-Tabla8[[#This Row],[Fecha Vencim.]],"No Vencida")</f>
        <v>No Vencida</v>
      </c>
    </row>
    <row r="16" spans="1:12" x14ac:dyDescent="0.2">
      <c r="B16" s="106">
        <v>10029</v>
      </c>
      <c r="C16" s="47">
        <v>42465</v>
      </c>
      <c r="D16" s="51">
        <v>42830</v>
      </c>
      <c r="E16" s="52">
        <v>42860</v>
      </c>
      <c r="F16" s="53">
        <v>240</v>
      </c>
      <c r="G16" s="54" t="s">
        <v>356</v>
      </c>
      <c r="H16" s="107" t="str">
        <f>IF(C$8&gt;Tabla8[[#This Row],[Fecha Vencim.]],C$8-Tabla8[[#This Row],[Fecha Vencim.]],"No Vencida")</f>
        <v>No Vencida</v>
      </c>
    </row>
    <row r="17" spans="2:8" x14ac:dyDescent="0.2">
      <c r="B17" s="106">
        <v>10030</v>
      </c>
      <c r="C17" s="47">
        <v>42526</v>
      </c>
      <c r="D17" s="51">
        <v>42526</v>
      </c>
      <c r="E17" s="52">
        <v>42556</v>
      </c>
      <c r="F17" s="53">
        <v>61.5</v>
      </c>
      <c r="G17" s="54" t="s">
        <v>355</v>
      </c>
      <c r="H17" s="107">
        <f>IF(C$8&gt;Tabla8[[#This Row],[Fecha Vencim.]],C$8-Tabla8[[#This Row],[Fecha Vencim.]],"No Vencida")</f>
        <v>105</v>
      </c>
    </row>
    <row r="18" spans="2:8" x14ac:dyDescent="0.2">
      <c r="B18" s="106">
        <v>10018</v>
      </c>
      <c r="C18" s="47">
        <v>42526</v>
      </c>
      <c r="D18" s="51">
        <v>42526</v>
      </c>
      <c r="E18" s="52">
        <v>42556</v>
      </c>
      <c r="F18" s="53">
        <v>211.25</v>
      </c>
      <c r="G18" s="54" t="s">
        <v>355</v>
      </c>
      <c r="H18" s="107">
        <f>IF(C$8&gt;Tabla8[[#This Row],[Fecha Vencim.]],C$8-Tabla8[[#This Row],[Fecha Vencim.]],"No Vencida")</f>
        <v>105</v>
      </c>
    </row>
    <row r="19" spans="2:8" x14ac:dyDescent="0.2">
      <c r="B19" s="106">
        <v>10035</v>
      </c>
      <c r="C19" s="47">
        <v>42526</v>
      </c>
      <c r="D19" s="51">
        <v>42891</v>
      </c>
      <c r="E19" s="52">
        <v>42921</v>
      </c>
      <c r="F19" s="53">
        <v>220.13</v>
      </c>
      <c r="G19" s="54" t="s">
        <v>352</v>
      </c>
      <c r="H19" s="107" t="str">
        <f>IF(C$8&gt;Tabla8[[#This Row],[Fecha Vencim.]],C$8-Tabla8[[#This Row],[Fecha Vencim.]],"No Vencida")</f>
        <v>No Vencida</v>
      </c>
    </row>
    <row r="20" spans="2:8" x14ac:dyDescent="0.2">
      <c r="B20" s="106">
        <v>10010</v>
      </c>
      <c r="C20" s="47">
        <v>42528</v>
      </c>
      <c r="D20" s="51">
        <v>42893</v>
      </c>
      <c r="E20" s="52">
        <v>42923</v>
      </c>
      <c r="F20" s="53">
        <v>151.44</v>
      </c>
      <c r="G20" s="54" t="s">
        <v>353</v>
      </c>
      <c r="H20" s="107" t="str">
        <f>IF(C$8&gt;Tabla8[[#This Row],[Fecha Vencim.]],C$8-Tabla8[[#This Row],[Fecha Vencim.]],"No Vencida")</f>
        <v>No Vencida</v>
      </c>
    </row>
    <row r="21" spans="2:8" x14ac:dyDescent="0.2">
      <c r="B21" s="106">
        <v>10030</v>
      </c>
      <c r="C21" s="47">
        <v>42528</v>
      </c>
      <c r="D21" s="51">
        <v>42528</v>
      </c>
      <c r="E21" s="52">
        <v>42558</v>
      </c>
      <c r="F21" s="53">
        <v>198.77</v>
      </c>
      <c r="G21" s="54" t="s">
        <v>354</v>
      </c>
      <c r="H21" s="107">
        <f>IF(C$8&gt;Tabla8[[#This Row],[Fecha Vencim.]],C$8-Tabla8[[#This Row],[Fecha Vencim.]],"No Vencida")</f>
        <v>103</v>
      </c>
    </row>
    <row r="22" spans="2:8" x14ac:dyDescent="0.2">
      <c r="B22" s="106">
        <v>10012</v>
      </c>
      <c r="C22" s="47">
        <v>42528</v>
      </c>
      <c r="D22" s="51">
        <v>42528</v>
      </c>
      <c r="E22" s="52">
        <v>42558</v>
      </c>
      <c r="F22" s="53">
        <v>98.66</v>
      </c>
      <c r="G22" s="54" t="s">
        <v>354</v>
      </c>
      <c r="H22" s="107">
        <f>IF(C$8&gt;Tabla8[[#This Row],[Fecha Vencim.]],C$8-Tabla8[[#This Row],[Fecha Vencim.]],"No Vencida")</f>
        <v>103</v>
      </c>
    </row>
    <row r="23" spans="2:8" x14ac:dyDescent="0.2">
      <c r="B23" s="106">
        <v>10024</v>
      </c>
      <c r="C23" s="47">
        <v>42529</v>
      </c>
      <c r="D23" s="51">
        <v>42528</v>
      </c>
      <c r="E23" s="52">
        <v>42558</v>
      </c>
      <c r="F23" s="53">
        <v>135.63999999999999</v>
      </c>
      <c r="G23" s="54" t="s">
        <v>354</v>
      </c>
      <c r="H23" s="107">
        <f>IF(C$8&gt;Tabla8[[#This Row],[Fecha Vencim.]],C$8-Tabla8[[#This Row],[Fecha Vencim.]],"No Vencida")</f>
        <v>103</v>
      </c>
    </row>
    <row r="24" spans="2:8" x14ac:dyDescent="0.2">
      <c r="B24" s="106">
        <v>10014</v>
      </c>
      <c r="C24" s="47">
        <v>42529</v>
      </c>
      <c r="D24" s="51">
        <v>42528</v>
      </c>
      <c r="E24" s="52">
        <v>42558</v>
      </c>
      <c r="F24" s="53">
        <v>56.5</v>
      </c>
      <c r="G24" s="54" t="s">
        <v>355</v>
      </c>
      <c r="H24" s="107">
        <f>IF(C$8&gt;Tabla8[[#This Row],[Fecha Vencim.]],C$8-Tabla8[[#This Row],[Fecha Vencim.]],"No Vencida")</f>
        <v>103</v>
      </c>
    </row>
    <row r="25" spans="2:8" x14ac:dyDescent="0.2">
      <c r="B25" s="106">
        <v>10021</v>
      </c>
      <c r="C25" s="47">
        <v>42529</v>
      </c>
      <c r="D25" s="51">
        <v>42528</v>
      </c>
      <c r="E25" s="52">
        <v>42558</v>
      </c>
      <c r="F25" s="53">
        <v>414.35</v>
      </c>
      <c r="G25" s="54" t="s">
        <v>355</v>
      </c>
      <c r="H25" s="107">
        <f>IF(C$8&gt;Tabla8[[#This Row],[Fecha Vencim.]],C$8-Tabla8[[#This Row],[Fecha Vencim.]],"No Vencida")</f>
        <v>103</v>
      </c>
    </row>
    <row r="26" spans="2:8" x14ac:dyDescent="0.2">
      <c r="B26" s="106">
        <v>10022</v>
      </c>
      <c r="C26" s="47">
        <v>42529</v>
      </c>
      <c r="D26" s="51">
        <v>42651</v>
      </c>
      <c r="E26" s="52">
        <v>42682</v>
      </c>
      <c r="F26" s="53">
        <v>75.989999999999995</v>
      </c>
      <c r="G26" s="54" t="s">
        <v>357</v>
      </c>
      <c r="H26" s="107" t="str">
        <f>IF(C$8&gt;Tabla8[[#This Row],[Fecha Vencim.]],C$8-Tabla8[[#This Row],[Fecha Vencim.]],"No Vencida")</f>
        <v>No Vencida</v>
      </c>
    </row>
    <row r="27" spans="2:8" x14ac:dyDescent="0.2">
      <c r="B27" s="106">
        <v>10026</v>
      </c>
      <c r="C27" s="47">
        <v>42529</v>
      </c>
      <c r="D27" s="51">
        <v>42529</v>
      </c>
      <c r="E27" s="52">
        <v>42559</v>
      </c>
      <c r="F27" s="53">
        <v>159.88</v>
      </c>
      <c r="G27" s="54" t="s">
        <v>357</v>
      </c>
      <c r="H27" s="107">
        <f>IF(C$8&gt;Tabla8[[#This Row],[Fecha Vencim.]],C$8-Tabla8[[#This Row],[Fecha Vencim.]],"No Vencida")</f>
        <v>102</v>
      </c>
    </row>
    <row r="28" spans="2:8" x14ac:dyDescent="0.2">
      <c r="B28" s="106">
        <v>10033</v>
      </c>
      <c r="C28" s="47">
        <v>42529</v>
      </c>
      <c r="D28" s="51">
        <v>42712</v>
      </c>
      <c r="E28" s="52">
        <v>42743</v>
      </c>
      <c r="F28" s="53">
        <v>190</v>
      </c>
      <c r="G28" s="54" t="s">
        <v>356</v>
      </c>
      <c r="H28" s="107" t="str">
        <f>IF(C$8&gt;Tabla8[[#This Row],[Fecha Vencim.]],C$8-Tabla8[[#This Row],[Fecha Vencim.]],"No Vencida")</f>
        <v>No Vencida</v>
      </c>
    </row>
    <row r="29" spans="2:8" x14ac:dyDescent="0.2">
      <c r="B29" s="106">
        <v>10029</v>
      </c>
      <c r="C29" s="47">
        <v>42530</v>
      </c>
      <c r="D29" s="51">
        <v>42529</v>
      </c>
      <c r="E29" s="52">
        <v>42559</v>
      </c>
      <c r="F29" s="53">
        <v>267.99</v>
      </c>
      <c r="G29" s="54" t="s">
        <v>355</v>
      </c>
      <c r="H29" s="107">
        <f>IF(C$8&gt;Tabla8[[#This Row],[Fecha Vencim.]],C$8-Tabla8[[#This Row],[Fecha Vencim.]],"No Vencida")</f>
        <v>102</v>
      </c>
    </row>
    <row r="30" spans="2:8" x14ac:dyDescent="0.2">
      <c r="B30" s="106">
        <v>10015</v>
      </c>
      <c r="C30" s="47">
        <v>42530</v>
      </c>
      <c r="D30" s="51">
        <v>42712</v>
      </c>
      <c r="E30" s="52">
        <v>42743</v>
      </c>
      <c r="F30" s="53">
        <v>561.11</v>
      </c>
      <c r="G30" s="54" t="s">
        <v>354</v>
      </c>
      <c r="H30" s="107" t="str">
        <f>IF(C$8&gt;Tabla8[[#This Row],[Fecha Vencim.]],C$8-Tabla8[[#This Row],[Fecha Vencim.]],"No Vencida")</f>
        <v>No Vencida</v>
      </c>
    </row>
    <row r="31" spans="2:8" x14ac:dyDescent="0.2">
      <c r="B31" s="106">
        <v>10036</v>
      </c>
      <c r="C31" s="47">
        <v>42530</v>
      </c>
      <c r="D31" s="51">
        <v>42529</v>
      </c>
      <c r="E31" s="52">
        <v>42559</v>
      </c>
      <c r="F31" s="53">
        <v>180.25</v>
      </c>
      <c r="G31" s="54" t="s">
        <v>352</v>
      </c>
      <c r="H31" s="107">
        <f>IF(C$8&gt;Tabla8[[#This Row],[Fecha Vencim.]],C$8-Tabla8[[#This Row],[Fecha Vencim.]],"No Vencida")</f>
        <v>102</v>
      </c>
    </row>
    <row r="32" spans="2:8" x14ac:dyDescent="0.2">
      <c r="B32" s="106">
        <v>10032</v>
      </c>
      <c r="C32" s="47">
        <v>42530</v>
      </c>
      <c r="D32" s="51">
        <v>42529</v>
      </c>
      <c r="E32" s="52">
        <v>42559</v>
      </c>
      <c r="F32" s="53">
        <v>424.6</v>
      </c>
      <c r="G32" s="54" t="s">
        <v>353</v>
      </c>
      <c r="H32" s="107">
        <f>IF(C$8&gt;Tabla8[[#This Row],[Fecha Vencim.]],C$8-Tabla8[[#This Row],[Fecha Vencim.]],"No Vencida")</f>
        <v>102</v>
      </c>
    </row>
    <row r="33" spans="2:8" x14ac:dyDescent="0.2">
      <c r="B33" s="106">
        <v>10017</v>
      </c>
      <c r="C33" s="47">
        <v>42531</v>
      </c>
      <c r="D33" s="51">
        <v>42530</v>
      </c>
      <c r="E33" s="52">
        <v>42560</v>
      </c>
      <c r="F33" s="53">
        <v>119.85</v>
      </c>
      <c r="G33" s="54" t="s">
        <v>356</v>
      </c>
      <c r="H33" s="107">
        <f>IF(C$8&gt;Tabla8[[#This Row],[Fecha Vencim.]],C$8-Tabla8[[#This Row],[Fecha Vencim.]],"No Vencida")</f>
        <v>101</v>
      </c>
    </row>
    <row r="34" spans="2:8" x14ac:dyDescent="0.2">
      <c r="B34" s="106">
        <v>10026</v>
      </c>
      <c r="C34" s="47">
        <v>42531</v>
      </c>
      <c r="D34" s="51">
        <v>42713</v>
      </c>
      <c r="E34" s="52">
        <v>42744</v>
      </c>
      <c r="F34" s="53">
        <v>114.5</v>
      </c>
      <c r="G34" s="54" t="s">
        <v>353</v>
      </c>
      <c r="H34" s="107" t="str">
        <f>IF(C$8&gt;Tabla8[[#This Row],[Fecha Vencim.]],C$8-Tabla8[[#This Row],[Fecha Vencim.]],"No Vencida")</f>
        <v>No Vencida</v>
      </c>
    </row>
    <row r="35" spans="2:8" x14ac:dyDescent="0.2">
      <c r="B35" s="106">
        <v>10033</v>
      </c>
      <c r="C35" s="47">
        <v>42531</v>
      </c>
      <c r="D35" s="51">
        <v>42530</v>
      </c>
      <c r="E35" s="52">
        <v>42560</v>
      </c>
      <c r="F35" s="53">
        <v>323.68</v>
      </c>
      <c r="G35" s="54" t="s">
        <v>354</v>
      </c>
      <c r="H35" s="107">
        <f>IF(C$8&gt;Tabla8[[#This Row],[Fecha Vencim.]],C$8-Tabla8[[#This Row],[Fecha Vencim.]],"No Vencida")</f>
        <v>101</v>
      </c>
    </row>
    <row r="36" spans="2:8" x14ac:dyDescent="0.2">
      <c r="B36" s="106">
        <v>10029</v>
      </c>
      <c r="C36" s="47">
        <v>42531</v>
      </c>
      <c r="D36" s="51">
        <v>42530</v>
      </c>
      <c r="E36" s="52">
        <v>42560</v>
      </c>
      <c r="F36" s="53">
        <v>244.97</v>
      </c>
      <c r="G36" s="54" t="s">
        <v>356</v>
      </c>
      <c r="H36" s="107">
        <f>IF(C$8&gt;Tabla8[[#This Row],[Fecha Vencim.]],C$8-Tabla8[[#This Row],[Fecha Vencim.]],"No Vencida")</f>
        <v>101</v>
      </c>
    </row>
    <row r="37" spans="2:8" x14ac:dyDescent="0.2">
      <c r="B37" s="106">
        <v>10023</v>
      </c>
      <c r="C37" s="47">
        <v>42532</v>
      </c>
      <c r="D37" s="51">
        <v>42530</v>
      </c>
      <c r="E37" s="52">
        <v>42560</v>
      </c>
      <c r="F37" s="53">
        <v>1751.25</v>
      </c>
      <c r="G37" s="54" t="s">
        <v>352</v>
      </c>
      <c r="H37" s="107">
        <f>IF(C$8&gt;Tabla8[[#This Row],[Fecha Vencim.]],C$8-Tabla8[[#This Row],[Fecha Vencim.]],"No Vencida")</f>
        <v>101</v>
      </c>
    </row>
    <row r="38" spans="2:8" x14ac:dyDescent="0.2">
      <c r="B38" s="106">
        <v>10016</v>
      </c>
      <c r="C38" s="47">
        <v>42532</v>
      </c>
      <c r="D38" s="51">
        <v>42713</v>
      </c>
      <c r="E38" s="52">
        <v>42560</v>
      </c>
      <c r="F38" s="53">
        <v>531.66999999999996</v>
      </c>
      <c r="G38" s="54" t="s">
        <v>353</v>
      </c>
      <c r="H38" s="107">
        <f>IF(C$8&gt;Tabla8[[#This Row],[Fecha Vencim.]],C$8-Tabla8[[#This Row],[Fecha Vencim.]],"No Vencida")</f>
        <v>101</v>
      </c>
    </row>
    <row r="39" spans="2:8" x14ac:dyDescent="0.2">
      <c r="B39" s="115">
        <v>10028</v>
      </c>
      <c r="C39" s="116">
        <v>42551</v>
      </c>
      <c r="D39" s="117">
        <v>42530</v>
      </c>
      <c r="E39" s="118">
        <v>42560</v>
      </c>
      <c r="F39" s="119">
        <v>1150.95</v>
      </c>
      <c r="G39" s="120" t="s">
        <v>356</v>
      </c>
      <c r="H39" s="107">
        <f>IF(C$8&gt;Tabla8[[#This Row],[Fecha Vencim.]],C$8-Tabla8[[#This Row],[Fecha Vencim.]],"No Vencida")</f>
        <v>101</v>
      </c>
    </row>
    <row r="40" spans="2:8" x14ac:dyDescent="0.2">
      <c r="D40" s="41"/>
      <c r="E40" s="42"/>
      <c r="F40" s="43"/>
      <c r="G40" s="46"/>
      <c r="H40" s="44"/>
    </row>
    <row r="41" spans="2:8" x14ac:dyDescent="0.2">
      <c r="D41" s="41"/>
      <c r="E41" s="42"/>
      <c r="F41" s="43"/>
      <c r="G41" s="46"/>
      <c r="H41" s="44"/>
    </row>
    <row r="42" spans="2:8" x14ac:dyDescent="0.2">
      <c r="D42" s="41"/>
      <c r="E42" s="42"/>
      <c r="F42" s="43"/>
      <c r="G42" s="46"/>
      <c r="H42" s="44"/>
    </row>
    <row r="43" spans="2:8" x14ac:dyDescent="0.2">
      <c r="D43" s="41"/>
      <c r="E43" s="42"/>
      <c r="F43" s="43"/>
      <c r="G43" s="46"/>
      <c r="H43" s="44"/>
    </row>
    <row r="44" spans="2:8" x14ac:dyDescent="0.2">
      <c r="D44" s="41"/>
      <c r="E44" s="42"/>
      <c r="F44" s="43"/>
      <c r="G44" s="46"/>
      <c r="H44" s="44"/>
    </row>
    <row r="45" spans="2:8" x14ac:dyDescent="0.2">
      <c r="D45" s="41"/>
      <c r="E45" s="42"/>
      <c r="F45" s="43"/>
      <c r="G45" s="46"/>
      <c r="H45" s="44"/>
    </row>
    <row r="46" spans="2:8" x14ac:dyDescent="0.2">
      <c r="D46" s="41"/>
      <c r="E46" s="42"/>
      <c r="F46" s="43"/>
      <c r="G46" s="46"/>
      <c r="H46" s="44"/>
    </row>
    <row r="47" spans="2:8" x14ac:dyDescent="0.2">
      <c r="D47" s="41"/>
      <c r="E47" s="42"/>
      <c r="F47" s="43"/>
      <c r="G47" s="46"/>
      <c r="H47" s="44"/>
    </row>
    <row r="48" spans="2:8" x14ac:dyDescent="0.2">
      <c r="D48" s="41"/>
      <c r="E48" s="42"/>
      <c r="F48" s="43"/>
      <c r="G48" s="46"/>
      <c r="H48" s="44"/>
    </row>
    <row r="49" spans="4:8" x14ac:dyDescent="0.2">
      <c r="D49" s="41"/>
      <c r="E49" s="42"/>
      <c r="F49" s="43"/>
      <c r="G49" s="46"/>
      <c r="H49" s="44"/>
    </row>
    <row r="50" spans="4:8" x14ac:dyDescent="0.2">
      <c r="D50" s="41"/>
      <c r="E50" s="42"/>
      <c r="F50" s="43"/>
      <c r="G50" s="46"/>
      <c r="H50" s="44"/>
    </row>
    <row r="51" spans="4:8" x14ac:dyDescent="0.2">
      <c r="D51" s="41"/>
      <c r="E51" s="42"/>
      <c r="F51" s="43"/>
      <c r="G51" s="46"/>
      <c r="H51" s="44"/>
    </row>
    <row r="52" spans="4:8" x14ac:dyDescent="0.2">
      <c r="D52" s="41"/>
      <c r="E52" s="42"/>
      <c r="F52" s="43"/>
      <c r="G52" s="46"/>
      <c r="H52" s="44"/>
    </row>
    <row r="53" spans="4:8" x14ac:dyDescent="0.2">
      <c r="D53" s="41"/>
      <c r="E53" s="42"/>
      <c r="F53" s="43"/>
      <c r="G53" s="46"/>
      <c r="H53" s="44"/>
    </row>
    <row r="54" spans="4:8" x14ac:dyDescent="0.2">
      <c r="D54" s="41"/>
      <c r="E54" s="42"/>
      <c r="F54" s="43"/>
      <c r="G54" s="46"/>
      <c r="H54" s="44"/>
    </row>
    <row r="55" spans="4:8" x14ac:dyDescent="0.2">
      <c r="D55" s="41"/>
      <c r="E55" s="42"/>
      <c r="F55" s="43"/>
      <c r="G55" s="46"/>
      <c r="H55" s="44"/>
    </row>
    <row r="56" spans="4:8" x14ac:dyDescent="0.2">
      <c r="D56" s="41"/>
      <c r="E56" s="42"/>
      <c r="F56" s="43"/>
      <c r="G56" s="46"/>
      <c r="H56" s="44"/>
    </row>
    <row r="57" spans="4:8" x14ac:dyDescent="0.2">
      <c r="D57" s="41"/>
      <c r="E57" s="42"/>
      <c r="F57" s="43"/>
      <c r="G57" s="46"/>
      <c r="H57" s="44"/>
    </row>
    <row r="58" spans="4:8" x14ac:dyDescent="0.2">
      <c r="D58" s="41"/>
      <c r="E58" s="42"/>
      <c r="F58" s="43"/>
      <c r="G58" s="46"/>
      <c r="H58" s="44"/>
    </row>
    <row r="59" spans="4:8" x14ac:dyDescent="0.2">
      <c r="D59" s="41"/>
      <c r="E59" s="42"/>
      <c r="F59" s="43"/>
      <c r="G59" s="46"/>
      <c r="H59" s="44"/>
    </row>
    <row r="60" spans="4:8" x14ac:dyDescent="0.2">
      <c r="D60" s="41"/>
      <c r="E60" s="42"/>
      <c r="F60" s="43"/>
      <c r="G60" s="46"/>
      <c r="H60" s="44"/>
    </row>
    <row r="61" spans="4:8" x14ac:dyDescent="0.2">
      <c r="D61" s="41"/>
      <c r="E61" s="42"/>
      <c r="F61" s="43"/>
      <c r="G61" s="46"/>
      <c r="H61" s="44"/>
    </row>
    <row r="62" spans="4:8" x14ac:dyDescent="0.2">
      <c r="D62" s="41"/>
      <c r="E62" s="42"/>
      <c r="F62" s="43"/>
      <c r="G62" s="46"/>
      <c r="H62" s="44"/>
    </row>
    <row r="63" spans="4:8" x14ac:dyDescent="0.2">
      <c r="D63" s="41"/>
      <c r="E63" s="42"/>
      <c r="F63" s="43"/>
      <c r="G63" s="46"/>
      <c r="H63" s="44"/>
    </row>
    <row r="64" spans="4:8" x14ac:dyDescent="0.2">
      <c r="D64" s="41"/>
      <c r="E64" s="42"/>
      <c r="F64" s="43"/>
    </row>
    <row r="65" spans="4:6" x14ac:dyDescent="0.2">
      <c r="D65" s="41"/>
      <c r="E65" s="42"/>
      <c r="F65" s="43"/>
    </row>
    <row r="66" spans="4:6" x14ac:dyDescent="0.2">
      <c r="D66" s="41"/>
      <c r="E66" s="42"/>
      <c r="F66" s="43"/>
    </row>
  </sheetData>
  <sheetProtection selectLockedCells="1"/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B92725-F065-462A-B8EE-221B09C7F73E}">
  <ds:schemaRefs>
    <ds:schemaRef ds:uri="http://purl.org/dc/terms/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4</vt:i4>
      </vt:variant>
    </vt:vector>
  </HeadingPairs>
  <TitlesOfParts>
    <vt:vector size="16" baseType="lpstr">
      <vt:lpstr>Lista de pedidos</vt:lpstr>
      <vt:lpstr>Clientes</vt:lpstr>
      <vt:lpstr>Proveedores</vt:lpstr>
      <vt:lpstr>Inventario</vt:lpstr>
      <vt:lpstr>GraficaInventario</vt:lpstr>
      <vt:lpstr>Clasificación</vt:lpstr>
      <vt:lpstr>Auditoría</vt:lpstr>
      <vt:lpstr>RécordClientes</vt:lpstr>
      <vt:lpstr>RécordFacturas</vt:lpstr>
      <vt:lpstr>Top Empresas Mundial</vt:lpstr>
      <vt:lpstr>Top Empresas México</vt:lpstr>
      <vt:lpstr>Dashboard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Elia Martinez Mendez</cp:lastModifiedBy>
  <dcterms:created xsi:type="dcterms:W3CDTF">2021-06-24T20:15:17Z</dcterms:created>
  <dcterms:modified xsi:type="dcterms:W3CDTF">2021-06-27T19:23:43Z</dcterms:modified>
</cp:coreProperties>
</file>