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scar.rosas\Documents\peos para revision 2021\"/>
    </mc:Choice>
  </mc:AlternateContent>
  <bookViews>
    <workbookView xWindow="0" yWindow="0" windowWidth="20460" windowHeight="7320" firstSheet="3" activeTab="8"/>
  </bookViews>
  <sheets>
    <sheet name="Lista de pedidos" sheetId="1" r:id="rId1"/>
    <sheet name="Clientes" sheetId="2" r:id="rId2"/>
    <sheet name="Proveedores" sheetId="4" r:id="rId3"/>
    <sheet name="Inventario" sheetId="5" r:id="rId4"/>
    <sheet name="Grafica 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HASBOARD" sheetId="13" r:id="rId12"/>
  </sheets>
  <externalReferences>
    <externalReference r:id="rId13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egmentaciónDeDatos_Valor_de_mercado_2014__mdd">#N/A</definedName>
    <definedName name="SegmentaciónDeDatos_Valor_de_mercado_2014__mdd1">#N/A</definedName>
    <definedName name="SegmentaciónDeDatos_Valor_de_mercado_2015__mdd_2">#N/A</definedName>
    <definedName name="SegmentaciónDeDatos_Valor_de_mercado_2015__mdd_21">#N/A</definedName>
    <definedName name="SegmentaciónDeDatos_Valor_de_mercado_2016__mdd">#N/A</definedName>
    <definedName name="SegmentaciónDeDatos_Valor_de_mercado_2016__mdd1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62913"/>
  <pivotCaches>
    <pivotCache cacheId="0" r:id="rId14"/>
    <pivotCache cacheId="8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39" i="9" l="1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H29" i="7"/>
  <c r="E29" i="7"/>
  <c r="H28" i="7"/>
  <c r="E28" i="7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K39" i="5"/>
  <c r="I39" i="5"/>
  <c r="D42" i="2"/>
  <c r="J36" i="2"/>
  <c r="M17" i="1"/>
</calcChain>
</file>

<file path=xl/sharedStrings.xml><?xml version="1.0" encoding="utf-8"?>
<sst xmlns="http://schemas.openxmlformats.org/spreadsheetml/2006/main" count="1070" uniqueCount="450">
  <si>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</si>
  <si>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</si>
  <si>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</si>
  <si>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</si>
  <si>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</si>
  <si>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</si>
  <si>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</si>
  <si>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</si>
  <si>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</si>
  <si>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</si>
  <si>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</si>
  <si>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</si>
  <si>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</si>
  <si>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</si>
  <si>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</si>
  <si>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</si>
  <si>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</si>
  <si>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</si>
  <si>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</si>
  <si>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</si>
  <si>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</si>
  <si>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</si>
  <si>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</si>
  <si>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</si>
  <si>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</si>
  <si>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</si>
  <si>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</si>
  <si>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</si>
  <si>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</si>
  <si>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</si>
  <si>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</si>
  <si>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</si>
  <si>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</si>
  <si>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</si>
  <si>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</si>
  <si>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</si>
  <si>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</si>
  <si>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</si>
  <si>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</si>
  <si>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</si>
  <si>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</si>
  <si>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</si>
  <si>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</si>
  <si>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</si>
  <si>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</si>
  <si>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</si>
  <si>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</si>
  <si>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</si>
  <si>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</si>
  <si>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</si>
  <si>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</si>
  <si>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</si>
  <si>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</si>
  <si>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</si>
  <si>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</si>
  <si>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</si>
  <si>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</si>
  <si>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</si>
  <si>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</si>
  <si>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</si>
  <si>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</si>
  <si>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</si>
  <si>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</si>
  <si>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</si>
  <si>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</si>
  <si>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</si>
  <si>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</si>
  <si>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</si>
  <si>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</si>
  <si>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</si>
  <si>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</si>
  <si>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</si>
  <si>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</si>
  <si>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</si>
  <si>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</si>
  <si>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</si>
  <si>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</si>
  <si>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</si>
  <si>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</si>
  <si>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</si>
  <si>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</si>
  <si>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</si>
  <si>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</si>
  <si>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</si>
  <si>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</si>
  <si>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</si>
  <si>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</si>
  <si>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</si>
  <si>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</si>
  <si>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</si>
  <si>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</si>
  <si>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</si>
  <si>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</si>
  <si>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</si>
  <si>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</si>
  <si>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</si>
  <si>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</si>
  <si>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</si>
  <si>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</si>
  <si>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</si>
  <si>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</si>
  <si>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</si>
  <si>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</si>
  <si>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</si>
  <si>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</si>
  <si>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</si>
  <si>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</si>
  <si>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</si>
  <si>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</si>
  <si>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</si>
  <si>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</si>
  <si>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</si>
  <si>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</si>
  <si>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</si>
  <si>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</si>
  <si>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</si>
  <si>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</si>
  <si>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</si>
  <si>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</si>
  <si>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</si>
  <si>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</si>
  <si>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</si>
  <si>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</si>
  <si>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</si>
  <si>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</si>
  <si>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</si>
  <si>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</si>
  <si>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</si>
  <si>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</si>
  <si>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</si>
  <si>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</si>
  <si>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</si>
  <si>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</si>
  <si>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</si>
  <si>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</si>
  <si>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</si>
  <si>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</si>
  <si>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</si>
  <si>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</si>
  <si>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</si>
  <si>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</si>
  <si>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</si>
  <si>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</si>
  <si>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</si>
  <si>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</si>
  <si>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</si>
  <si>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</si>
  <si>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</si>
  <si>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</si>
  <si>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</si>
  <si>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</si>
  <si>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</si>
  <si>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</si>
  <si>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</si>
  <si>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</si>
  <si>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</si>
  <si>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</si>
  <si>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</si>
  <si>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</si>
  <si>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</si>
  <si>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</si>
  <si>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</si>
  <si>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</si>
  <si>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</si>
  <si>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</si>
  <si>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</si>
  <si>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</si>
  <si>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</si>
  <si>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</si>
  <si>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</si>
  <si>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</si>
  <si>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</si>
  <si>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</si>
  <si>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</si>
  <si>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</si>
  <si>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</si>
  <si>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</si>
  <si>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</si>
  <si>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</si>
  <si>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</si>
  <si>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</si>
  <si>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</si>
  <si>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</si>
  <si>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</si>
  <si>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</si>
  <si>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</si>
  <si>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</si>
  <si>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</si>
  <si>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</si>
  <si>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</si>
  <si>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</si>
  <si>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</si>
  <si>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</si>
  <si>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</si>
  <si>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</si>
  <si>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</si>
  <si>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</si>
  <si>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</si>
  <si>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</si>
  <si>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</si>
  <si>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</si>
  <si>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</si>
  <si>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</si>
  <si>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</si>
  <si>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</si>
  <si>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</si>
  <si>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</si>
  <si>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</si>
  <si>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</si>
  <si>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</si>
  <si>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</si>
  <si>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</si>
  <si>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</si>
  <si>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</si>
  <si>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</si>
  <si>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</si>
  <si>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</si>
  <si>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</si>
  <si>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</si>
  <si>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</si>
  <si>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</si>
  <si>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</si>
  <si>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</si>
  <si>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</si>
  <si>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</si>
  <si>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</si>
  <si>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</si>
  <si>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</si>
  <si>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</si>
  <si>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</si>
  <si>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</si>
  <si>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</si>
  <si>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</si>
  <si>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</si>
  <si>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</si>
  <si>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</si>
  <si>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</si>
  <si>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</si>
  <si>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</si>
  <si>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</si>
  <si>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</si>
  <si>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</si>
  <si>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</si>
  <si>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</si>
  <si>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</si>
  <si>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</si>
  <si>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</si>
  <si>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</si>
  <si>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</si>
  <si>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</si>
  <si>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</si>
  <si>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</si>
  <si>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</si>
  <si>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</si>
  <si>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</si>
  <si>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</si>
  <si>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</si>
  <si>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</si>
  <si>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</si>
  <si>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</si>
  <si>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</si>
  <si>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</si>
  <si>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</si>
  <si>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</si>
  <si>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</si>
  <si>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</si>
  <si>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</si>
  <si>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</si>
  <si>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</si>
  <si>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</si>
  <si>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</si>
  <si>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</si>
  <si>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</si>
  <si>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</si>
  <si>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</si>
  <si>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</si>
  <si>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</si>
  <si>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</si>
  <si>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</si>
  <si>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</si>
  <si>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</si>
  <si>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</si>
  <si>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</si>
  <si>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</si>
  <si>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</si>
  <si>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</si>
  <si>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</si>
  <si>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</si>
  <si>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</si>
  <si>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</si>
  <si>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</si>
  <si>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</si>
  <si>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</si>
  <si>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</si>
  <si>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</si>
  <si>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</si>
  <si>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</si>
  <si>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</si>
  <si>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</si>
  <si>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</si>
  <si>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</si>
  <si>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</si>
  <si>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</si>
  <si>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</si>
  <si>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</si>
  <si>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</si>
  <si>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</si>
  <si>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</si>
  <si>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</si>
  <si>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</si>
  <si>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</si>
  <si>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</si>
  <si>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</si>
  <si>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</si>
  <si>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</si>
  <si>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</si>
  <si>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</si>
  <si>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</si>
  <si>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</si>
  <si>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</si>
  <si>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</si>
  <si>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</si>
  <si>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</si>
  <si>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</si>
  <si>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</si>
  <si>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</si>
  <si>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</si>
  <si>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</si>
  <si>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</si>
  <si>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</si>
  <si>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</si>
  <si>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</si>
  <si>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</si>
  <si>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</si>
  <si>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</si>
  <si>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</si>
  <si>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</si>
  <si>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</si>
  <si>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</si>
  <si>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</si>
  <si>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</si>
  <si>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</si>
  <si>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</si>
  <si>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</si>
  <si>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</si>
  <si>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</si>
  <si>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</si>
  <si>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</si>
  <si>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</si>
  <si>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</si>
  <si>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</si>
  <si>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</si>
  <si>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</si>
  <si>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</si>
  <si>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</si>
  <si>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</si>
  <si>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</si>
  <si>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</si>
  <si>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</si>
  <si>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</si>
  <si>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</si>
  <si>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</si>
  <si>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</si>
  <si>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</si>
  <si>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</si>
  <si>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</si>
  <si>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</si>
  <si>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</si>
  <si>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</si>
  <si>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</si>
  <si>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</si>
  <si>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</si>
  <si>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</si>
  <si>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</si>
  <si>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</si>
  <si>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</si>
  <si>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</si>
  <si>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</si>
  <si>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</si>
  <si>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</si>
  <si>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</si>
  <si>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</si>
  <si>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</si>
  <si>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</si>
  <si>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</si>
  <si>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</si>
  <si>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</si>
  <si>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</si>
  <si>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</si>
  <si>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</si>
  <si>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</si>
  <si>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</si>
  <si>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</si>
  <si>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</si>
  <si>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</si>
  <si>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</si>
  <si>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</si>
  <si>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</si>
  <si>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</si>
  <si>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</si>
  <si>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</si>
  <si>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</si>
  <si>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</si>
  <si>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</si>
  <si>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</si>
  <si>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</si>
  <si>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</si>
  <si>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</si>
  <si>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</si>
  <si>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</si>
  <si>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</si>
  <si>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</si>
  <si>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</si>
  <si>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</si>
  <si>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</si>
  <si>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</si>
  <si>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</si>
  <si>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</si>
  <si>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</si>
  <si>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</si>
  <si>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</si>
  <si>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</si>
  <si>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</si>
  <si>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</si>
  <si>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</si>
  <si>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</si>
  <si>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</si>
  <si>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</si>
  <si>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</si>
  <si>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</si>
  <si>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</si>
  <si>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</si>
  <si>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</si>
  <si>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</si>
  <si>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</si>
  <si>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</si>
  <si>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</si>
  <si>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</si>
  <si>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</si>
  <si>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</si>
  <si>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</si>
  <si>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</si>
  <si>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</si>
  <si>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</si>
  <si>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</si>
  <si>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</si>
  <si>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Suma de Monto</t>
  </si>
  <si>
    <t>Suma de Valor de mercado 2014 (mdd)</t>
  </si>
  <si>
    <t>Suma de Valor de mercado 2015 (mdd)2</t>
  </si>
  <si>
    <t>Suma de Valor de mercado 2016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</si>
</sst>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0"/>
      <color indexed="63"/>
      <name val="Calibri"/>
    </font>
    <font>
      <strike/>
      <outline/>
      <shadow/>
      <sz val="1"/>
      <color indexed="63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63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7" xfId="9" applyFill="1" applyBorder="1"/>
    <xf numFmtId="14" fontId="11" fillId="10" borderId="7" xfId="9" applyNumberFormat="1" applyFill="1" applyBorder="1"/>
    <xf numFmtId="165" fontId="11" fillId="10" borderId="7" xfId="9" applyNumberFormat="1" applyFill="1" applyBorder="1"/>
    <xf numFmtId="14" fontId="11" fillId="0" borderId="0" xfId="9" applyNumberFormat="1"/>
    <xf numFmtId="165" fontId="11" fillId="0" borderId="0" xfId="9" applyNumberFormat="1"/>
    <xf numFmtId="0" fontId="12" fillId="11" borderId="8" xfId="9" applyFont="1" applyFill="1" applyBorder="1"/>
    <xf numFmtId="0" fontId="12" fillId="11" borderId="9" xfId="9" applyFont="1" applyFill="1" applyBorder="1"/>
    <xf numFmtId="0" fontId="11" fillId="10" borderId="0" xfId="9" applyFill="1"/>
    <xf numFmtId="14" fontId="11" fillId="10" borderId="0" xfId="9" applyNumberFormat="1" applyFill="1"/>
    <xf numFmtId="165" fontId="11" fillId="10" borderId="0" xfId="9" applyNumberFormat="1" applyFill="1"/>
    <xf numFmtId="0" fontId="11" fillId="12" borderId="8" xfId="9" applyFill="1" applyBorder="1"/>
    <xf numFmtId="0" fontId="11" fillId="12" borderId="9" xfId="9" applyFill="1" applyBorder="1"/>
    <xf numFmtId="0" fontId="11" fillId="0" borderId="10" xfId="9" applyBorder="1"/>
    <xf numFmtId="0" fontId="11" fillId="0" borderId="11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0" fontId="18" fillId="0" borderId="0" xfId="10" applyFont="1" applyAlignment="1">
      <alignment horizontal="center"/>
    </xf>
    <xf numFmtId="0" fontId="19" fillId="15" borderId="15" xfId="10" applyFont="1" applyFill="1" applyBorder="1" applyAlignment="1">
      <alignment horizontal="center"/>
    </xf>
    <xf numFmtId="0" fontId="19" fillId="15" borderId="16" xfId="10" applyFont="1" applyFill="1" applyBorder="1" applyAlignment="1">
      <alignment horizontal="center"/>
    </xf>
    <xf numFmtId="14" fontId="19" fillId="15" borderId="16" xfId="10" applyNumberFormat="1" applyFont="1" applyFill="1" applyBorder="1" applyAlignment="1">
      <alignment horizontal="center"/>
    </xf>
    <xf numFmtId="0" fontId="19" fillId="15" borderId="16" xfId="10" applyFont="1" applyFill="1" applyBorder="1" applyAlignment="1">
      <alignment horizontal="left"/>
    </xf>
    <xf numFmtId="164" fontId="19" fillId="15" borderId="16" xfId="11" applyFont="1" applyFill="1" applyBorder="1"/>
    <xf numFmtId="0" fontId="19" fillId="16" borderId="17" xfId="10" applyFont="1" applyFill="1" applyBorder="1" applyAlignment="1">
      <alignment horizontal="center"/>
    </xf>
    <xf numFmtId="0" fontId="19" fillId="16" borderId="18" xfId="10" applyFont="1" applyFill="1" applyBorder="1" applyAlignment="1">
      <alignment horizontal="center"/>
    </xf>
    <xf numFmtId="14" fontId="19" fillId="16" borderId="18" xfId="10" applyNumberFormat="1" applyFont="1" applyFill="1" applyBorder="1" applyAlignment="1">
      <alignment horizontal="center"/>
    </xf>
    <xf numFmtId="0" fontId="19" fillId="16" borderId="18" xfId="10" applyFont="1" applyFill="1" applyBorder="1" applyAlignment="1">
      <alignment horizontal="left"/>
    </xf>
    <xf numFmtId="164" fontId="19" fillId="16" borderId="18" xfId="11" applyFont="1" applyFill="1" applyBorder="1"/>
    <xf numFmtId="0" fontId="19" fillId="15" borderId="17" xfId="10" applyFont="1" applyFill="1" applyBorder="1" applyAlignment="1">
      <alignment horizontal="center"/>
    </xf>
    <xf numFmtId="0" fontId="19" fillId="15" borderId="18" xfId="10" applyFont="1" applyFill="1" applyBorder="1" applyAlignment="1">
      <alignment horizontal="center"/>
    </xf>
    <xf numFmtId="14" fontId="19" fillId="15" borderId="18" xfId="10" applyNumberFormat="1" applyFont="1" applyFill="1" applyBorder="1" applyAlignment="1">
      <alignment horizontal="center"/>
    </xf>
    <xf numFmtId="0" fontId="19" fillId="15" borderId="18" xfId="10" applyFont="1" applyFill="1" applyBorder="1" applyAlignment="1">
      <alignment horizontal="left"/>
    </xf>
    <xf numFmtId="164" fontId="19" fillId="15" borderId="18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9" xfId="10" applyBorder="1" applyAlignment="1">
      <alignment horizontal="center"/>
    </xf>
    <xf numFmtId="0" fontId="8" fillId="0" borderId="0" xfId="0" applyFont="1" applyAlignment="1"/>
    <xf numFmtId="14" fontId="19" fillId="0" borderId="19" xfId="10" applyNumberFormat="1" applyFont="1" applyBorder="1" applyAlignment="1">
      <alignment horizontal="right"/>
    </xf>
    <xf numFmtId="14" fontId="20" fillId="0" borderId="19" xfId="10" applyNumberFormat="1" applyFont="1" applyBorder="1" applyAlignment="1">
      <alignment horizontal="right" wrapText="1"/>
    </xf>
    <xf numFmtId="164" fontId="19" fillId="0" borderId="19" xfId="11" applyFont="1" applyFill="1" applyBorder="1" applyProtection="1"/>
    <xf numFmtId="164" fontId="19" fillId="0" borderId="19" xfId="11" applyFont="1" applyFill="1" applyBorder="1" applyAlignment="1" applyProtection="1">
      <alignment horizontal="left"/>
    </xf>
    <xf numFmtId="0" fontId="22" fillId="0" borderId="0" xfId="12">
      <alignment vertical="center"/>
    </xf>
    <xf numFmtId="166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1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2" xfId="12" applyFont="1" applyBorder="1">
      <alignment vertical="center"/>
    </xf>
    <xf numFmtId="0" fontId="30" fillId="0" borderId="17" xfId="12" applyFont="1" applyBorder="1">
      <alignment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29" fillId="8" borderId="26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8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6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1" fontId="0" fillId="0" borderId="0" xfId="0" applyNumberFormat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5" fontId="11" fillId="0" borderId="0" xfId="9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44" fontId="11" fillId="0" borderId="0" xfId="9" applyNumberForma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17" fillId="14" borderId="36" xfId="11" applyNumberFormat="1" applyFont="1" applyFill="1" applyBorder="1" applyAlignment="1">
      <alignment horizontal="center" vertical="center" wrapText="1"/>
    </xf>
    <xf numFmtId="0" fontId="17" fillId="14" borderId="36" xfId="10" applyFont="1" applyFill="1" applyBorder="1" applyAlignment="1">
      <alignment horizontal="center" vertical="center"/>
    </xf>
    <xf numFmtId="164" fontId="17" fillId="14" borderId="36" xfId="11" applyFont="1" applyFill="1" applyBorder="1" applyAlignment="1">
      <alignment horizontal="center" vertical="center"/>
    </xf>
    <xf numFmtId="0" fontId="17" fillId="14" borderId="37" xfId="10" applyFont="1" applyFill="1" applyBorder="1" applyAlignment="1">
      <alignment horizontal="center" vertical="center"/>
    </xf>
    <xf numFmtId="0" fontId="17" fillId="14" borderId="38" xfId="10" applyFont="1" applyFill="1" applyBorder="1" applyAlignment="1">
      <alignment horizontal="center" vertical="center"/>
    </xf>
    <xf numFmtId="14" fontId="19" fillId="15" borderId="20" xfId="10" applyNumberFormat="1" applyFont="1" applyFill="1" applyBorder="1" applyAlignment="1">
      <alignment horizontal="left"/>
    </xf>
    <xf numFmtId="14" fontId="19" fillId="16" borderId="5" xfId="10" applyNumberFormat="1" applyFont="1" applyFill="1" applyBorder="1" applyAlignment="1">
      <alignment horizontal="left"/>
    </xf>
    <xf numFmtId="14" fontId="19" fillId="15" borderId="5" xfId="10" applyNumberFormat="1" applyFont="1" applyFill="1" applyBorder="1" applyAlignment="1">
      <alignment horizontal="left"/>
    </xf>
    <xf numFmtId="0" fontId="14" fillId="0" borderId="39" xfId="10" applyBorder="1" applyAlignment="1">
      <alignment horizontal="center"/>
    </xf>
    <xf numFmtId="0" fontId="20" fillId="0" borderId="12" xfId="10" applyFont="1" applyBorder="1" applyAlignment="1">
      <alignment horizontal="center" wrapText="1"/>
    </xf>
    <xf numFmtId="0" fontId="21" fillId="17" borderId="40" xfId="7" applyFont="1" applyFill="1" applyBorder="1" applyAlignment="1" applyProtection="1">
      <alignment horizontal="center" vertical="center" wrapText="1"/>
    </xf>
    <xf numFmtId="0" fontId="21" fillId="17" borderId="37" xfId="7" applyFont="1" applyFill="1" applyBorder="1" applyAlignment="1" applyProtection="1">
      <alignment horizontal="center" vertical="center" wrapText="1"/>
    </xf>
    <xf numFmtId="14" fontId="21" fillId="17" borderId="37" xfId="7" applyNumberFormat="1" applyFont="1" applyFill="1" applyBorder="1" applyAlignment="1" applyProtection="1">
      <alignment horizontal="center" vertical="center" wrapText="1"/>
    </xf>
    <xf numFmtId="0" fontId="21" fillId="17" borderId="37" xfId="7" applyNumberFormat="1" applyFont="1" applyFill="1" applyBorder="1" applyAlignment="1" applyProtection="1">
      <alignment horizontal="center" vertical="center" wrapText="1"/>
    </xf>
    <xf numFmtId="164" fontId="21" fillId="17" borderId="37" xfId="7" applyNumberFormat="1" applyFont="1" applyFill="1" applyBorder="1" applyAlignment="1" applyProtection="1">
      <alignment horizontal="center" vertical="center"/>
    </xf>
    <xf numFmtId="164" fontId="21" fillId="17" borderId="37" xfId="7" applyNumberFormat="1" applyFont="1" applyFill="1" applyBorder="1" applyAlignment="1" applyProtection="1">
      <alignment horizontal="center" vertical="center" wrapText="1"/>
    </xf>
    <xf numFmtId="0" fontId="21" fillId="17" borderId="38" xfId="7" applyNumberFormat="1" applyFont="1" applyFill="1" applyBorder="1" applyAlignment="1" applyProtection="1">
      <alignment horizontal="center" vertical="center" wrapText="1"/>
    </xf>
    <xf numFmtId="0" fontId="14" fillId="0" borderId="41" xfId="10" applyBorder="1" applyAlignment="1">
      <alignment horizontal="center"/>
    </xf>
    <xf numFmtId="0" fontId="14" fillId="0" borderId="42" xfId="10" applyBorder="1" applyAlignment="1">
      <alignment horizontal="center"/>
    </xf>
    <xf numFmtId="14" fontId="19" fillId="0" borderId="42" xfId="10" applyNumberFormat="1" applyFont="1" applyBorder="1" applyAlignment="1">
      <alignment horizontal="right"/>
    </xf>
    <xf numFmtId="14" fontId="20" fillId="0" borderId="42" xfId="10" applyNumberFormat="1" applyFont="1" applyBorder="1" applyAlignment="1">
      <alignment horizontal="right" wrapText="1"/>
    </xf>
    <xf numFmtId="164" fontId="19" fillId="0" borderId="42" xfId="11" applyFont="1" applyFill="1" applyBorder="1" applyProtection="1"/>
    <xf numFmtId="164" fontId="19" fillId="0" borderId="42" xfId="11" applyFont="1" applyFill="1" applyBorder="1" applyAlignment="1" applyProtection="1">
      <alignment horizontal="left"/>
    </xf>
    <xf numFmtId="0" fontId="20" fillId="0" borderId="14" xfId="10" applyFont="1" applyBorder="1" applyAlignment="1">
      <alignment horizontal="center" wrapText="1"/>
    </xf>
    <xf numFmtId="164" fontId="0" fillId="0" borderId="0" xfId="0" applyNumberFormat="1"/>
    <xf numFmtId="1" fontId="34" fillId="0" borderId="0" xfId="12" applyNumberFormat="1" applyFont="1" applyFill="1" applyAlignment="1">
      <alignment horizontal="center" vertical="center"/>
    </xf>
    <xf numFmtId="167" fontId="34" fillId="0" borderId="0" xfId="12" applyNumberFormat="1" applyFont="1" applyFill="1" applyAlignment="1">
      <alignment horizontal="center" vertical="center"/>
    </xf>
    <xf numFmtId="0" fontId="35" fillId="0" borderId="0" xfId="12" applyFont="1">
      <alignment vertical="center"/>
    </xf>
    <xf numFmtId="0" fontId="0" fillId="0" borderId="0" xfId="0" applyNumberFormat="1"/>
    <xf numFmtId="0" fontId="0" fillId="18" borderId="0" xfId="0" applyFill="1"/>
    <xf numFmtId="0" fontId="0" fillId="18" borderId="0" xfId="0" applyFill="1" applyAlignment="1">
      <alignment horizontal="left"/>
    </xf>
    <xf numFmtId="0" fontId="0" fillId="18" borderId="0" xfId="0" applyNumberFormat="1" applyFill="1"/>
    <xf numFmtId="0" fontId="4" fillId="4" borderId="0" xfId="3" applyAlignment="1">
      <alignment horizontal="center"/>
    </xf>
    <xf numFmtId="44" fontId="3" fillId="2" borderId="0" xfId="1" applyNumberFormat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1" fontId="3" fillId="0" borderId="1" xfId="6" applyNumberFormat="1" applyBorder="1" applyAlignment="1">
      <alignment horizontal="center"/>
    </xf>
    <xf numFmtId="1" fontId="3" fillId="0" borderId="2" xfId="6" applyNumberFormat="1" applyBorder="1" applyAlignment="1">
      <alignment horizontal="center"/>
    </xf>
    <xf numFmtId="0" fontId="10" fillId="8" borderId="3" xfId="8" applyFont="1" applyFill="1" applyAlignment="1">
      <alignment horizontal="center" vertical="center"/>
    </xf>
    <xf numFmtId="0" fontId="10" fillId="8" borderId="6" xfId="8" applyFont="1" applyFill="1" applyBorder="1" applyAlignment="1">
      <alignment horizontal="center" vertical="center"/>
    </xf>
    <xf numFmtId="0" fontId="16" fillId="13" borderId="12" xfId="10" applyFont="1" applyFill="1" applyBorder="1" applyAlignment="1">
      <alignment horizontal="center" vertical="center" wrapText="1"/>
    </xf>
    <xf numFmtId="0" fontId="16" fillId="13" borderId="13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</cellXfs>
  <cellStyles count="16">
    <cellStyle name="40% - Énfasis2" xfId="1" builtinId="35"/>
    <cellStyle name="Celda de comprobación 2" xfId="8"/>
    <cellStyle name="Encabezado 1 2" xfId="13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/>
    <cellStyle name="Normal" xfId="0" builtinId="0"/>
    <cellStyle name="Normal 2" xfId="6"/>
    <cellStyle name="Normal 3" xfId="9"/>
    <cellStyle name="Normal 4" xfId="10"/>
    <cellStyle name="Normal 5" xfId="12"/>
    <cellStyle name="Título 2 2" xfId="14"/>
  </cellStyles>
  <dxfs count="123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theme="0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solid">
          <fgColor indexed="64"/>
          <bgColor indexed="1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64" formatCode="_(&quot;$&quot;* #,##0.00_);_(&quot;$&quot;* \(#,##0.00\);_(&quot;$&quot;* &quot;-&quot;??_);_(@_)"/>
    </dxf>
    <dxf>
      <numFmt numFmtId="13" formatCode="0%"/>
    </dxf>
    <dxf>
      <numFmt numFmtId="13" formatCode="0%"/>
    </dxf>
    <dxf>
      <numFmt numFmtId="34" formatCode="_-&quot;$&quot;* #,##0.00_-;\-&quot;$&quot;* #,##0.00_-;_-&quot;$&quot;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FF00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  <colors>
    <mruColors>
      <color rgb="FF18F1F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8" Type="http://schemas.microsoft.com/office/2007/relationships/slicerCache" Target="slicerCaches/slicerCache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6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microsoft.com/office/2007/relationships/slicerCache" Target="slicerCaches/slicerCache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pivotCacheDefinition" Target="pivotCache/pivotCacheDefinition2.xml"/><Relationship Id="rId23" Type="http://schemas.microsoft.com/office/2007/relationships/slicerCache" Target="slicerCaches/slicerCache8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7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6-4428-A210-7C04B7852365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6-4428-A210-7C04B7852365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6-4428-A210-7C04B7852365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6-4428-A210-7C04B7852365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6-4428-A210-7C04B7852365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A6-4428-A210-7C04B7852365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A6-4428-A210-7C04B7852365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A6-4428-A210-7C04B7852365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A6-4428-A210-7C04B7852365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A6-4428-A210-7C04B7852365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A6-4428-A210-7C04B7852365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A6-4428-A210-7C04B7852365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A6-4428-A210-7C04B7852365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A6-4428-A210-7C04B7852365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A6-4428-A210-7C04B7852365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A6-4428-A210-7C04B7852365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A6-4428-A210-7C04B7852365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A6-4428-A210-7C04B7852365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A6-4428-A210-7C04B7852365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A6-4428-A210-7C04B7852365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A6-4428-A210-7C04B78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OSCAR SALVADOR ROSAS GARCIA.xlsx]Clasificación!TDoperación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Clasificación!$J$8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DE-44C2-BDCB-36BB688F6B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DE-44C2-BDCB-36BB688F6B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Clasificación!$I$9:$I$11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Clasificación!$J$9:$J$11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5-4869-8F5E-2419DBFDF4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OSCAR SALVADOR ROSAS GARCIA.xlsx]DHASBOARD!TablaDinámica1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DHASBOARD!$B$3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DHASBOARD!$A$4:$A$16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DHASBOARD!$B$4:$B$16</c:f>
              <c:numCache>
                <c:formatCode>General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7-4C38-9CA8-742305E434EE}"/>
            </c:ext>
          </c:extLst>
        </c:ser>
        <c:ser>
          <c:idx val="1"/>
          <c:order val="1"/>
          <c:tx>
            <c:strRef>
              <c:f>DHASBOARD!$C$3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DHASBOARD!$A$4:$A$16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DHASBOARD!$C$4:$C$16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7-4C38-9CA8-742305E434EE}"/>
            </c:ext>
          </c:extLst>
        </c:ser>
        <c:ser>
          <c:idx val="2"/>
          <c:order val="2"/>
          <c:tx>
            <c:strRef>
              <c:f>DHASBOARD!$D$3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DHASBOARD!$A$4:$A$16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DHASBOARD!$D$4:$D$16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7-4C38-9CA8-742305E4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84416"/>
        <c:axId val="1091281920"/>
      </c:barChart>
      <c:catAx>
        <c:axId val="10912844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1281920"/>
        <c:crosses val="autoZero"/>
        <c:auto val="1"/>
        <c:lblAlgn val="ctr"/>
        <c:lblOffset val="100"/>
        <c:noMultiLvlLbl val="0"/>
      </c:catAx>
      <c:valAx>
        <c:axId val="109128192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12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rgbClr val="18F1F6">
            <a:shade val="30000"/>
            <a:satMod val="115000"/>
          </a:srgbClr>
        </a:gs>
        <a:gs pos="50000">
          <a:srgbClr val="18F1F6">
            <a:shade val="67500"/>
            <a:satMod val="115000"/>
          </a:srgbClr>
        </a:gs>
        <a:gs pos="100000">
          <a:srgbClr val="18F1F6">
            <a:shade val="100000"/>
            <a:satMod val="115000"/>
          </a:srgb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 OSCAR SALVADOR ROSAS GARCIA.xlsx]DHASBOARD!Empresas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DHASBOARD!$B$46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DHASBOARD!$A$47:$A$62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DHASBOARD!$B$47:$B$62</c:f>
              <c:numCache>
                <c:formatCode>General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3-4530-82F6-E61D27AC2F12}"/>
            </c:ext>
          </c:extLst>
        </c:ser>
        <c:ser>
          <c:idx val="1"/>
          <c:order val="1"/>
          <c:tx>
            <c:strRef>
              <c:f>DHASBOARD!$C$46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DHASBOARD!$A$47:$A$62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DHASBOARD!$C$47:$C$62</c:f>
              <c:numCache>
                <c:formatCode>General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3-4530-82F6-E61D27AC2F12}"/>
            </c:ext>
          </c:extLst>
        </c:ser>
        <c:ser>
          <c:idx val="2"/>
          <c:order val="2"/>
          <c:tx>
            <c:strRef>
              <c:f>DHASBOARD!$D$46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DHASBOARD!$A$47:$A$62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DHASBOARD!$D$47:$D$62</c:f>
              <c:numCache>
                <c:formatCode>General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3-4530-82F6-E61D27AC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6150064"/>
        <c:axId val="1316147568"/>
      </c:barChart>
      <c:catAx>
        <c:axId val="131615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6147568"/>
        <c:crosses val="autoZero"/>
        <c:auto val="1"/>
        <c:lblAlgn val="ctr"/>
        <c:lblOffset val="100"/>
        <c:noMultiLvlLbl val="0"/>
      </c:catAx>
      <c:valAx>
        <c:axId val="13161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61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0B050">
            <a:tint val="66000"/>
            <a:satMod val="160000"/>
          </a:srgbClr>
        </a:gs>
        <a:gs pos="50000">
          <a:srgbClr val="00B050">
            <a:tint val="44500"/>
            <a:satMod val="160000"/>
          </a:srgbClr>
        </a:gs>
        <a:gs pos="100000">
          <a:srgbClr val="00B050">
            <a:tint val="23500"/>
            <a:satMod val="160000"/>
          </a:srgb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29478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7</xdr:row>
      <xdr:rowOff>171450</xdr:rowOff>
    </xdr:from>
    <xdr:to>
      <xdr:col>16</xdr:col>
      <xdr:colOff>52387</xdr:colOff>
      <xdr:row>29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29</xdr:row>
      <xdr:rowOff>142875</xdr:rowOff>
    </xdr:from>
    <xdr:to>
      <xdr:col>2</xdr:col>
      <xdr:colOff>366712</xdr:colOff>
      <xdr:row>44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16</xdr:row>
      <xdr:rowOff>38100</xdr:rowOff>
    </xdr:from>
    <xdr:to>
      <xdr:col>1</xdr:col>
      <xdr:colOff>238125</xdr:colOff>
      <xdr:row>29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1857375</xdr:colOff>
      <xdr:row>16</xdr:row>
      <xdr:rowOff>38100</xdr:rowOff>
    </xdr:from>
    <xdr:to>
      <xdr:col>1</xdr:col>
      <xdr:colOff>1828800</xdr:colOff>
      <xdr:row>29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alor de mercado 2014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5" y="3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1809750</xdr:colOff>
      <xdr:row>16</xdr:row>
      <xdr:rowOff>47625</xdr:rowOff>
    </xdr:from>
    <xdr:to>
      <xdr:col>2</xdr:col>
      <xdr:colOff>1276350</xdr:colOff>
      <xdr:row>29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alor de mercado 2015 (mdd)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0425" y="47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1304925</xdr:colOff>
      <xdr:row>16</xdr:row>
      <xdr:rowOff>57150</xdr:rowOff>
    </xdr:from>
    <xdr:to>
      <xdr:col>3</xdr:col>
      <xdr:colOff>704850</xdr:colOff>
      <xdr:row>29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alor de mercado 2016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57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44</xdr:row>
      <xdr:rowOff>66675</xdr:rowOff>
    </xdr:from>
    <xdr:to>
      <xdr:col>1</xdr:col>
      <xdr:colOff>304800</xdr:colOff>
      <xdr:row>74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5400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304800</xdr:colOff>
      <xdr:row>44</xdr:row>
      <xdr:rowOff>95250</xdr:rowOff>
    </xdr:from>
    <xdr:to>
      <xdr:col>1</xdr:col>
      <xdr:colOff>2133600</xdr:colOff>
      <xdr:row>74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Valor de mercado 2014 (mdd)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5475" y="5429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2152650</xdr:colOff>
      <xdr:row>44</xdr:row>
      <xdr:rowOff>104775</xdr:rowOff>
    </xdr:from>
    <xdr:to>
      <xdr:col>2</xdr:col>
      <xdr:colOff>1619250</xdr:colOff>
      <xdr:row>74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Valor de mercado 2015 (mdd)2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5438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1666875</xdr:colOff>
      <xdr:row>44</xdr:row>
      <xdr:rowOff>114300</xdr:rowOff>
    </xdr:from>
    <xdr:to>
      <xdr:col>3</xdr:col>
      <xdr:colOff>1066800</xdr:colOff>
      <xdr:row>74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alor de mercado 2016 (mdd)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0" y="5448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1362075</xdr:colOff>
      <xdr:row>44</xdr:row>
      <xdr:rowOff>123825</xdr:rowOff>
    </xdr:from>
    <xdr:to>
      <xdr:col>8</xdr:col>
      <xdr:colOff>757237</xdr:colOff>
      <xdr:row>75</xdr:row>
      <xdr:rowOff>114300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 Salvador Rosas Garcia" refreshedDate="44375.394732060187" createdVersion="6" refreshedVersion="6" minRefreshableVersion="3" recordCount="30">
  <cacheSource type="worksheet">
    <worksheetSource name="toperación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scar Salvador Rosas Garcia" refreshedDate="44375.800663773145" createdVersion="6" refreshedVersion="6" minRefreshableVersion="3" recordCount="15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m/>
    <m/>
    <m/>
    <m/>
    <m/>
    <m/>
    <m/>
    <m/>
    <m/>
    <m/>
    <m/>
    <m/>
    <m/>
  </r>
  <r>
    <x v="1"/>
    <n v="2"/>
    <x v="1"/>
    <x v="1"/>
    <x v="1"/>
    <x v="1"/>
    <m/>
    <m/>
    <m/>
    <m/>
    <m/>
    <m/>
    <m/>
    <m/>
    <m/>
    <m/>
    <m/>
    <m/>
    <m/>
  </r>
  <r>
    <x v="2"/>
    <n v="3"/>
    <x v="2"/>
    <x v="2"/>
    <x v="2"/>
    <x v="2"/>
    <m/>
    <m/>
    <m/>
    <m/>
    <m/>
    <m/>
    <m/>
    <m/>
    <m/>
    <m/>
    <m/>
    <m/>
    <m/>
  </r>
  <r>
    <x v="3"/>
    <n v="4"/>
    <x v="3"/>
    <x v="3"/>
    <x v="3"/>
    <x v="3"/>
    <m/>
    <m/>
    <m/>
    <m/>
    <m/>
    <m/>
    <m/>
    <m/>
    <m/>
    <m/>
    <m/>
    <m/>
    <m/>
  </r>
  <r>
    <x v="4"/>
    <n v="5"/>
    <x v="4"/>
    <x v="4"/>
    <x v="4"/>
    <x v="4"/>
    <m/>
    <m/>
    <m/>
    <m/>
    <m/>
    <m/>
    <m/>
    <m/>
    <m/>
    <m/>
    <m/>
    <m/>
    <m/>
  </r>
  <r>
    <x v="5"/>
    <n v="6"/>
    <x v="5"/>
    <x v="5"/>
    <x v="5"/>
    <x v="5"/>
    <m/>
    <m/>
    <m/>
    <m/>
    <m/>
    <m/>
    <m/>
    <m/>
    <m/>
    <m/>
    <m/>
    <m/>
    <m/>
  </r>
  <r>
    <x v="6"/>
    <n v="7"/>
    <x v="2"/>
    <x v="6"/>
    <x v="6"/>
    <x v="6"/>
    <m/>
    <m/>
    <m/>
    <m/>
    <m/>
    <m/>
    <m/>
    <m/>
    <m/>
    <m/>
    <m/>
    <m/>
    <m/>
  </r>
  <r>
    <x v="7"/>
    <n v="8"/>
    <x v="6"/>
    <x v="7"/>
    <x v="7"/>
    <x v="7"/>
    <m/>
    <m/>
    <m/>
    <m/>
    <m/>
    <m/>
    <m/>
    <m/>
    <m/>
    <m/>
    <m/>
    <m/>
    <m/>
  </r>
  <r>
    <x v="8"/>
    <n v="9"/>
    <x v="7"/>
    <x v="8"/>
    <x v="8"/>
    <x v="8"/>
    <m/>
    <m/>
    <m/>
    <m/>
    <m/>
    <m/>
    <m/>
    <m/>
    <m/>
    <m/>
    <m/>
    <m/>
    <m/>
  </r>
  <r>
    <x v="9"/>
    <n v="10"/>
    <x v="8"/>
    <x v="9"/>
    <x v="9"/>
    <x v="9"/>
    <m/>
    <m/>
    <m/>
    <m/>
    <m/>
    <m/>
    <m/>
    <m/>
    <m/>
    <m/>
    <m/>
    <m/>
    <m/>
  </r>
  <r>
    <x v="10"/>
    <n v="11"/>
    <x v="1"/>
    <x v="10"/>
    <x v="10"/>
    <x v="10"/>
    <m/>
    <m/>
    <m/>
    <m/>
    <m/>
    <m/>
    <m/>
    <m/>
    <m/>
    <m/>
    <m/>
    <m/>
    <m/>
  </r>
  <r>
    <x v="11"/>
    <n v="12"/>
    <x v="7"/>
    <x v="11"/>
    <x v="11"/>
    <x v="11"/>
    <m/>
    <m/>
    <m/>
    <m/>
    <m/>
    <m/>
    <m/>
    <m/>
    <m/>
    <m/>
    <m/>
    <m/>
    <m/>
  </r>
  <r>
    <x v="12"/>
    <n v="13"/>
    <x v="9"/>
    <x v="12"/>
    <x v="12"/>
    <x v="12"/>
    <m/>
    <m/>
    <m/>
    <m/>
    <m/>
    <m/>
    <m/>
    <m/>
    <m/>
    <m/>
    <m/>
    <m/>
    <m/>
  </r>
  <r>
    <x v="13"/>
    <n v="14"/>
    <x v="10"/>
    <x v="13"/>
    <x v="13"/>
    <x v="13"/>
    <m/>
    <m/>
    <m/>
    <m/>
    <m/>
    <m/>
    <m/>
    <m/>
    <m/>
    <m/>
    <m/>
    <m/>
    <m/>
  </r>
  <r>
    <x v="14"/>
    <n v="15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operación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8:J11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 numFmtId="44"/>
  </dataFields>
  <formats count="4">
    <format dxfId="90">
      <pivotArea outline="0" collapsedLevelsAreSubtotals="1" fieldPosition="0"/>
    </format>
    <format dxfId="89">
      <pivotArea collapsedLevelsAreSubtotals="1" fieldPosition="0">
        <references count="1">
          <reference field="2" count="0"/>
        </references>
      </pivotArea>
    </format>
    <format dxfId="88">
      <pivotArea collapsedLevelsAreSubtotals="1" fieldPosition="0">
        <references count="1">
          <reference field="2" count="0"/>
        </references>
      </pivotArea>
    </format>
    <format dxfId="87">
      <pivotArea collapsedLevelsAreSubtotals="1" fieldPosition="0">
        <references count="1">
          <reference field="2" count="0"/>
        </references>
      </pivotArea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Empresas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6:D62" firstHeaderRow="0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showAll="0"/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16" firstHeaderRow="0" firstDataRow="1" firstDataCol="1"/>
  <pivotFields count="19">
    <pivotField axis="axisRow"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sd="0" x="6"/>
        <item sd="0" x="2"/>
        <item sd="0" x="1"/>
        <item sd="0" x="9"/>
        <item sd="0" x="7"/>
        <item sd="0" x="10"/>
        <item sd="0" x="11"/>
        <item sd="0" x="5"/>
        <item sd="0" x="4"/>
        <item sd="0" x="3"/>
        <item sd="0" x="0"/>
        <item sd="0" x="8"/>
        <item t="default" sd="0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3" name="TablaDinámica1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" sourceName="Valor de mercado 2014 (mdd)">
  <pivotTables>
    <pivotTable tabId="13" name="TablaDinámica1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5__mdd_2" sourceName="Valor de mercado 2015 (mdd)2">
  <pivotTables>
    <pivotTable tabId="13" name="TablaDinámica1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" sourceName="Valor de mercado 2016 (mdd)">
  <pivotTables>
    <pivotTable tabId="13" name="TablaDinámica1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13" name="Empresas"/>
  </pivotTables>
  <data>
    <tabular pivotCacheId="1">
      <items count="15">
        <i x="0" s="1"/>
        <i x="10" s="1"/>
        <i x="5" s="1"/>
        <i x="9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1" sourceName="Valor de mercado 2014 (mdd)">
  <pivotTables>
    <pivotTable tabId="13" name="Empresas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5__mdd_21" sourceName="Valor de mercado 2015 (mdd)2">
  <pivotTables>
    <pivotTable tabId="13" name="Empresas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1" sourceName="Valor de mercado 2016 (mdd)">
  <pivotTables>
    <pivotTable tabId="13" name="Empresas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dustria" cache="SegmentaciónDeDatos_Industria" caption="Industria" style="SlicerStyleOther1" rowHeight="241300"/>
  <slicer name="Valor de mercado 2014 (mdd)" cache="SegmentaciónDeDatos_Valor_de_mercado_2014__mdd" caption="Valor de mercado 2014 (mdd)" style="SlicerStyleLight3" rowHeight="241300"/>
  <slicer name="Valor de mercado 2015 (mdd)2" cache="SegmentaciónDeDatos_Valor_de_mercado_2015__mdd_2" caption="Valor de mercado 2015 (mdd)2" style="SlicerStyleLight2" rowHeight="241300"/>
  <slicer name="Valor de mercado 2016 (mdd)" cache="SegmentaciónDeDatos_Valor_de_mercado_2016__mdd" caption="Valor de mercado 2016 (mdd)" style="SlicerStyleDark5" rowHeight="241300"/>
  <slicer name="Nombre" cache="SegmentaciónDeDatos_Nombre" caption="Nombre" rowHeight="241300"/>
  <slicer name="Valor de mercado 2014 (mdd) 1" cache="SegmentaciónDeDatos_Valor_de_mercado_2014__mdd1" caption="Valor de mercado 2014 (mdd)" rowHeight="241300"/>
  <slicer name="Valor de mercado 2015 (mdd)2 1" cache="SegmentaciónDeDatos_Valor_de_mercado_2015__mdd_21" caption="Valor de mercado 2015 (mdd)2" rowHeight="241300"/>
  <slicer name="Valor de mercado 2016 (mdd) 1" cache="SegmentaciónDeDatos_Valor_de_mercado_2016__mdd1" caption="Valor de mercado 2016 (mdd)" startItem="7" rowHeight="241300"/>
</slicers>
</file>

<file path=xl/tables/table1.xml><?xml version="1.0" encoding="utf-8"?>
<table xmlns="http://schemas.openxmlformats.org/spreadsheetml/2006/main" id="6" name="Tabla6" displayName="Tabla6" ref="A6:J54" headerRowDxfId="120" tableBorderDxfId="119">
  <autoFilter ref="A6:J54"/>
  <tableColumns count="10">
    <tableColumn id="1" name="ID" totalsRowLabel="Total" dataDxfId="118" totalsRowDxfId="117"/>
    <tableColumn id="2" name="FechaDeOrden" dataDxfId="116" totalsRowDxfId="115"/>
    <tableColumn id="3" name="Empleado" dataDxfId="114" totalsRowDxfId="113"/>
    <tableColumn id="4" name="Status" dataDxfId="112" totalsRowDxfId="111"/>
    <tableColumn id="5" name="Compañía" dataDxfId="110" totalsRowDxfId="109"/>
    <tableColumn id="6" name="Fecha de envío" dataDxfId="108" totalsRowDxfId="107"/>
    <tableColumn id="7" name="Cantidad" dataDxfId="106" totalsRowDxfId="105"/>
    <tableColumn id="8" name="Precio" dataDxfId="104" totalsRowDxfId="103" dataCellStyle="Moneda"/>
    <tableColumn id="9" name="Costo de envío" dataDxfId="102" totalsRowDxfId="101" dataCellStyle="Moneda"/>
    <tableColumn id="10" name="Total" totalsRowFunction="count" dataDxfId="100" totalsRowDxfId="99"/>
  </tableColumns>
  <tableStyleInfo name="TableStyleMedium27" showFirstColumn="0" showLastColumn="0" showRowStripes="1" showColumnStripes="0"/>
</table>
</file>

<file path=xl/tables/table10.xml><?xml version="1.0" encoding="utf-8"?>
<table xmlns="http://schemas.openxmlformats.org/spreadsheetml/2006/main" id="5" name="tbl_Rendimiento5" displayName="tbl_Rendimiento5" ref="B9:T24" totalsRowShown="0" headerRowDxfId="30">
  <autoFilter ref="B9:T24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ombre" dataDxfId="29"/>
    <tableColumn id="2" name="Lugar de la lista de México" dataDxfId="28"/>
    <tableColumn id="4" name="Industria" dataDxfId="27"/>
    <tableColumn id="22" name="Valor de mercado 2014 (mdd)" dataDxfId="26"/>
    <tableColumn id="5" name="Valor de mercado 2015 (mdd)2" dataDxfId="25"/>
    <tableColumn id="20" name="Valor de mercado 2016 (mdd)" dataDxfId="24"/>
    <tableColumn id="19" name="Logo"/>
    <tableColumn id="7" name="Columna1" dataDxfId="23"/>
    <tableColumn id="8" name="Columna2" dataDxfId="22"/>
    <tableColumn id="9" name="Columna3" dataDxfId="21"/>
    <tableColumn id="10" name="Columna4" dataDxfId="20"/>
    <tableColumn id="11" name="Columna5" dataDxfId="19"/>
    <tableColumn id="12" name="Columna6" dataDxfId="18"/>
    <tableColumn id="13" name="Columna7" dataDxfId="17"/>
    <tableColumn id="14" name="Columna8" dataDxfId="16"/>
    <tableColumn id="15" name="Columna9" dataDxfId="15"/>
    <tableColumn id="16" name="Columna10" dataDxfId="14"/>
    <tableColumn id="17" name="Columna11" dataDxfId="13"/>
    <tableColumn id="18" name="Columna12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dataDxfId="98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4:E14" totalsRowShown="0">
  <autoFilter ref="A4:E14"/>
  <tableColumns count="5">
    <tableColumn id="1" name="Compañía"/>
    <tableColumn id="2" name="Pedidos"/>
    <tableColumn id="3" name="Primer nombre"/>
    <tableColumn id="4" name="Apellido"/>
    <tableColumn id="5" name="Puest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C8:K39" totalsRowCount="1" headerRowDxfId="96" tableBorderDxfId="95" headerRowCellStyle="Normal 3">
  <autoFilter ref="C8:K38"/>
  <tableColumns count="9">
    <tableColumn id="1" name="Referencia" totalsRowLabel="Total"/>
    <tableColumn id="2" name="Fecha Alta" dataDxfId="94" dataCellStyle="Normal 3"/>
    <tableColumn id="3" name="Tipo"/>
    <tableColumn id="4" name="Operación"/>
    <tableColumn id="5" name="Estado"/>
    <tableColumn id="6" name="Superficie"/>
    <tableColumn id="7" name="Monto" totalsRowFunction="sum" dataDxfId="93" totalsRowDxfId="92" dataCellStyle="Normal 3"/>
    <tableColumn id="8" name="Fecha Venta" dataDxfId="91" dataCellStyle="Normal 3"/>
    <tableColumn id="9" name="Vendedor" totalsRowFunction="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operación" displayName="toperación" ref="C6:G36" totalsRowShown="0">
  <autoFilter ref="C6:G36"/>
  <tableColumns count="5">
    <tableColumn id="1" name="Giro Comercial"/>
    <tableColumn id="5" name="Código" dataDxfId="86">
      <calculatedColumnFormula>LEFT(toperación[[#This Row],[Giro Comercial]],3)</calculatedColumnFormula>
    </tableColumn>
    <tableColumn id="2" name="Operación"/>
    <tableColumn id="3" name="Estado"/>
    <tableColumn id="4" name="Monto" dataDxfId="85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3" name="Auditoría" displayName="Auditoría" ref="C4:I25">
  <autoFilter ref="C4:I25"/>
  <tableColumns count="7">
    <tableColumn id="1" name="Referencia" totalsRowLabel="Total"/>
    <tableColumn id="2" name="Fecha Alta" dataDxfId="84"/>
    <tableColumn id="3" name="Tipo"/>
    <tableColumn id="4" name="Operación"/>
    <tableColumn id="5" name="Estado"/>
    <tableColumn id="6" name="Superficie"/>
    <tableColumn id="7" name="Monto de venta" totalsRowFunction="sum" dataDxfId="83" totalsRowDxfId="82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id="11" name="Tabla11" displayName="Tabla11" ref="C6:L33" totalsRowShown="0" headerRowDxfId="80" dataDxfId="79" tableBorderDxfId="78" headerRowCellStyle="Normal 4" dataCellStyle="Normal 4">
  <autoFilter ref="C6:L33"/>
  <tableColumns count="10">
    <tableColumn id="1" name="Cuenta No." dataDxfId="77" dataCellStyle="Normal 4"/>
    <tableColumn id="2" name="Factura No." dataDxfId="76" dataCellStyle="Normal 4"/>
    <tableColumn id="3" name="Fecha Factura" dataDxfId="75" dataCellStyle="Normal 4"/>
    <tableColumn id="4" name="NOMBRE" dataDxfId="74" dataCellStyle="Normal 4"/>
    <tableColumn id="5" name="Monto" dataDxfId="73" dataCellStyle="Moneda 2"/>
    <tableColumn id="6" name="DIRECCIÓN" dataDxfId="72" dataCellStyle="Normal 4"/>
    <tableColumn id="7" name="CIUDAD, ESTADO, CP" dataDxfId="71" dataCellStyle="Normal 4"/>
    <tableColumn id="8" name="60 días" dataDxfId="70" dataCellStyle="Normal 4">
      <calculatedColumnFormula>Tabla11[[#This Row],[Fecha Factura]]+60</calculatedColumnFormula>
    </tableColumn>
    <tableColumn id="9" name="90 días" dataDxfId="69" dataCellStyle="Normal 4">
      <calculatedColumnFormula>Tabla11[[#This Row],[Fecha Factura]]+90</calculatedColumnFormula>
    </tableColumn>
    <tableColumn id="10" name="120 días" dataDxfId="68" dataCellStyle="Normal 4">
      <calculatedColumnFormula>Tabla11[[#This Row],[Fecha Factura]]+120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a12" displayName="Tabla12" ref="B12:H39" totalsRowShown="0" headerRowBorderDxfId="67" tableBorderDxfId="66" totalsRowBorderDxfId="65">
  <autoFilter ref="B12:H39"/>
  <tableColumns count="7">
    <tableColumn id="1" name="Cuenta No." dataDxfId="64" dataCellStyle="Normal 4"/>
    <tableColumn id="2" name="Factura No." dataDxfId="63" dataCellStyle="Normal 4"/>
    <tableColumn id="3" name="Fecha Factura" dataDxfId="62" dataCellStyle="Normal 4"/>
    <tableColumn id="4" name="Fecha Vencim." dataDxfId="61" dataCellStyle="Normal 4"/>
    <tableColumn id="5" name="Monto" dataDxfId="60" dataCellStyle="Moneda 2"/>
    <tableColumn id="6" name="Vendedor" dataDxfId="59" dataCellStyle="Moneda 2"/>
    <tableColumn id="7" name="Días Vencidos" dataDxfId="58" dataCellStyle="Normal 4">
      <calculatedColumnFormula>IF($C$8&gt;Tabla12[[#This Row],[Fecha Vencim.]],$C$8-Tabla12[[#This Row],[Fecha Vencim.]],"NO VENCIDA")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4" name="tbl_Rendimiento7" displayName="tbl_Rendimiento7" ref="B11:U40" totalsRowShown="0">
  <autoFilter ref="B11:U40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53"/>
    <tableColumn id="3" name="Lugar en lista global" dataDxfId="52"/>
    <tableColumn id="20" name="País" dataDxfId="51"/>
    <tableColumn id="4" name="Industria" dataDxfId="50"/>
    <tableColumn id="5" name="Valor de mercado 2015 (mdd)" dataDxfId="49"/>
    <tableColumn id="6" name="Valor de mercado 2016(mdd)" dataDxfId="48"/>
    <tableColumn id="21" name="Ganancia/Perdida" dataDxfId="47"/>
    <tableColumn id="19" name="Logo"/>
    <tableColumn id="7" name="Columna1" dataDxfId="46"/>
    <tableColumn id="8" name="Columna2" dataDxfId="45"/>
    <tableColumn id="9" name="Columna3" dataDxfId="44"/>
    <tableColumn id="10" name="Columna4" dataDxfId="43"/>
    <tableColumn id="11" name="Columna5" dataDxfId="42"/>
    <tableColumn id="12" name="Columna6" dataDxfId="41"/>
    <tableColumn id="13" name="Columna7" dataDxfId="40"/>
    <tableColumn id="14" name="Columna8" dataDxfId="39"/>
    <tableColumn id="15" name="Columna9" dataDxfId="38"/>
    <tableColumn id="16" name="Columna10" dataDxfId="37"/>
    <tableColumn id="17" name="Columna11" dataDxfId="36"/>
    <tableColumn id="18" name="Columna12" dataDxfId="3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Normal="100" workbookViewId="0">
      <selection activeCell="I54" sqref="I54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53" t="s">
        <v>212</v>
      </c>
      <c r="B1" s="153"/>
      <c r="C1" s="153"/>
      <c r="D1" s="153"/>
      <c r="E1" s="153"/>
      <c r="F1" s="153"/>
    </row>
    <row r="2" spans="1:14" ht="31.5" x14ac:dyDescent="0.5">
      <c r="A2" s="6" t="s">
        <v>213</v>
      </c>
      <c r="B2" s="5"/>
      <c r="C2" s="5"/>
      <c r="D2" s="5"/>
      <c r="E2" s="5"/>
      <c r="F2" s="5"/>
    </row>
    <row r="3" spans="1:14" ht="18.75" x14ac:dyDescent="0.3">
      <c r="A3" s="6" t="s">
        <v>214</v>
      </c>
    </row>
    <row r="4" spans="1:14" ht="18.75" x14ac:dyDescent="0.3">
      <c r="A4" s="6" t="s">
        <v>215</v>
      </c>
    </row>
    <row r="5" spans="1:14" ht="18.75" x14ac:dyDescent="0.3">
      <c r="A5" s="6"/>
    </row>
    <row r="6" spans="1:14" x14ac:dyDescent="0.25">
      <c r="A6" s="98" t="s">
        <v>0</v>
      </c>
      <c r="B6" s="98" t="s">
        <v>1</v>
      </c>
      <c r="C6" s="98" t="s">
        <v>2</v>
      </c>
      <c r="D6" s="98" t="s">
        <v>3</v>
      </c>
      <c r="E6" s="98" t="s">
        <v>4</v>
      </c>
      <c r="F6" s="98" t="s">
        <v>5</v>
      </c>
      <c r="G6" s="98" t="s">
        <v>6</v>
      </c>
      <c r="H6" s="98" t="s">
        <v>7</v>
      </c>
      <c r="I6" s="98" t="s">
        <v>8</v>
      </c>
      <c r="J6" s="98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51" t="s">
        <v>27</v>
      </c>
      <c r="N16" s="151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2">
        <f>MAX(Tabla6[Precio])</f>
        <v>4799</v>
      </c>
      <c r="N17" s="152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22" priority="1" operator="containsText" text="Cerrado">
      <formula>NOT(ISERROR(SEARCH("Cerrado",D7)))</formula>
    </cfRule>
    <cfRule type="containsText" dxfId="121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topLeftCell="B1" zoomScaleNormal="100" workbookViewId="0">
      <selection activeCell="G14" sqref="G14"/>
    </sheetView>
  </sheetViews>
  <sheetFormatPr baseColWidth="10" defaultColWidth="0" defaultRowHeight="18" customHeight="1" x14ac:dyDescent="0.25"/>
  <cols>
    <col min="1" max="1" width="1.7109375" style="60" customWidth="1"/>
    <col min="2" max="2" width="24.7109375" style="60" customWidth="1"/>
    <col min="3" max="3" width="23.5703125" style="60" customWidth="1"/>
    <col min="4" max="5" width="26" style="60" customWidth="1"/>
    <col min="6" max="7" width="25.85546875" style="60" customWidth="1"/>
    <col min="8" max="8" width="22.42578125" style="60" customWidth="1"/>
    <col min="9" max="12" width="9.28515625" style="61" hidden="1" customWidth="1"/>
    <col min="13" max="13" width="10.7109375" style="62" hidden="1" customWidth="1"/>
    <col min="14" max="14" width="9.28515625" style="62" hidden="1" customWidth="1"/>
    <col min="15" max="18" width="9.28515625" style="61" hidden="1" customWidth="1"/>
    <col min="19" max="19" width="13.28515625" style="62" hidden="1" customWidth="1"/>
    <col min="20" max="20" width="6.42578125" style="60" hidden="1" customWidth="1"/>
    <col min="21" max="23" width="1.28515625" style="60" hidden="1" customWidth="1"/>
    <col min="24" max="16384" width="0" style="60" hidden="1"/>
  </cols>
  <sheetData>
    <row r="1" spans="1:20" ht="34.5" customHeight="1" x14ac:dyDescent="0.5">
      <c r="A1" s="55" t="s">
        <v>212</v>
      </c>
      <c r="I1" s="60"/>
      <c r="M1" s="61"/>
      <c r="O1" s="62"/>
      <c r="S1" s="61"/>
      <c r="T1" s="62"/>
    </row>
    <row r="2" spans="1:20" ht="18" customHeight="1" x14ac:dyDescent="0.3">
      <c r="A2" s="6" t="s">
        <v>442</v>
      </c>
      <c r="I2" s="60"/>
      <c r="M2" s="61"/>
      <c r="O2" s="62"/>
      <c r="S2" s="61"/>
      <c r="T2" s="62"/>
    </row>
    <row r="3" spans="1:20" ht="18.75" x14ac:dyDescent="0.3">
      <c r="A3" s="6" t="s">
        <v>443</v>
      </c>
    </row>
    <row r="4" spans="1:20" ht="34.5" x14ac:dyDescent="0.35">
      <c r="B4" s="94" t="s">
        <v>412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34.5" x14ac:dyDescent="0.25">
      <c r="B5" s="64" t="s">
        <v>365</v>
      </c>
      <c r="C5" s="66"/>
      <c r="D5" s="66"/>
      <c r="E5" s="66"/>
      <c r="F5" s="65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 ht="12.75" x14ac:dyDescent="0.25"/>
    <row r="7" spans="1:20" ht="12.75" x14ac:dyDescent="0.25">
      <c r="B7" s="67"/>
      <c r="C7" s="67"/>
      <c r="D7" s="68"/>
      <c r="E7" s="95"/>
      <c r="F7" s="69" t="s">
        <v>367</v>
      </c>
      <c r="G7" s="69"/>
      <c r="H7" s="69"/>
      <c r="I7" s="68"/>
      <c r="J7" s="68"/>
      <c r="K7" s="68"/>
      <c r="L7" s="68"/>
      <c r="M7" s="68"/>
      <c r="N7" s="68"/>
      <c r="O7" s="68"/>
      <c r="P7" s="68"/>
      <c r="Q7" s="68"/>
      <c r="R7" s="68"/>
      <c r="S7" s="70"/>
      <c r="T7" s="71"/>
    </row>
    <row r="8" spans="1:20" ht="6" customHeight="1" x14ac:dyDescent="0.25">
      <c r="B8" s="67"/>
      <c r="C8" s="96"/>
      <c r="D8" s="74"/>
      <c r="E8" s="74"/>
      <c r="F8" s="75"/>
      <c r="G8" s="75"/>
      <c r="H8" s="69"/>
      <c r="I8" s="72"/>
      <c r="J8" s="74"/>
      <c r="K8" s="72"/>
      <c r="L8" s="74"/>
      <c r="M8" s="72"/>
      <c r="N8" s="74"/>
      <c r="O8" s="72"/>
      <c r="P8" s="73"/>
      <c r="Q8" s="73"/>
      <c r="R8" s="74"/>
      <c r="S8" s="76"/>
      <c r="T8" s="76"/>
    </row>
    <row r="9" spans="1:20" s="79" customFormat="1" ht="30" customHeight="1" x14ac:dyDescent="0.25">
      <c r="B9" s="77" t="s">
        <v>368</v>
      </c>
      <c r="C9" s="97" t="s">
        <v>413</v>
      </c>
      <c r="D9" s="77" t="s">
        <v>371</v>
      </c>
      <c r="E9" s="77" t="s">
        <v>414</v>
      </c>
      <c r="F9" s="77" t="s">
        <v>415</v>
      </c>
      <c r="G9" s="77" t="s">
        <v>416</v>
      </c>
      <c r="H9" s="77" t="s">
        <v>375</v>
      </c>
      <c r="I9" s="77" t="s">
        <v>260</v>
      </c>
      <c r="J9" s="77" t="s">
        <v>261</v>
      </c>
      <c r="K9" s="77" t="s">
        <v>262</v>
      </c>
      <c r="L9" s="77" t="s">
        <v>263</v>
      </c>
      <c r="M9" s="77" t="s">
        <v>376</v>
      </c>
      <c r="N9" s="77" t="s">
        <v>377</v>
      </c>
      <c r="O9" s="77" t="s">
        <v>378</v>
      </c>
      <c r="P9" s="77" t="s">
        <v>379</v>
      </c>
      <c r="Q9" s="77" t="s">
        <v>380</v>
      </c>
      <c r="R9" s="77" t="s">
        <v>381</v>
      </c>
      <c r="S9" s="77" t="s">
        <v>382</v>
      </c>
      <c r="T9" s="77" t="s">
        <v>383</v>
      </c>
    </row>
    <row r="10" spans="1:20" s="88" customFormat="1" ht="24" customHeight="1" x14ac:dyDescent="0.25">
      <c r="B10" s="80" t="s">
        <v>417</v>
      </c>
      <c r="C10" s="80">
        <v>1</v>
      </c>
      <c r="D10" s="80" t="s">
        <v>405</v>
      </c>
      <c r="E10" s="82">
        <v>61126</v>
      </c>
      <c r="F10" s="82">
        <v>51900</v>
      </c>
      <c r="G10" s="82">
        <v>55060</v>
      </c>
      <c r="H10" s="80"/>
      <c r="I10" s="83"/>
      <c r="J10" s="84"/>
      <c r="K10" s="83"/>
      <c r="L10" s="84"/>
      <c r="M10" s="85"/>
      <c r="N10" s="85"/>
      <c r="O10" s="86"/>
      <c r="P10" s="86"/>
      <c r="Q10" s="84"/>
      <c r="R10" s="83"/>
      <c r="S10" s="85"/>
      <c r="T10" s="87"/>
    </row>
    <row r="11" spans="1:20" s="88" customFormat="1" ht="24" customHeight="1" x14ac:dyDescent="0.25">
      <c r="B11" s="80" t="s">
        <v>418</v>
      </c>
      <c r="C11" s="80">
        <v>2</v>
      </c>
      <c r="D11" s="80" t="s">
        <v>419</v>
      </c>
      <c r="E11" s="82">
        <v>32126</v>
      </c>
      <c r="F11" s="82">
        <v>33600</v>
      </c>
      <c r="G11" s="82">
        <v>16502</v>
      </c>
      <c r="H11" s="60"/>
      <c r="I11" s="89"/>
      <c r="J11" s="90"/>
      <c r="K11" s="89"/>
      <c r="L11" s="90"/>
      <c r="M11" s="91"/>
      <c r="N11" s="91"/>
      <c r="O11" s="92"/>
      <c r="P11" s="92"/>
      <c r="Q11" s="90"/>
      <c r="R11" s="89"/>
      <c r="S11" s="91"/>
      <c r="T11" s="93"/>
    </row>
    <row r="12" spans="1:20" ht="24" customHeight="1" x14ac:dyDescent="0.25">
      <c r="B12" s="80" t="s">
        <v>420</v>
      </c>
      <c r="C12" s="80">
        <v>3</v>
      </c>
      <c r="D12" s="80" t="s">
        <v>386</v>
      </c>
      <c r="E12" s="82">
        <v>4326</v>
      </c>
      <c r="F12" s="82">
        <v>15200</v>
      </c>
      <c r="G12" s="82">
        <v>1380</v>
      </c>
      <c r="I12" s="89"/>
      <c r="J12" s="90"/>
      <c r="K12" s="89"/>
      <c r="L12" s="90"/>
      <c r="M12" s="91"/>
      <c r="N12" s="91"/>
      <c r="O12" s="92"/>
      <c r="P12" s="92"/>
      <c r="Q12" s="90"/>
      <c r="R12" s="89"/>
      <c r="S12" s="91"/>
      <c r="T12" s="93"/>
    </row>
    <row r="13" spans="1:20" ht="24" customHeight="1" x14ac:dyDescent="0.25">
      <c r="B13" s="80" t="s">
        <v>421</v>
      </c>
      <c r="C13" s="80">
        <v>4</v>
      </c>
      <c r="D13" s="80" t="s">
        <v>422</v>
      </c>
      <c r="E13" s="82">
        <v>11500</v>
      </c>
      <c r="F13" s="82">
        <v>18500</v>
      </c>
      <c r="G13" s="82">
        <v>27815</v>
      </c>
      <c r="I13" s="89"/>
      <c r="J13" s="90"/>
      <c r="K13" s="89"/>
      <c r="L13" s="90"/>
      <c r="M13" s="91"/>
      <c r="N13" s="91"/>
      <c r="O13" s="92"/>
      <c r="P13" s="92"/>
      <c r="Q13" s="90"/>
      <c r="R13" s="89"/>
      <c r="S13" s="91"/>
      <c r="T13" s="93"/>
    </row>
    <row r="14" spans="1:20" ht="24" customHeight="1" x14ac:dyDescent="0.25">
      <c r="B14" s="80" t="s">
        <v>423</v>
      </c>
      <c r="C14" s="80">
        <v>5</v>
      </c>
      <c r="D14" s="80" t="s">
        <v>424</v>
      </c>
      <c r="E14" s="82">
        <v>16920</v>
      </c>
      <c r="F14" s="82">
        <v>15600</v>
      </c>
      <c r="G14" s="82">
        <v>-1446</v>
      </c>
      <c r="I14" s="89"/>
      <c r="J14" s="90"/>
      <c r="K14" s="89"/>
      <c r="L14" s="90"/>
      <c r="M14" s="91"/>
      <c r="N14" s="91"/>
      <c r="O14" s="92"/>
      <c r="P14" s="92"/>
      <c r="Q14" s="90"/>
      <c r="R14" s="89"/>
      <c r="S14" s="91"/>
      <c r="T14" s="93"/>
    </row>
    <row r="15" spans="1:20" s="88" customFormat="1" ht="24" customHeight="1" x14ac:dyDescent="0.25">
      <c r="B15" s="80" t="s">
        <v>425</v>
      </c>
      <c r="C15" s="80">
        <v>6</v>
      </c>
      <c r="D15" s="80" t="s">
        <v>426</v>
      </c>
      <c r="E15" s="82">
        <v>21323</v>
      </c>
      <c r="F15" s="82">
        <v>10200</v>
      </c>
      <c r="G15" s="82">
        <v>26906</v>
      </c>
      <c r="H15" s="60"/>
      <c r="I15" s="89"/>
      <c r="J15" s="90"/>
      <c r="K15" s="89"/>
      <c r="L15" s="90"/>
      <c r="M15" s="91"/>
      <c r="N15" s="91"/>
      <c r="O15" s="92"/>
      <c r="P15" s="92"/>
      <c r="Q15" s="90"/>
      <c r="R15" s="89"/>
      <c r="S15" s="91"/>
      <c r="T15" s="93"/>
    </row>
    <row r="16" spans="1:20" ht="24" customHeight="1" x14ac:dyDescent="0.25">
      <c r="B16" s="80" t="s">
        <v>427</v>
      </c>
      <c r="C16" s="80">
        <v>7</v>
      </c>
      <c r="D16" s="80" t="s">
        <v>386</v>
      </c>
      <c r="E16" s="82">
        <v>-3316</v>
      </c>
      <c r="F16" s="82">
        <v>13300</v>
      </c>
      <c r="G16" s="82">
        <v>19794</v>
      </c>
      <c r="I16" s="89"/>
      <c r="J16" s="90"/>
      <c r="K16" s="89"/>
      <c r="L16" s="90"/>
      <c r="M16" s="91"/>
      <c r="N16" s="91"/>
      <c r="O16" s="92"/>
      <c r="P16" s="92"/>
      <c r="Q16" s="90"/>
      <c r="R16" s="89"/>
      <c r="S16" s="91"/>
      <c r="T16" s="93"/>
    </row>
    <row r="17" spans="2:20" ht="24" customHeight="1" x14ac:dyDescent="0.25">
      <c r="B17" s="80" t="s">
        <v>428</v>
      </c>
      <c r="C17" s="80">
        <v>8</v>
      </c>
      <c r="D17" s="80" t="s">
        <v>429</v>
      </c>
      <c r="E17" s="82">
        <v>-5349</v>
      </c>
      <c r="F17" s="82">
        <v>13500</v>
      </c>
      <c r="G17" s="82">
        <v>9561</v>
      </c>
      <c r="I17" s="89"/>
      <c r="J17" s="90"/>
      <c r="K17" s="89"/>
      <c r="L17" s="90"/>
      <c r="M17" s="91"/>
      <c r="N17" s="91"/>
      <c r="O17" s="92"/>
      <c r="P17" s="92"/>
      <c r="Q17" s="90"/>
      <c r="R17" s="89"/>
      <c r="S17" s="91"/>
      <c r="T17" s="93"/>
    </row>
    <row r="18" spans="2:20" ht="24" customHeight="1" x14ac:dyDescent="0.25">
      <c r="B18" s="80" t="s">
        <v>430</v>
      </c>
      <c r="C18" s="80">
        <v>9</v>
      </c>
      <c r="D18" s="80" t="s">
        <v>431</v>
      </c>
      <c r="E18" s="82">
        <v>20766</v>
      </c>
      <c r="F18" s="82">
        <v>9400</v>
      </c>
      <c r="G18" s="82">
        <v>22628</v>
      </c>
      <c r="I18" s="89"/>
      <c r="J18" s="90"/>
      <c r="K18" s="89"/>
      <c r="L18" s="90"/>
      <c r="M18" s="91"/>
      <c r="N18" s="91"/>
      <c r="O18" s="92"/>
      <c r="P18" s="92"/>
      <c r="Q18" s="90"/>
      <c r="R18" s="89"/>
      <c r="S18" s="91"/>
      <c r="T18" s="93"/>
    </row>
    <row r="19" spans="2:20" s="88" customFormat="1" ht="24" customHeight="1" x14ac:dyDescent="0.25">
      <c r="B19" s="80" t="s">
        <v>432</v>
      </c>
      <c r="C19" s="80">
        <v>10</v>
      </c>
      <c r="D19" s="80" t="s">
        <v>433</v>
      </c>
      <c r="E19" s="82">
        <v>33045</v>
      </c>
      <c r="F19" s="82">
        <v>15900</v>
      </c>
      <c r="G19" s="82">
        <v>9882</v>
      </c>
      <c r="H19" s="60"/>
      <c r="I19" s="83"/>
      <c r="J19" s="84"/>
      <c r="K19" s="83"/>
      <c r="L19" s="84"/>
      <c r="M19" s="85"/>
      <c r="N19" s="85"/>
      <c r="O19" s="86"/>
      <c r="P19" s="86"/>
      <c r="Q19" s="84"/>
      <c r="R19" s="83"/>
      <c r="S19" s="85"/>
      <c r="T19" s="87"/>
    </row>
    <row r="20" spans="2:20" s="88" customFormat="1" ht="24" customHeight="1" x14ac:dyDescent="0.25">
      <c r="B20" s="80" t="s">
        <v>434</v>
      </c>
      <c r="C20" s="80">
        <v>11</v>
      </c>
      <c r="D20" s="80" t="s">
        <v>419</v>
      </c>
      <c r="E20" s="82">
        <v>12059</v>
      </c>
      <c r="F20" s="82">
        <v>11300</v>
      </c>
      <c r="G20" s="82">
        <v>15480</v>
      </c>
      <c r="H20" s="60"/>
      <c r="I20" s="89"/>
      <c r="J20" s="90"/>
      <c r="K20" s="89"/>
      <c r="L20" s="90"/>
      <c r="M20" s="91"/>
      <c r="N20" s="91"/>
      <c r="O20" s="92"/>
      <c r="P20" s="92"/>
      <c r="Q20" s="90"/>
      <c r="R20" s="89"/>
      <c r="S20" s="91"/>
      <c r="T20" s="93"/>
    </row>
    <row r="21" spans="2:20" ht="24" customHeight="1" x14ac:dyDescent="0.25">
      <c r="B21" s="80" t="s">
        <v>435</v>
      </c>
      <c r="C21" s="80">
        <v>12</v>
      </c>
      <c r="D21" s="80" t="s">
        <v>431</v>
      </c>
      <c r="E21" s="82">
        <v>-5507</v>
      </c>
      <c r="F21" s="82">
        <v>10500</v>
      </c>
      <c r="G21" s="82">
        <v>19732</v>
      </c>
      <c r="I21" s="89"/>
      <c r="J21" s="90"/>
      <c r="K21" s="89"/>
      <c r="L21" s="90"/>
      <c r="M21" s="91"/>
      <c r="N21" s="91"/>
      <c r="O21" s="92"/>
      <c r="P21" s="92"/>
      <c r="Q21" s="90"/>
      <c r="R21" s="89"/>
      <c r="S21" s="91"/>
      <c r="T21" s="93"/>
    </row>
    <row r="22" spans="2:20" ht="24" customHeight="1" x14ac:dyDescent="0.25">
      <c r="B22" s="80" t="s">
        <v>436</v>
      </c>
      <c r="C22" s="80">
        <v>13</v>
      </c>
      <c r="D22" s="80" t="s">
        <v>407</v>
      </c>
      <c r="E22" s="82">
        <v>-1537</v>
      </c>
      <c r="F22" s="82">
        <v>237</v>
      </c>
      <c r="G22" s="82">
        <v>99</v>
      </c>
      <c r="I22" s="89"/>
      <c r="J22" s="90"/>
      <c r="K22" s="89"/>
      <c r="L22" s="90"/>
      <c r="M22" s="91"/>
      <c r="N22" s="91"/>
      <c r="O22" s="92"/>
      <c r="P22" s="92"/>
      <c r="Q22" s="90"/>
      <c r="R22" s="89"/>
      <c r="S22" s="91"/>
      <c r="T22" s="93"/>
    </row>
    <row r="23" spans="2:20" ht="24" customHeight="1" x14ac:dyDescent="0.25">
      <c r="B23" s="80" t="s">
        <v>437</v>
      </c>
      <c r="C23" s="80">
        <v>14</v>
      </c>
      <c r="D23" s="80" t="s">
        <v>438</v>
      </c>
      <c r="E23" s="82">
        <v>-2107</v>
      </c>
      <c r="F23" s="82">
        <v>177</v>
      </c>
      <c r="G23" s="82">
        <v>-2263</v>
      </c>
      <c r="I23" s="89"/>
      <c r="J23" s="90"/>
      <c r="K23" s="89"/>
      <c r="L23" s="90"/>
      <c r="M23" s="91"/>
      <c r="N23" s="91"/>
      <c r="O23" s="92"/>
      <c r="P23" s="92"/>
      <c r="Q23" s="90"/>
      <c r="R23" s="89"/>
      <c r="S23" s="91"/>
      <c r="T23" s="93"/>
    </row>
    <row r="24" spans="2:20" s="88" customFormat="1" ht="24" customHeight="1" x14ac:dyDescent="0.25">
      <c r="B24" s="80" t="s">
        <v>439</v>
      </c>
      <c r="C24" s="80">
        <v>15</v>
      </c>
      <c r="D24" s="80" t="s">
        <v>440</v>
      </c>
      <c r="E24" s="82">
        <v>-4705</v>
      </c>
      <c r="F24" s="82">
        <v>7400</v>
      </c>
      <c r="G24" s="82">
        <v>-3257</v>
      </c>
      <c r="H24" s="60"/>
      <c r="I24" s="89"/>
      <c r="J24" s="90"/>
      <c r="K24" s="89"/>
      <c r="L24" s="90"/>
      <c r="M24" s="91"/>
      <c r="N24" s="91"/>
      <c r="O24" s="92"/>
      <c r="P24" s="92"/>
      <c r="Q24" s="90"/>
      <c r="R24" s="89"/>
      <c r="S24" s="91"/>
      <c r="T24" s="93"/>
    </row>
  </sheetData>
  <conditionalFormatting sqref="S7:T8 T25:T65480">
    <cfRule type="cellIs" dxfId="34" priority="7" stopIfTrue="1" operator="equal">
      <formula>"VERDE"</formula>
    </cfRule>
    <cfRule type="cellIs" dxfId="33" priority="8" stopIfTrue="1" operator="equal">
      <formula>"AMARILLO"</formula>
    </cfRule>
    <cfRule type="cellIs" dxfId="32" priority="9" stopIfTrue="1" operator="equal">
      <formula>"ROJO"</formula>
    </cfRule>
  </conditionalFormatting>
  <conditionalFormatting sqref="I10:L24 Q10:R24">
    <cfRule type="expression" dxfId="31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20" workbookViewId="0">
      <selection activeCell="C32" sqref="C32"/>
    </sheetView>
  </sheetViews>
  <sheetFormatPr baseColWidth="10" defaultRowHeight="15" x14ac:dyDescent="0.25"/>
  <cols>
    <col min="1" max="1" width="23.85546875" style="148" customWidth="1"/>
    <col min="2" max="2" width="35.42578125" style="148" bestFit="1" customWidth="1"/>
    <col min="3" max="3" width="36.42578125" style="148" bestFit="1" customWidth="1"/>
    <col min="4" max="4" width="35.42578125" style="148" bestFit="1" customWidth="1"/>
    <col min="5" max="16384" width="11.42578125" style="148"/>
  </cols>
  <sheetData>
    <row r="1" spans="1:4" hidden="1" x14ac:dyDescent="0.25"/>
    <row r="2" spans="1:4" hidden="1" x14ac:dyDescent="0.25"/>
    <row r="3" spans="1:4" hidden="1" x14ac:dyDescent="0.25">
      <c r="A3" s="148" t="s">
        <v>444</v>
      </c>
      <c r="B3" s="148" t="s">
        <v>447</v>
      </c>
      <c r="C3" s="148" t="s">
        <v>448</v>
      </c>
      <c r="D3" s="148" t="s">
        <v>449</v>
      </c>
    </row>
    <row r="4" spans="1:4" hidden="1" x14ac:dyDescent="0.25">
      <c r="A4" s="149" t="s">
        <v>429</v>
      </c>
      <c r="B4" s="150">
        <v>-5349</v>
      </c>
      <c r="C4" s="150">
        <v>13500</v>
      </c>
      <c r="D4" s="150">
        <v>9561</v>
      </c>
    </row>
    <row r="5" spans="1:4" hidden="1" x14ac:dyDescent="0.25">
      <c r="A5" s="149" t="s">
        <v>386</v>
      </c>
      <c r="B5" s="150">
        <v>1010</v>
      </c>
      <c r="C5" s="150">
        <v>28500</v>
      </c>
      <c r="D5" s="150">
        <v>21174</v>
      </c>
    </row>
    <row r="6" spans="1:4" hidden="1" x14ac:dyDescent="0.25">
      <c r="A6" s="149" t="s">
        <v>419</v>
      </c>
      <c r="B6" s="150">
        <v>44185</v>
      </c>
      <c r="C6" s="150">
        <v>44900</v>
      </c>
      <c r="D6" s="150">
        <v>31982</v>
      </c>
    </row>
    <row r="7" spans="1:4" hidden="1" x14ac:dyDescent="0.25">
      <c r="A7" s="149" t="s">
        <v>407</v>
      </c>
      <c r="B7" s="150">
        <v>-1537</v>
      </c>
      <c r="C7" s="150">
        <v>237</v>
      </c>
      <c r="D7" s="150">
        <v>99</v>
      </c>
    </row>
    <row r="8" spans="1:4" hidden="1" x14ac:dyDescent="0.25">
      <c r="A8" s="149" t="s">
        <v>431</v>
      </c>
      <c r="B8" s="150">
        <v>15259</v>
      </c>
      <c r="C8" s="150">
        <v>19900</v>
      </c>
      <c r="D8" s="150">
        <v>42360</v>
      </c>
    </row>
    <row r="9" spans="1:4" hidden="1" x14ac:dyDescent="0.25">
      <c r="A9" s="149" t="s">
        <v>438</v>
      </c>
      <c r="B9" s="150">
        <v>-2107</v>
      </c>
      <c r="C9" s="150">
        <v>177</v>
      </c>
      <c r="D9" s="150">
        <v>-2263</v>
      </c>
    </row>
    <row r="10" spans="1:4" hidden="1" x14ac:dyDescent="0.25">
      <c r="A10" s="149" t="s">
        <v>440</v>
      </c>
      <c r="B10" s="150">
        <v>-4705</v>
      </c>
      <c r="C10" s="150">
        <v>7400</v>
      </c>
      <c r="D10" s="150">
        <v>-3257</v>
      </c>
    </row>
    <row r="11" spans="1:4" hidden="1" x14ac:dyDescent="0.25">
      <c r="A11" s="149" t="s">
        <v>426</v>
      </c>
      <c r="B11" s="150">
        <v>21323</v>
      </c>
      <c r="C11" s="150">
        <v>10200</v>
      </c>
      <c r="D11" s="150">
        <v>26906</v>
      </c>
    </row>
    <row r="12" spans="1:4" hidden="1" x14ac:dyDescent="0.25">
      <c r="A12" s="149" t="s">
        <v>424</v>
      </c>
      <c r="B12" s="150">
        <v>16920</v>
      </c>
      <c r="C12" s="150">
        <v>15600</v>
      </c>
      <c r="D12" s="150">
        <v>-1446</v>
      </c>
    </row>
    <row r="13" spans="1:4" hidden="1" x14ac:dyDescent="0.25">
      <c r="A13" s="149" t="s">
        <v>422</v>
      </c>
      <c r="B13" s="150">
        <v>11500</v>
      </c>
      <c r="C13" s="150">
        <v>18500</v>
      </c>
      <c r="D13" s="150">
        <v>27815</v>
      </c>
    </row>
    <row r="14" spans="1:4" hidden="1" x14ac:dyDescent="0.25">
      <c r="A14" s="149" t="s">
        <v>405</v>
      </c>
      <c r="B14" s="150">
        <v>61126</v>
      </c>
      <c r="C14" s="150">
        <v>51900</v>
      </c>
      <c r="D14" s="150">
        <v>55060</v>
      </c>
    </row>
    <row r="15" spans="1:4" hidden="1" x14ac:dyDescent="0.25">
      <c r="A15" s="149" t="s">
        <v>433</v>
      </c>
      <c r="B15" s="150">
        <v>33045</v>
      </c>
      <c r="C15" s="150">
        <v>15900</v>
      </c>
      <c r="D15" s="150">
        <v>9882</v>
      </c>
    </row>
    <row r="16" spans="1:4" hidden="1" x14ac:dyDescent="0.25">
      <c r="A16" s="149" t="s">
        <v>445</v>
      </c>
      <c r="B16" s="150">
        <v>190670</v>
      </c>
      <c r="C16" s="150">
        <v>226714</v>
      </c>
      <c r="D16" s="150">
        <v>217873</v>
      </c>
    </row>
    <row r="46" spans="1:4" hidden="1" x14ac:dyDescent="0.25">
      <c r="A46" s="116" t="s">
        <v>444</v>
      </c>
      <c r="B46" t="s">
        <v>447</v>
      </c>
      <c r="C46" t="s">
        <v>448</v>
      </c>
      <c r="D46" t="s">
        <v>449</v>
      </c>
    </row>
    <row r="47" spans="1:4" hidden="1" x14ac:dyDescent="0.25">
      <c r="A47" s="117" t="s">
        <v>417</v>
      </c>
      <c r="B47" s="147">
        <v>61126</v>
      </c>
      <c r="C47" s="147">
        <v>51900</v>
      </c>
      <c r="D47" s="147">
        <v>55060</v>
      </c>
    </row>
    <row r="48" spans="1:4" hidden="1" x14ac:dyDescent="0.25">
      <c r="A48" s="117" t="s">
        <v>434</v>
      </c>
      <c r="B48" s="147">
        <v>12059</v>
      </c>
      <c r="C48" s="147">
        <v>11300</v>
      </c>
      <c r="D48" s="147">
        <v>15480</v>
      </c>
    </row>
    <row r="49" spans="1:4" hidden="1" x14ac:dyDescent="0.25">
      <c r="A49" s="117" t="s">
        <v>425</v>
      </c>
      <c r="B49" s="147">
        <v>21323</v>
      </c>
      <c r="C49" s="147">
        <v>10200</v>
      </c>
      <c r="D49" s="147">
        <v>26906</v>
      </c>
    </row>
    <row r="50" spans="1:4" hidden="1" x14ac:dyDescent="0.25">
      <c r="A50" s="117" t="s">
        <v>432</v>
      </c>
      <c r="B50" s="147">
        <v>33045</v>
      </c>
      <c r="C50" s="147">
        <v>15900</v>
      </c>
      <c r="D50" s="147">
        <v>9882</v>
      </c>
    </row>
    <row r="51" spans="1:4" hidden="1" x14ac:dyDescent="0.25">
      <c r="A51" s="117" t="s">
        <v>418</v>
      </c>
      <c r="B51" s="147">
        <v>32126</v>
      </c>
      <c r="C51" s="147">
        <v>33600</v>
      </c>
      <c r="D51" s="147">
        <v>16502</v>
      </c>
    </row>
    <row r="52" spans="1:4" hidden="1" x14ac:dyDescent="0.25">
      <c r="A52" s="117" t="s">
        <v>439</v>
      </c>
      <c r="B52" s="147">
        <v>-4705</v>
      </c>
      <c r="C52" s="147">
        <v>7400</v>
      </c>
      <c r="D52" s="147">
        <v>-3257</v>
      </c>
    </row>
    <row r="53" spans="1:4" hidden="1" x14ac:dyDescent="0.25">
      <c r="A53" s="117" t="s">
        <v>430</v>
      </c>
      <c r="B53" s="147">
        <v>20766</v>
      </c>
      <c r="C53" s="147">
        <v>9400</v>
      </c>
      <c r="D53" s="147">
        <v>22628</v>
      </c>
    </row>
    <row r="54" spans="1:4" hidden="1" x14ac:dyDescent="0.25">
      <c r="A54" s="117" t="s">
        <v>428</v>
      </c>
      <c r="B54" s="147">
        <v>-5349</v>
      </c>
      <c r="C54" s="147">
        <v>13500</v>
      </c>
      <c r="D54" s="147">
        <v>9561</v>
      </c>
    </row>
    <row r="55" spans="1:4" hidden="1" x14ac:dyDescent="0.25">
      <c r="A55" s="117" t="s">
        <v>435</v>
      </c>
      <c r="B55" s="147">
        <v>-5507</v>
      </c>
      <c r="C55" s="147">
        <v>10500</v>
      </c>
      <c r="D55" s="147">
        <v>19732</v>
      </c>
    </row>
    <row r="56" spans="1:4" hidden="1" x14ac:dyDescent="0.25">
      <c r="A56" s="117" t="s">
        <v>420</v>
      </c>
      <c r="B56" s="147">
        <v>4326</v>
      </c>
      <c r="C56" s="147">
        <v>15200</v>
      </c>
      <c r="D56" s="147">
        <v>1380</v>
      </c>
    </row>
    <row r="57" spans="1:4" hidden="1" x14ac:dyDescent="0.25">
      <c r="A57" s="117" t="s">
        <v>421</v>
      </c>
      <c r="B57" s="147">
        <v>11500</v>
      </c>
      <c r="C57" s="147">
        <v>18500</v>
      </c>
      <c r="D57" s="147">
        <v>27815</v>
      </c>
    </row>
    <row r="58" spans="1:4" hidden="1" x14ac:dyDescent="0.25">
      <c r="A58" s="117" t="s">
        <v>436</v>
      </c>
      <c r="B58" s="147">
        <v>-1537</v>
      </c>
      <c r="C58" s="147">
        <v>237</v>
      </c>
      <c r="D58" s="147">
        <v>99</v>
      </c>
    </row>
    <row r="59" spans="1:4" hidden="1" x14ac:dyDescent="0.25">
      <c r="A59" s="117" t="s">
        <v>437</v>
      </c>
      <c r="B59" s="147">
        <v>-2107</v>
      </c>
      <c r="C59" s="147">
        <v>177</v>
      </c>
      <c r="D59" s="147">
        <v>-2263</v>
      </c>
    </row>
    <row r="60" spans="1:4" hidden="1" x14ac:dyDescent="0.25">
      <c r="A60" s="117" t="s">
        <v>427</v>
      </c>
      <c r="B60" s="147">
        <v>-3316</v>
      </c>
      <c r="C60" s="147">
        <v>13300</v>
      </c>
      <c r="D60" s="147">
        <v>19794</v>
      </c>
    </row>
    <row r="61" spans="1:4" hidden="1" x14ac:dyDescent="0.25">
      <c r="A61" s="117" t="s">
        <v>423</v>
      </c>
      <c r="B61" s="147">
        <v>16920</v>
      </c>
      <c r="C61" s="147">
        <v>15600</v>
      </c>
      <c r="D61" s="147">
        <v>-1446</v>
      </c>
    </row>
    <row r="62" spans="1:4" hidden="1" x14ac:dyDescent="0.25">
      <c r="A62" s="117" t="s">
        <v>445</v>
      </c>
      <c r="B62" s="147">
        <v>190670</v>
      </c>
      <c r="C62" s="147">
        <v>226714</v>
      </c>
      <c r="D62" s="147">
        <v>217873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B1" workbookViewId="0">
      <selection activeCell="F32" sqref="F3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3" t="s">
        <v>212</v>
      </c>
      <c r="B1" s="153"/>
      <c r="C1" s="153"/>
      <c r="D1" s="153"/>
      <c r="E1" s="153"/>
      <c r="F1" s="153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99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99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99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99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99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99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99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99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99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99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99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99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99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99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99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99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99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99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99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99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99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99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99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99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99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99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99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99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99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54" t="s">
        <v>176</v>
      </c>
      <c r="D41" s="154"/>
    </row>
    <row r="42" spans="1:10" x14ac:dyDescent="0.25">
      <c r="C42" s="155" t="s">
        <v>177</v>
      </c>
      <c r="D42" s="156">
        <f>AVERAGE(Tabla1[Compras realizadas])</f>
        <v>8.931034482758621</v>
      </c>
    </row>
    <row r="43" spans="1:10" ht="15.75" thickBot="1" x14ac:dyDescent="0.3">
      <c r="C43" s="155"/>
      <c r="D43" s="157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15" sqref="I15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6" ht="31.5" x14ac:dyDescent="0.5">
      <c r="A1" s="153" t="s">
        <v>212</v>
      </c>
      <c r="B1" s="153"/>
      <c r="C1" s="153"/>
      <c r="D1" s="153"/>
      <c r="E1" s="153"/>
      <c r="F1" s="153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9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zoomScale="73" zoomScaleNormal="73" workbookViewId="0">
      <selection activeCell="I39" sqref="I39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53" t="s">
        <v>212</v>
      </c>
      <c r="C1" s="153"/>
      <c r="D1" s="153"/>
      <c r="E1" s="153"/>
      <c r="F1" s="153"/>
      <c r="G1" s="153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58"/>
      <c r="D6" s="158"/>
      <c r="E6" s="158"/>
      <c r="F6" s="158"/>
      <c r="G6" s="158"/>
      <c r="H6" s="158"/>
      <c r="I6" s="158"/>
      <c r="J6" s="158"/>
      <c r="K6" s="158"/>
    </row>
    <row r="7" spans="2:14" ht="31.5" customHeight="1" thickTop="1" x14ac:dyDescent="0.3">
      <c r="C7" s="159"/>
      <c r="D7" s="159"/>
      <c r="E7" s="159"/>
      <c r="F7" s="159"/>
      <c r="G7" s="159"/>
      <c r="H7" s="159"/>
      <c r="I7" s="159"/>
      <c r="J7" s="159"/>
      <c r="K7" s="159"/>
    </row>
    <row r="8" spans="2:14" ht="17.25" thickBot="1" x14ac:dyDescent="0.35">
      <c r="C8" s="100" t="s">
        <v>220</v>
      </c>
      <c r="D8" s="100" t="s">
        <v>221</v>
      </c>
      <c r="E8" s="100" t="s">
        <v>222</v>
      </c>
      <c r="F8" s="100" t="s">
        <v>223</v>
      </c>
      <c r="G8" s="100" t="s">
        <v>224</v>
      </c>
      <c r="H8" s="100" t="s">
        <v>225</v>
      </c>
      <c r="I8" s="100" t="s">
        <v>226</v>
      </c>
      <c r="J8" s="100" t="s">
        <v>227</v>
      </c>
      <c r="K8" s="100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9">
        <v>21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20" t="s">
        <v>234</v>
      </c>
      <c r="N12" s="21">
        <v>9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1"/>
      <c r="D38" s="102">
        <v>37998</v>
      </c>
      <c r="E38" s="101" t="s">
        <v>233</v>
      </c>
      <c r="F38" s="101" t="s">
        <v>230</v>
      </c>
      <c r="G38" s="101" t="s">
        <v>240</v>
      </c>
      <c r="H38" s="101">
        <v>201</v>
      </c>
      <c r="I38" s="103">
        <v>939072</v>
      </c>
      <c r="J38" s="102">
        <v>38203</v>
      </c>
      <c r="K38" s="101" t="s">
        <v>232</v>
      </c>
    </row>
    <row r="39" spans="3:11" x14ac:dyDescent="0.3">
      <c r="C39" t="s">
        <v>9</v>
      </c>
      <c r="D39" s="104"/>
      <c r="E39"/>
      <c r="F39"/>
      <c r="G39"/>
      <c r="H39"/>
      <c r="I39" s="105">
        <f>SUBTOTAL(109,Tabla8[Monto])</f>
        <v>35345796</v>
      </c>
      <c r="J39" s="104"/>
      <c r="K39">
        <f>SUBTOTAL(103,Tabla8[Vendedor])</f>
        <v>30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E1" workbookViewId="0">
      <selection activeCell="I17" sqref="I17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2.5703125" style="7"/>
    <col min="9" max="9" width="17.5703125" style="7" bestFit="1" customWidth="1"/>
    <col min="10" max="10" width="15" style="7" bestFit="1" customWidth="1"/>
    <col min="11" max="16384" width="12.5703125" style="7"/>
  </cols>
  <sheetData>
    <row r="1" spans="1:14" ht="31.5" x14ac:dyDescent="0.5">
      <c r="A1" s="153" t="s">
        <v>212</v>
      </c>
      <c r="B1" s="153"/>
      <c r="C1" s="153"/>
      <c r="D1" s="153"/>
      <c r="E1" s="153"/>
      <c r="F1" s="153"/>
    </row>
    <row r="2" spans="1:14" ht="31.5" x14ac:dyDescent="0.5">
      <c r="A2" s="6" t="s">
        <v>257</v>
      </c>
      <c r="B2" s="5"/>
      <c r="C2" s="5"/>
      <c r="D2" s="5"/>
      <c r="E2" s="5"/>
      <c r="F2" s="5"/>
    </row>
    <row r="3" spans="1:14" ht="31.5" x14ac:dyDescent="0.5">
      <c r="A3" s="6" t="s">
        <v>258</v>
      </c>
      <c r="B3" s="5"/>
      <c r="C3" s="5"/>
      <c r="D3" s="5"/>
      <c r="E3" s="5"/>
      <c r="F3" s="5"/>
    </row>
    <row r="4" spans="1:14" ht="31.5" x14ac:dyDescent="0.5">
      <c r="A4" s="6" t="s">
        <v>259</v>
      </c>
      <c r="B4" s="5"/>
      <c r="C4" s="5"/>
      <c r="D4" s="5"/>
      <c r="E4" s="5"/>
      <c r="F4" s="5"/>
    </row>
    <row r="5" spans="1:14" ht="31.5" x14ac:dyDescent="0.5">
      <c r="A5" s="6"/>
      <c r="B5" s="5"/>
      <c r="C5" s="5"/>
      <c r="D5" s="5"/>
      <c r="E5" s="5"/>
      <c r="F5" s="5"/>
    </row>
    <row r="6" spans="1:14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</row>
    <row r="7" spans="1:14" x14ac:dyDescent="0.3">
      <c r="C7" s="7" t="s">
        <v>229</v>
      </c>
      <c r="D7" s="7" t="str">
        <f>LEFT(toperación[[#This Row],[Giro Comercial]],3)</f>
        <v>Est</v>
      </c>
      <c r="E7" s="7" t="s">
        <v>230</v>
      </c>
      <c r="F7" s="7" t="s">
        <v>231</v>
      </c>
      <c r="G7" s="106">
        <v>2133903</v>
      </c>
    </row>
    <row r="8" spans="1:14" x14ac:dyDescent="0.3">
      <c r="C8" s="7" t="s">
        <v>233</v>
      </c>
      <c r="D8" s="7" t="str">
        <f>LEFT(toperación[[#This Row],[Giro Comercial]],3)</f>
        <v>Loc</v>
      </c>
      <c r="E8" s="7" t="s">
        <v>234</v>
      </c>
      <c r="F8" s="7" t="s">
        <v>235</v>
      </c>
      <c r="G8" s="106">
        <v>1945424</v>
      </c>
      <c r="I8" s="116" t="s">
        <v>444</v>
      </c>
      <c r="J8" t="s">
        <v>446</v>
      </c>
      <c r="K8"/>
    </row>
    <row r="9" spans="1:14" x14ac:dyDescent="0.3">
      <c r="C9" s="7" t="s">
        <v>236</v>
      </c>
      <c r="D9" s="7" t="str">
        <f>LEFT(toperación[[#This Row],[Giro Comercial]],3)</f>
        <v>Ofi</v>
      </c>
      <c r="E9" s="7" t="s">
        <v>230</v>
      </c>
      <c r="F9" s="7" t="s">
        <v>235</v>
      </c>
      <c r="G9" s="106">
        <v>712416</v>
      </c>
      <c r="I9" s="117" t="s">
        <v>230</v>
      </c>
      <c r="J9" s="143">
        <v>19759180</v>
      </c>
      <c r="K9"/>
    </row>
    <row r="10" spans="1:14" x14ac:dyDescent="0.3">
      <c r="C10" s="7" t="s">
        <v>229</v>
      </c>
      <c r="D10" s="7" t="str">
        <f>LEFT(toperación[[#This Row],[Giro Comercial]],3)</f>
        <v>Est</v>
      </c>
      <c r="E10" s="7" t="s">
        <v>230</v>
      </c>
      <c r="F10" s="7" t="s">
        <v>235</v>
      </c>
      <c r="G10" s="106">
        <v>1815450</v>
      </c>
      <c r="I10" s="117" t="s">
        <v>234</v>
      </c>
      <c r="J10" s="143">
        <v>15586616</v>
      </c>
      <c r="K10"/>
    </row>
    <row r="11" spans="1:14" x14ac:dyDescent="0.3">
      <c r="C11" s="7" t="s">
        <v>239</v>
      </c>
      <c r="D11" s="7" t="str">
        <f>LEFT(toperación[[#This Row],[Giro Comercial]],3)</f>
        <v>Sue</v>
      </c>
      <c r="E11" s="7" t="s">
        <v>234</v>
      </c>
      <c r="F11" s="7" t="s">
        <v>240</v>
      </c>
      <c r="G11" s="106">
        <v>1138024</v>
      </c>
      <c r="I11" s="117" t="s">
        <v>445</v>
      </c>
      <c r="J11" s="118">
        <v>35345796</v>
      </c>
      <c r="K11"/>
    </row>
    <row r="12" spans="1:14" x14ac:dyDescent="0.3">
      <c r="C12" s="7" t="s">
        <v>242</v>
      </c>
      <c r="D12" s="7" t="str">
        <f>LEFT(toperación[[#This Row],[Giro Comercial]],3)</f>
        <v>Ind</v>
      </c>
      <c r="E12" s="7" t="s">
        <v>230</v>
      </c>
      <c r="F12" s="7" t="s">
        <v>235</v>
      </c>
      <c r="G12" s="106">
        <v>953156</v>
      </c>
      <c r="I12"/>
      <c r="J12"/>
      <c r="K12"/>
      <c r="M12" s="108"/>
      <c r="N12" s="109"/>
    </row>
    <row r="13" spans="1:14" x14ac:dyDescent="0.3">
      <c r="C13" s="7" t="s">
        <v>229</v>
      </c>
      <c r="D13" s="7" t="str">
        <f>LEFT(toperación[[#This Row],[Giro Comercial]],3)</f>
        <v>Est</v>
      </c>
      <c r="E13" s="7" t="s">
        <v>230</v>
      </c>
      <c r="F13" s="7" t="s">
        <v>240</v>
      </c>
      <c r="G13" s="106">
        <v>406686</v>
      </c>
      <c r="I13"/>
      <c r="J13"/>
      <c r="K13"/>
      <c r="L13" s="110"/>
      <c r="M13" s="111"/>
      <c r="N13" s="112"/>
    </row>
    <row r="14" spans="1:14" x14ac:dyDescent="0.3">
      <c r="C14" s="7" t="s">
        <v>236</v>
      </c>
      <c r="D14" s="7" t="str">
        <f>LEFT(toperación[[#This Row],[Giro Comercial]],3)</f>
        <v>Ofi</v>
      </c>
      <c r="E14" s="7" t="s">
        <v>234</v>
      </c>
      <c r="F14" s="7" t="s">
        <v>235</v>
      </c>
      <c r="G14" s="106">
        <v>2158475</v>
      </c>
      <c r="I14"/>
      <c r="J14"/>
      <c r="K14"/>
      <c r="L14" s="110"/>
      <c r="M14" s="111"/>
      <c r="N14" s="112"/>
    </row>
    <row r="15" spans="1:14" x14ac:dyDescent="0.3">
      <c r="C15" s="7" t="s">
        <v>243</v>
      </c>
      <c r="D15" s="7" t="str">
        <f>LEFT(toperación[[#This Row],[Giro Comercial]],3)</f>
        <v>Pis</v>
      </c>
      <c r="E15" s="7" t="s">
        <v>230</v>
      </c>
      <c r="F15" s="7" t="s">
        <v>231</v>
      </c>
      <c r="G15" s="106">
        <v>1024380</v>
      </c>
      <c r="I15"/>
      <c r="J15"/>
      <c r="K15"/>
      <c r="L15" s="110"/>
      <c r="M15" s="111"/>
      <c r="N15" s="112"/>
    </row>
    <row r="16" spans="1:14" x14ac:dyDescent="0.3">
      <c r="C16" s="7" t="s">
        <v>229</v>
      </c>
      <c r="D16" s="7" t="str">
        <f>LEFT(toperación[[#This Row],[Giro Comercial]],3)</f>
        <v>Est</v>
      </c>
      <c r="E16" s="7" t="s">
        <v>234</v>
      </c>
      <c r="F16" s="7" t="s">
        <v>231</v>
      </c>
      <c r="G16" s="106">
        <v>2042768</v>
      </c>
      <c r="I16"/>
      <c r="J16"/>
      <c r="K16"/>
      <c r="L16" s="110"/>
      <c r="M16" s="111"/>
      <c r="N16" s="112"/>
    </row>
    <row r="17" spans="3:14" x14ac:dyDescent="0.3">
      <c r="C17" s="7" t="s">
        <v>236</v>
      </c>
      <c r="D17" s="7" t="str">
        <f>LEFT(toperación[[#This Row],[Giro Comercial]],3)</f>
        <v>Ofi</v>
      </c>
      <c r="E17" s="7" t="s">
        <v>230</v>
      </c>
      <c r="F17" s="7" t="s">
        <v>235</v>
      </c>
      <c r="G17" s="106">
        <v>627068</v>
      </c>
      <c r="I17"/>
      <c r="J17"/>
      <c r="K17"/>
      <c r="L17" s="110"/>
      <c r="M17" s="111"/>
      <c r="N17" s="112"/>
    </row>
    <row r="18" spans="3:14" x14ac:dyDescent="0.3">
      <c r="C18" s="7" t="s">
        <v>242</v>
      </c>
      <c r="D18" s="7" t="str">
        <f>LEFT(toperación[[#This Row],[Giro Comercial]],3)</f>
        <v>Ind</v>
      </c>
      <c r="E18" s="7" t="s">
        <v>234</v>
      </c>
      <c r="F18" s="7" t="s">
        <v>235</v>
      </c>
      <c r="G18" s="106">
        <v>999328</v>
      </c>
      <c r="I18"/>
      <c r="J18"/>
      <c r="K18"/>
      <c r="L18" s="110"/>
      <c r="M18" s="111"/>
      <c r="N18" s="112"/>
    </row>
    <row r="19" spans="3:14" x14ac:dyDescent="0.3">
      <c r="C19" s="7" t="s">
        <v>229</v>
      </c>
      <c r="D19" s="7" t="str">
        <f>LEFT(toperación[[#This Row],[Giro Comercial]],3)</f>
        <v>Est</v>
      </c>
      <c r="E19" s="7" t="s">
        <v>234</v>
      </c>
      <c r="F19" s="7" t="s">
        <v>244</v>
      </c>
      <c r="G19" s="106">
        <v>2937300</v>
      </c>
      <c r="I19"/>
      <c r="J19"/>
      <c r="K19"/>
      <c r="L19" s="110"/>
      <c r="M19" s="111"/>
      <c r="N19" s="112"/>
    </row>
    <row r="20" spans="3:14" x14ac:dyDescent="0.3">
      <c r="C20" s="7" t="s">
        <v>233</v>
      </c>
      <c r="D20" s="7" t="str">
        <f>LEFT(toperación[[#This Row],[Giro Comercial]],3)</f>
        <v>Loc</v>
      </c>
      <c r="E20" s="7" t="s">
        <v>234</v>
      </c>
      <c r="F20" s="7" t="s">
        <v>240</v>
      </c>
      <c r="G20" s="106">
        <v>664700</v>
      </c>
      <c r="I20"/>
      <c r="J20"/>
      <c r="K20"/>
      <c r="L20" s="110"/>
      <c r="M20" s="111"/>
      <c r="N20" s="112"/>
    </row>
    <row r="21" spans="3:14" x14ac:dyDescent="0.3">
      <c r="C21" s="7" t="s">
        <v>242</v>
      </c>
      <c r="D21" s="7" t="str">
        <f>LEFT(toperación[[#This Row],[Giro Comercial]],3)</f>
        <v>Ind</v>
      </c>
      <c r="E21" s="7" t="s">
        <v>230</v>
      </c>
      <c r="F21" s="7" t="s">
        <v>235</v>
      </c>
      <c r="G21" s="106">
        <v>820336</v>
      </c>
      <c r="I21"/>
      <c r="J21"/>
      <c r="K21"/>
      <c r="L21" s="110"/>
      <c r="M21" s="111"/>
      <c r="N21" s="107"/>
    </row>
    <row r="22" spans="3:14" x14ac:dyDescent="0.3">
      <c r="C22" s="7" t="s">
        <v>245</v>
      </c>
      <c r="D22" s="7" t="str">
        <f>LEFT(toperación[[#This Row],[Giro Comercial]],3)</f>
        <v>Cas</v>
      </c>
      <c r="E22" s="7" t="s">
        <v>230</v>
      </c>
      <c r="F22" s="7" t="s">
        <v>235</v>
      </c>
      <c r="G22" s="106">
        <v>937960</v>
      </c>
      <c r="I22"/>
      <c r="J22"/>
      <c r="K22"/>
      <c r="L22" s="110"/>
      <c r="M22" s="111"/>
      <c r="N22" s="112"/>
    </row>
    <row r="23" spans="3:14" x14ac:dyDescent="0.3">
      <c r="C23" s="7" t="s">
        <v>245</v>
      </c>
      <c r="D23" s="7" t="str">
        <f>LEFT(toperación[[#This Row],[Giro Comercial]],3)</f>
        <v>Cas</v>
      </c>
      <c r="E23" s="7" t="s">
        <v>230</v>
      </c>
      <c r="F23" s="7" t="s">
        <v>240</v>
      </c>
      <c r="G23" s="106">
        <v>358846</v>
      </c>
      <c r="I23"/>
      <c r="J23"/>
      <c r="K23"/>
      <c r="L23" s="110"/>
      <c r="M23" s="111"/>
      <c r="N23" s="112"/>
    </row>
    <row r="24" spans="3:14" x14ac:dyDescent="0.3">
      <c r="C24" s="7" t="s">
        <v>239</v>
      </c>
      <c r="D24" s="7" t="str">
        <f>LEFT(toperación[[#This Row],[Giro Comercial]],3)</f>
        <v>Sue</v>
      </c>
      <c r="E24" s="7" t="s">
        <v>234</v>
      </c>
      <c r="F24" s="7" t="s">
        <v>244</v>
      </c>
      <c r="G24" s="106">
        <v>1679605</v>
      </c>
      <c r="I24"/>
      <c r="J24"/>
      <c r="K24"/>
      <c r="L24" s="110"/>
      <c r="M24" s="111"/>
      <c r="N24" s="112"/>
    </row>
    <row r="25" spans="3:14" x14ac:dyDescent="0.3">
      <c r="C25" s="7" t="s">
        <v>243</v>
      </c>
      <c r="D25" s="7" t="str">
        <f>LEFT(toperación[[#This Row],[Giro Comercial]],3)</f>
        <v>Pis</v>
      </c>
      <c r="E25" s="7" t="s">
        <v>230</v>
      </c>
      <c r="F25" s="7" t="s">
        <v>235</v>
      </c>
      <c r="G25" s="106">
        <v>472615</v>
      </c>
      <c r="I25"/>
      <c r="J25"/>
      <c r="K25"/>
      <c r="L25" s="110"/>
      <c r="M25" s="111"/>
      <c r="N25" s="112"/>
    </row>
    <row r="26" spans="3:14" x14ac:dyDescent="0.3">
      <c r="C26" s="7" t="s">
        <v>236</v>
      </c>
      <c r="D26" s="7" t="str">
        <f>LEFT(toperación[[#This Row],[Giro Comercial]],3)</f>
        <v>Ofi</v>
      </c>
      <c r="E26" s="7" t="s">
        <v>230</v>
      </c>
      <c r="F26" s="7" t="s">
        <v>244</v>
      </c>
      <c r="G26" s="106">
        <v>1169496</v>
      </c>
      <c r="L26" s="110"/>
      <c r="M26" s="111"/>
      <c r="N26" s="112"/>
    </row>
    <row r="27" spans="3:14" x14ac:dyDescent="0.3">
      <c r="C27" s="7" t="s">
        <v>242</v>
      </c>
      <c r="D27" s="7" t="str">
        <f>LEFT(toperación[[#This Row],[Giro Comercial]],3)</f>
        <v>Ind</v>
      </c>
      <c r="E27" s="7" t="s">
        <v>234</v>
      </c>
      <c r="F27" s="7" t="s">
        <v>244</v>
      </c>
      <c r="G27" s="106">
        <v>2020992</v>
      </c>
      <c r="L27" s="110"/>
      <c r="M27" s="111"/>
      <c r="N27" s="112"/>
    </row>
    <row r="28" spans="3:14" x14ac:dyDescent="0.3">
      <c r="C28" s="7" t="s">
        <v>236</v>
      </c>
      <c r="D28" s="7" t="str">
        <f>LEFT(toperación[[#This Row],[Giro Comercial]],3)</f>
        <v>Ofi</v>
      </c>
      <c r="E28" s="7" t="s">
        <v>230</v>
      </c>
      <c r="F28" s="7" t="s">
        <v>231</v>
      </c>
      <c r="G28" s="106">
        <v>727552</v>
      </c>
      <c r="L28" s="110"/>
      <c r="M28" s="111"/>
      <c r="N28" s="112"/>
    </row>
    <row r="29" spans="3:14" x14ac:dyDescent="0.3">
      <c r="C29" s="7" t="s">
        <v>245</v>
      </c>
      <c r="D29" s="7" t="str">
        <f>LEFT(toperación[[#This Row],[Giro Comercial]],3)</f>
        <v>Cas</v>
      </c>
      <c r="E29" s="7" t="s">
        <v>230</v>
      </c>
      <c r="F29" s="7" t="s">
        <v>235</v>
      </c>
      <c r="G29" s="106">
        <v>1438929</v>
      </c>
      <c r="L29" s="113"/>
      <c r="M29" s="114"/>
      <c r="N29" s="115"/>
    </row>
    <row r="30" spans="3:14" x14ac:dyDescent="0.3">
      <c r="C30" s="7" t="s">
        <v>236</v>
      </c>
      <c r="D30" s="7" t="str">
        <f>LEFT(toperación[[#This Row],[Giro Comercial]],3)</f>
        <v>Ofi</v>
      </c>
      <c r="E30" s="7" t="s">
        <v>230</v>
      </c>
      <c r="F30" s="7" t="s">
        <v>240</v>
      </c>
      <c r="G30" s="106">
        <v>427390</v>
      </c>
    </row>
    <row r="31" spans="3:14" x14ac:dyDescent="0.3">
      <c r="C31" s="7" t="s">
        <v>236</v>
      </c>
      <c r="D31" s="7" t="str">
        <f>LEFT(toperación[[#This Row],[Giro Comercial]],3)</f>
        <v>Ofi</v>
      </c>
      <c r="E31" s="7" t="s">
        <v>230</v>
      </c>
      <c r="F31" s="7" t="s">
        <v>244</v>
      </c>
      <c r="G31" s="106">
        <v>1170684</v>
      </c>
    </row>
    <row r="32" spans="3:14" x14ac:dyDescent="0.3">
      <c r="C32" s="7" t="s">
        <v>233</v>
      </c>
      <c r="D32" s="7" t="str">
        <f>LEFT(toperación[[#This Row],[Giro Comercial]],3)</f>
        <v>Loc</v>
      </c>
      <c r="E32" s="7" t="s">
        <v>230</v>
      </c>
      <c r="F32" s="7" t="s">
        <v>240</v>
      </c>
      <c r="G32" s="106">
        <v>549780</v>
      </c>
    </row>
    <row r="33" spans="3:7" x14ac:dyDescent="0.3">
      <c r="C33" s="7" t="s">
        <v>233</v>
      </c>
      <c r="D33" s="7" t="str">
        <f>LEFT(toperación[[#This Row],[Giro Comercial]],3)</f>
        <v>Loc</v>
      </c>
      <c r="E33" s="7" t="s">
        <v>230</v>
      </c>
      <c r="F33" s="7" t="s">
        <v>240</v>
      </c>
      <c r="G33" s="106">
        <v>659330</v>
      </c>
    </row>
    <row r="34" spans="3:7" x14ac:dyDescent="0.3">
      <c r="C34" s="7" t="s">
        <v>245</v>
      </c>
      <c r="D34" s="7" t="str">
        <f>LEFT(toperación[[#This Row],[Giro Comercial]],3)</f>
        <v>Cas</v>
      </c>
      <c r="E34" s="7" t="s">
        <v>230</v>
      </c>
      <c r="F34" s="7" t="s">
        <v>244</v>
      </c>
      <c r="G34" s="106">
        <v>1660560</v>
      </c>
    </row>
    <row r="35" spans="3:7" x14ac:dyDescent="0.3">
      <c r="C35" s="7" t="s">
        <v>245</v>
      </c>
      <c r="D35" s="7" t="str">
        <f>LEFT(toperación[[#This Row],[Giro Comercial]],3)</f>
        <v>Cas</v>
      </c>
      <c r="E35" s="7" t="s">
        <v>230</v>
      </c>
      <c r="F35" s="7" t="s">
        <v>240</v>
      </c>
      <c r="G35" s="106">
        <v>753571</v>
      </c>
    </row>
    <row r="36" spans="3:7" x14ac:dyDescent="0.3">
      <c r="C36" s="7" t="s">
        <v>233</v>
      </c>
      <c r="D36" s="7" t="str">
        <f>LEFT(toperación[[#This Row],[Giro Comercial]],3)</f>
        <v>Loc</v>
      </c>
      <c r="E36" s="7" t="s">
        <v>230</v>
      </c>
      <c r="F36" s="7" t="s">
        <v>240</v>
      </c>
      <c r="G36" s="106">
        <v>939072</v>
      </c>
    </row>
  </sheetData>
  <mergeCells count="1">
    <mergeCell ref="A1:F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1" workbookViewId="0">
      <selection activeCell="F33" sqref="F33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53" t="s">
        <v>212</v>
      </c>
      <c r="E1" s="153"/>
      <c r="F1" s="153"/>
      <c r="G1" s="153"/>
      <c r="H1" s="153"/>
      <c r="I1" s="153"/>
    </row>
    <row r="2" spans="3:9" ht="31.5" x14ac:dyDescent="0.5">
      <c r="D2" s="6" t="s">
        <v>264</v>
      </c>
      <c r="E2" s="5"/>
      <c r="F2" s="5"/>
      <c r="G2" s="5"/>
      <c r="H2" s="5"/>
      <c r="I2" s="5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topLeftCell="E1" zoomScaleNormal="100" workbookViewId="0">
      <selection activeCell="I13" sqref="I13"/>
    </sheetView>
  </sheetViews>
  <sheetFormatPr baseColWidth="10" defaultRowHeight="15" x14ac:dyDescent="0.25"/>
  <cols>
    <col min="1" max="2" width="2.5703125" style="22" customWidth="1"/>
    <col min="3" max="3" width="11.85546875" style="22" customWidth="1"/>
    <col min="4" max="4" width="12.28515625" style="23" customWidth="1"/>
    <col min="5" max="5" width="14.5703125" style="24" customWidth="1"/>
    <col min="6" max="6" width="21.140625" style="25" customWidth="1"/>
    <col min="7" max="7" width="17.85546875" style="26" customWidth="1"/>
    <col min="8" max="8" width="25.7109375" style="26" customWidth="1"/>
    <col min="9" max="9" width="30.85546875" style="26" customWidth="1"/>
    <col min="10" max="10" width="15" style="27" customWidth="1"/>
    <col min="11" max="11" width="14.85546875" style="27" customWidth="1"/>
    <col min="12" max="12" width="13.28515625" style="27" customWidth="1"/>
    <col min="13" max="256" width="9.140625" style="22" customWidth="1"/>
    <col min="257" max="16384" width="11.42578125" style="22"/>
  </cols>
  <sheetData>
    <row r="1" spans="3:12" s="7" customFormat="1" ht="31.5" x14ac:dyDescent="0.5">
      <c r="D1" s="153" t="s">
        <v>212</v>
      </c>
      <c r="E1" s="153"/>
      <c r="F1" s="153"/>
      <c r="G1" s="153"/>
      <c r="H1" s="153"/>
      <c r="I1" s="153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</row>
    <row r="3" spans="3:12" ht="18.75" x14ac:dyDescent="0.3">
      <c r="D3" s="6" t="s">
        <v>360</v>
      </c>
    </row>
    <row r="4" spans="3:12" ht="15.75" customHeight="1" x14ac:dyDescent="0.25"/>
    <row r="5" spans="3:12" ht="28.5" customHeight="1" x14ac:dyDescent="0.25">
      <c r="J5" s="160" t="s">
        <v>265</v>
      </c>
      <c r="K5" s="161"/>
      <c r="L5" s="161"/>
    </row>
    <row r="6" spans="3:12" s="28" customFormat="1" ht="32.25" customHeight="1" x14ac:dyDescent="0.2">
      <c r="C6" s="119" t="s">
        <v>266</v>
      </c>
      <c r="D6" s="120" t="s">
        <v>267</v>
      </c>
      <c r="E6" s="119" t="s">
        <v>268</v>
      </c>
      <c r="F6" s="120" t="s">
        <v>269</v>
      </c>
      <c r="G6" s="121" t="s">
        <v>226</v>
      </c>
      <c r="H6" s="120" t="s">
        <v>270</v>
      </c>
      <c r="I6" s="120" t="s">
        <v>271</v>
      </c>
      <c r="J6" s="122" t="s">
        <v>272</v>
      </c>
      <c r="K6" s="122" t="s">
        <v>273</v>
      </c>
      <c r="L6" s="123" t="s">
        <v>274</v>
      </c>
    </row>
    <row r="7" spans="3:12" ht="12.75" x14ac:dyDescent="0.2">
      <c r="C7" s="29">
        <v>10024</v>
      </c>
      <c r="D7" s="30">
        <v>11772</v>
      </c>
      <c r="E7" s="31">
        <v>42465</v>
      </c>
      <c r="F7" s="32" t="s">
        <v>275</v>
      </c>
      <c r="G7" s="33">
        <v>150</v>
      </c>
      <c r="H7" s="32" t="s">
        <v>276</v>
      </c>
      <c r="I7" s="32" t="s">
        <v>277</v>
      </c>
      <c r="J7" s="124">
        <f>Tabla11[[#This Row],[Fecha Factura]]+60</f>
        <v>42525</v>
      </c>
      <c r="K7" s="124">
        <f>Tabla11[[#This Row],[Fecha Factura]]+90</f>
        <v>42555</v>
      </c>
      <c r="L7" s="124">
        <f>Tabla11[[#This Row],[Fecha Factura]]+120</f>
        <v>42585</v>
      </c>
    </row>
    <row r="8" spans="3:12" ht="12.75" x14ac:dyDescent="0.2">
      <c r="C8" s="34">
        <v>10014</v>
      </c>
      <c r="D8" s="35">
        <v>11773</v>
      </c>
      <c r="E8" s="36">
        <v>42465</v>
      </c>
      <c r="F8" s="37" t="s">
        <v>278</v>
      </c>
      <c r="G8" s="38">
        <v>550</v>
      </c>
      <c r="H8" s="37" t="s">
        <v>279</v>
      </c>
      <c r="I8" s="37" t="s">
        <v>280</v>
      </c>
      <c r="J8" s="125">
        <f>Tabla11[[#This Row],[Fecha Factura]]+60</f>
        <v>42525</v>
      </c>
      <c r="K8" s="125">
        <f>Tabla11[[#This Row],[Fecha Factura]]+90</f>
        <v>42555</v>
      </c>
      <c r="L8" s="125">
        <f>Tabla11[[#This Row],[Fecha Factura]]+120</f>
        <v>42585</v>
      </c>
    </row>
    <row r="9" spans="3:12" ht="12.75" x14ac:dyDescent="0.2">
      <c r="C9" s="39">
        <v>10034</v>
      </c>
      <c r="D9" s="40">
        <v>11774</v>
      </c>
      <c r="E9" s="41">
        <v>42465</v>
      </c>
      <c r="F9" s="42" t="s">
        <v>281</v>
      </c>
      <c r="G9" s="43">
        <v>750</v>
      </c>
      <c r="H9" s="42" t="s">
        <v>282</v>
      </c>
      <c r="I9" s="42" t="s">
        <v>283</v>
      </c>
      <c r="J9" s="126">
        <f>Tabla11[[#This Row],[Fecha Factura]]+60</f>
        <v>42525</v>
      </c>
      <c r="K9" s="126">
        <f>Tabla11[[#This Row],[Fecha Factura]]+90</f>
        <v>42555</v>
      </c>
      <c r="L9" s="126">
        <f>Tabla11[[#This Row],[Fecha Factura]]+120</f>
        <v>42585</v>
      </c>
    </row>
    <row r="10" spans="3:12" ht="12.75" x14ac:dyDescent="0.2">
      <c r="C10" s="34">
        <v>10029</v>
      </c>
      <c r="D10" s="35">
        <v>11775</v>
      </c>
      <c r="E10" s="36">
        <v>42465</v>
      </c>
      <c r="F10" s="37" t="s">
        <v>284</v>
      </c>
      <c r="G10" s="38">
        <v>240</v>
      </c>
      <c r="H10" s="37" t="s">
        <v>285</v>
      </c>
      <c r="I10" s="37" t="s">
        <v>286</v>
      </c>
      <c r="J10" s="125">
        <f>Tabla11[[#This Row],[Fecha Factura]]+60</f>
        <v>42525</v>
      </c>
      <c r="K10" s="125">
        <f>Tabla11[[#This Row],[Fecha Factura]]+90</f>
        <v>42555</v>
      </c>
      <c r="L10" s="125">
        <f>Tabla11[[#This Row],[Fecha Factura]]+120</f>
        <v>42585</v>
      </c>
    </row>
    <row r="11" spans="3:12" ht="12.75" x14ac:dyDescent="0.2">
      <c r="C11" s="39">
        <v>10030</v>
      </c>
      <c r="D11" s="40">
        <v>11776</v>
      </c>
      <c r="E11" s="41">
        <v>42526</v>
      </c>
      <c r="F11" s="42" t="s">
        <v>287</v>
      </c>
      <c r="G11" s="43">
        <v>61.5</v>
      </c>
      <c r="H11" s="42" t="s">
        <v>288</v>
      </c>
      <c r="I11" s="42" t="s">
        <v>289</v>
      </c>
      <c r="J11" s="126">
        <f>Tabla11[[#This Row],[Fecha Factura]]+60</f>
        <v>42586</v>
      </c>
      <c r="K11" s="126">
        <f>Tabla11[[#This Row],[Fecha Factura]]+90</f>
        <v>42616</v>
      </c>
      <c r="L11" s="126">
        <f>Tabla11[[#This Row],[Fecha Factura]]+120</f>
        <v>42646</v>
      </c>
    </row>
    <row r="12" spans="3:12" ht="12.75" x14ac:dyDescent="0.2">
      <c r="C12" s="34">
        <v>10018</v>
      </c>
      <c r="D12" s="35">
        <v>11777</v>
      </c>
      <c r="E12" s="36">
        <v>42526</v>
      </c>
      <c r="F12" s="37" t="s">
        <v>290</v>
      </c>
      <c r="G12" s="38">
        <v>211.25</v>
      </c>
      <c r="H12" s="37" t="s">
        <v>291</v>
      </c>
      <c r="I12" s="37" t="s">
        <v>289</v>
      </c>
      <c r="J12" s="125">
        <f>Tabla11[[#This Row],[Fecha Factura]]+60</f>
        <v>42586</v>
      </c>
      <c r="K12" s="125">
        <f>Tabla11[[#This Row],[Fecha Factura]]+90</f>
        <v>42616</v>
      </c>
      <c r="L12" s="125">
        <f>Tabla11[[#This Row],[Fecha Factura]]+120</f>
        <v>42646</v>
      </c>
    </row>
    <row r="13" spans="3:12" ht="12.75" x14ac:dyDescent="0.2">
      <c r="C13" s="39">
        <v>10035</v>
      </c>
      <c r="D13" s="40">
        <v>11778</v>
      </c>
      <c r="E13" s="41">
        <v>42526</v>
      </c>
      <c r="F13" s="42" t="s">
        <v>292</v>
      </c>
      <c r="G13" s="43">
        <v>220.13</v>
      </c>
      <c r="H13" s="42" t="s">
        <v>293</v>
      </c>
      <c r="I13" s="42" t="s">
        <v>294</v>
      </c>
      <c r="J13" s="126">
        <f>Tabla11[[#This Row],[Fecha Factura]]+60</f>
        <v>42586</v>
      </c>
      <c r="K13" s="126">
        <f>Tabla11[[#This Row],[Fecha Factura]]+90</f>
        <v>42616</v>
      </c>
      <c r="L13" s="126">
        <f>Tabla11[[#This Row],[Fecha Factura]]+120</f>
        <v>42646</v>
      </c>
    </row>
    <row r="14" spans="3:12" ht="12.75" x14ac:dyDescent="0.2">
      <c r="C14" s="34">
        <v>10010</v>
      </c>
      <c r="D14" s="35">
        <v>11779</v>
      </c>
      <c r="E14" s="36">
        <v>42528</v>
      </c>
      <c r="F14" s="37" t="s">
        <v>295</v>
      </c>
      <c r="G14" s="38">
        <v>151.44</v>
      </c>
      <c r="H14" s="37" t="s">
        <v>296</v>
      </c>
      <c r="I14" s="37" t="s">
        <v>297</v>
      </c>
      <c r="J14" s="125">
        <f>Tabla11[[#This Row],[Fecha Factura]]+60</f>
        <v>42588</v>
      </c>
      <c r="K14" s="125">
        <f>Tabla11[[#This Row],[Fecha Factura]]+90</f>
        <v>42618</v>
      </c>
      <c r="L14" s="125">
        <f>Tabla11[[#This Row],[Fecha Factura]]+120</f>
        <v>42648</v>
      </c>
    </row>
    <row r="15" spans="3:12" ht="12.75" x14ac:dyDescent="0.2">
      <c r="C15" s="39">
        <v>10012</v>
      </c>
      <c r="D15" s="40">
        <v>11781</v>
      </c>
      <c r="E15" s="41">
        <v>42528</v>
      </c>
      <c r="F15" s="42" t="s">
        <v>298</v>
      </c>
      <c r="G15" s="43">
        <v>98.66</v>
      </c>
      <c r="H15" s="42" t="s">
        <v>299</v>
      </c>
      <c r="I15" s="42" t="s">
        <v>300</v>
      </c>
      <c r="J15" s="126">
        <f>Tabla11[[#This Row],[Fecha Factura]]+60</f>
        <v>42588</v>
      </c>
      <c r="K15" s="126">
        <f>Tabla11[[#This Row],[Fecha Factura]]+90</f>
        <v>42618</v>
      </c>
      <c r="L15" s="126">
        <f>Tabla11[[#This Row],[Fecha Factura]]+120</f>
        <v>42648</v>
      </c>
    </row>
    <row r="16" spans="3:12" ht="12.75" x14ac:dyDescent="0.2">
      <c r="C16" s="34">
        <v>10021</v>
      </c>
      <c r="D16" s="35">
        <v>11784</v>
      </c>
      <c r="E16" s="36">
        <v>42528</v>
      </c>
      <c r="F16" s="37" t="s">
        <v>301</v>
      </c>
      <c r="G16" s="38">
        <v>414.35</v>
      </c>
      <c r="H16" s="37" t="s">
        <v>302</v>
      </c>
      <c r="I16" s="37" t="s">
        <v>294</v>
      </c>
      <c r="J16" s="125">
        <f>Tabla11[[#This Row],[Fecha Factura]]+60</f>
        <v>42588</v>
      </c>
      <c r="K16" s="125">
        <f>Tabla11[[#This Row],[Fecha Factura]]+90</f>
        <v>42618</v>
      </c>
      <c r="L16" s="125">
        <f>Tabla11[[#This Row],[Fecha Factura]]+120</f>
        <v>42648</v>
      </c>
    </row>
    <row r="17" spans="3:12" ht="12.75" x14ac:dyDescent="0.2">
      <c r="C17" s="39">
        <v>10022</v>
      </c>
      <c r="D17" s="40">
        <v>11785</v>
      </c>
      <c r="E17" s="41">
        <v>42529</v>
      </c>
      <c r="F17" s="42" t="s">
        <v>303</v>
      </c>
      <c r="G17" s="43">
        <v>75.989999999999995</v>
      </c>
      <c r="H17" s="42" t="s">
        <v>304</v>
      </c>
      <c r="I17" s="42" t="s">
        <v>305</v>
      </c>
      <c r="J17" s="126">
        <f>Tabla11[[#This Row],[Fecha Factura]]+60</f>
        <v>42589</v>
      </c>
      <c r="K17" s="126">
        <f>Tabla11[[#This Row],[Fecha Factura]]+90</f>
        <v>42619</v>
      </c>
      <c r="L17" s="126">
        <f>Tabla11[[#This Row],[Fecha Factura]]+120</f>
        <v>42649</v>
      </c>
    </row>
    <row r="18" spans="3:12" ht="12.75" x14ac:dyDescent="0.2">
      <c r="C18" s="34">
        <v>10026</v>
      </c>
      <c r="D18" s="35">
        <v>11786</v>
      </c>
      <c r="E18" s="36">
        <v>42529</v>
      </c>
      <c r="F18" s="37" t="s">
        <v>306</v>
      </c>
      <c r="G18" s="38">
        <v>159.88</v>
      </c>
      <c r="H18" s="37" t="s">
        <v>307</v>
      </c>
      <c r="I18" s="37" t="s">
        <v>308</v>
      </c>
      <c r="J18" s="125">
        <f>Tabla11[[#This Row],[Fecha Factura]]+60</f>
        <v>42589</v>
      </c>
      <c r="K18" s="125">
        <f>Tabla11[[#This Row],[Fecha Factura]]+90</f>
        <v>42619</v>
      </c>
      <c r="L18" s="125">
        <f>Tabla11[[#This Row],[Fecha Factura]]+120</f>
        <v>42649</v>
      </c>
    </row>
    <row r="19" spans="3:12" ht="12.75" x14ac:dyDescent="0.2">
      <c r="C19" s="39">
        <v>10033</v>
      </c>
      <c r="D19" s="40">
        <v>11787</v>
      </c>
      <c r="E19" s="41">
        <v>42529</v>
      </c>
      <c r="F19" s="42" t="s">
        <v>309</v>
      </c>
      <c r="G19" s="43">
        <v>190</v>
      </c>
      <c r="H19" s="42" t="s">
        <v>310</v>
      </c>
      <c r="I19" s="42" t="s">
        <v>311</v>
      </c>
      <c r="J19" s="126">
        <f>Tabla11[[#This Row],[Fecha Factura]]+60</f>
        <v>42589</v>
      </c>
      <c r="K19" s="126">
        <f>Tabla11[[#This Row],[Fecha Factura]]+90</f>
        <v>42619</v>
      </c>
      <c r="L19" s="126">
        <f>Tabla11[[#This Row],[Fecha Factura]]+120</f>
        <v>42649</v>
      </c>
    </row>
    <row r="20" spans="3:12" ht="12.75" x14ac:dyDescent="0.2">
      <c r="C20" s="34">
        <v>10015</v>
      </c>
      <c r="D20" s="35">
        <v>11789</v>
      </c>
      <c r="E20" s="36">
        <v>42529</v>
      </c>
      <c r="F20" s="37" t="s">
        <v>312</v>
      </c>
      <c r="G20" s="38">
        <v>561.11</v>
      </c>
      <c r="H20" s="37" t="s">
        <v>313</v>
      </c>
      <c r="I20" s="37" t="s">
        <v>314</v>
      </c>
      <c r="J20" s="125">
        <f>Tabla11[[#This Row],[Fecha Factura]]+60</f>
        <v>42589</v>
      </c>
      <c r="K20" s="125">
        <f>Tabla11[[#This Row],[Fecha Factura]]+90</f>
        <v>42619</v>
      </c>
      <c r="L20" s="125">
        <f>Tabla11[[#This Row],[Fecha Factura]]+120</f>
        <v>42649</v>
      </c>
    </row>
    <row r="21" spans="3:12" ht="12.75" x14ac:dyDescent="0.2">
      <c r="C21" s="39">
        <v>10036</v>
      </c>
      <c r="D21" s="40">
        <v>11790</v>
      </c>
      <c r="E21" s="41">
        <v>42529</v>
      </c>
      <c r="F21" s="42" t="s">
        <v>315</v>
      </c>
      <c r="G21" s="43">
        <v>180.25</v>
      </c>
      <c r="H21" s="42" t="s">
        <v>316</v>
      </c>
      <c r="I21" s="42" t="s">
        <v>317</v>
      </c>
      <c r="J21" s="126">
        <f>Tabla11[[#This Row],[Fecha Factura]]+60</f>
        <v>42589</v>
      </c>
      <c r="K21" s="126">
        <f>Tabla11[[#This Row],[Fecha Factura]]+90</f>
        <v>42619</v>
      </c>
      <c r="L21" s="126">
        <f>Tabla11[[#This Row],[Fecha Factura]]+120</f>
        <v>42649</v>
      </c>
    </row>
    <row r="22" spans="3:12" ht="12.75" x14ac:dyDescent="0.2">
      <c r="C22" s="34">
        <v>10032</v>
      </c>
      <c r="D22" s="35">
        <v>11791</v>
      </c>
      <c r="E22" s="36">
        <v>42529</v>
      </c>
      <c r="F22" s="37" t="s">
        <v>318</v>
      </c>
      <c r="G22" s="38">
        <v>424.6</v>
      </c>
      <c r="H22" s="37" t="s">
        <v>319</v>
      </c>
      <c r="I22" s="37" t="s">
        <v>320</v>
      </c>
      <c r="J22" s="125">
        <f>Tabla11[[#This Row],[Fecha Factura]]+60</f>
        <v>42589</v>
      </c>
      <c r="K22" s="125">
        <f>Tabla11[[#This Row],[Fecha Factura]]+90</f>
        <v>42619</v>
      </c>
      <c r="L22" s="125">
        <f>Tabla11[[#This Row],[Fecha Factura]]+120</f>
        <v>42649</v>
      </c>
    </row>
    <row r="23" spans="3:12" ht="12.75" x14ac:dyDescent="0.2">
      <c r="C23" s="39">
        <v>10017</v>
      </c>
      <c r="D23" s="40">
        <v>11792</v>
      </c>
      <c r="E23" s="41">
        <v>42530</v>
      </c>
      <c r="F23" s="42" t="s">
        <v>321</v>
      </c>
      <c r="G23" s="43">
        <v>119.85</v>
      </c>
      <c r="H23" s="42" t="s">
        <v>322</v>
      </c>
      <c r="I23" s="42" t="s">
        <v>320</v>
      </c>
      <c r="J23" s="126">
        <f>Tabla11[[#This Row],[Fecha Factura]]+60</f>
        <v>42590</v>
      </c>
      <c r="K23" s="126">
        <f>Tabla11[[#This Row],[Fecha Factura]]+90</f>
        <v>42620</v>
      </c>
      <c r="L23" s="126">
        <f>Tabla11[[#This Row],[Fecha Factura]]+120</f>
        <v>42650</v>
      </c>
    </row>
    <row r="24" spans="3:12" ht="12.75" x14ac:dyDescent="0.2">
      <c r="C24" s="34">
        <v>10023</v>
      </c>
      <c r="D24" s="35">
        <v>11796</v>
      </c>
      <c r="E24" s="36">
        <v>42530</v>
      </c>
      <c r="F24" s="37" t="s">
        <v>323</v>
      </c>
      <c r="G24" s="38">
        <v>1751.25</v>
      </c>
      <c r="H24" s="37" t="s">
        <v>324</v>
      </c>
      <c r="I24" s="37" t="s">
        <v>308</v>
      </c>
      <c r="J24" s="125">
        <f>Tabla11[[#This Row],[Fecha Factura]]+60</f>
        <v>42590</v>
      </c>
      <c r="K24" s="125">
        <f>Tabla11[[#This Row],[Fecha Factura]]+90</f>
        <v>42620</v>
      </c>
      <c r="L24" s="125">
        <f>Tabla11[[#This Row],[Fecha Factura]]+120</f>
        <v>42650</v>
      </c>
    </row>
    <row r="25" spans="3:12" ht="12.75" x14ac:dyDescent="0.2">
      <c r="C25" s="39">
        <v>10016</v>
      </c>
      <c r="D25" s="40">
        <v>11797</v>
      </c>
      <c r="E25" s="41">
        <v>42530</v>
      </c>
      <c r="F25" s="42" t="s">
        <v>325</v>
      </c>
      <c r="G25" s="43">
        <v>531.66999999999996</v>
      </c>
      <c r="H25" s="42" t="s">
        <v>326</v>
      </c>
      <c r="I25" s="42" t="s">
        <v>327</v>
      </c>
      <c r="J25" s="126">
        <f>Tabla11[[#This Row],[Fecha Factura]]+60</f>
        <v>42590</v>
      </c>
      <c r="K25" s="126">
        <f>Tabla11[[#This Row],[Fecha Factura]]+90</f>
        <v>42620</v>
      </c>
      <c r="L25" s="126">
        <f>Tabla11[[#This Row],[Fecha Factura]]+120</f>
        <v>42650</v>
      </c>
    </row>
    <row r="26" spans="3:12" ht="12.75" x14ac:dyDescent="0.2">
      <c r="C26" s="34">
        <v>10028</v>
      </c>
      <c r="D26" s="35">
        <v>11798</v>
      </c>
      <c r="E26" s="36">
        <v>42530</v>
      </c>
      <c r="F26" s="37" t="s">
        <v>328</v>
      </c>
      <c r="G26" s="38">
        <v>1150.95</v>
      </c>
      <c r="H26" s="37" t="s">
        <v>329</v>
      </c>
      <c r="I26" s="37" t="s">
        <v>330</v>
      </c>
      <c r="J26" s="125">
        <f>Tabla11[[#This Row],[Fecha Factura]]+60</f>
        <v>42590</v>
      </c>
      <c r="K26" s="125">
        <f>Tabla11[[#This Row],[Fecha Factura]]+90</f>
        <v>42620</v>
      </c>
      <c r="L26" s="125">
        <f>Tabla11[[#This Row],[Fecha Factura]]+120</f>
        <v>42650</v>
      </c>
    </row>
    <row r="27" spans="3:12" ht="12.75" x14ac:dyDescent="0.2">
      <c r="C27" s="39">
        <v>10025</v>
      </c>
      <c r="D27" s="40">
        <v>11802</v>
      </c>
      <c r="E27" s="41">
        <v>42531</v>
      </c>
      <c r="F27" s="42" t="s">
        <v>331</v>
      </c>
      <c r="G27" s="43">
        <v>433.94</v>
      </c>
      <c r="H27" s="42" t="s">
        <v>332</v>
      </c>
      <c r="I27" s="42" t="s">
        <v>333</v>
      </c>
      <c r="J27" s="126">
        <f>Tabla11[[#This Row],[Fecha Factura]]+60</f>
        <v>42591</v>
      </c>
      <c r="K27" s="126">
        <f>Tabla11[[#This Row],[Fecha Factura]]+90</f>
        <v>42621</v>
      </c>
      <c r="L27" s="126">
        <f>Tabla11[[#This Row],[Fecha Factura]]+120</f>
        <v>42651</v>
      </c>
    </row>
    <row r="28" spans="3:12" ht="12.75" x14ac:dyDescent="0.2">
      <c r="C28" s="34">
        <v>10011</v>
      </c>
      <c r="D28" s="35">
        <v>11804</v>
      </c>
      <c r="E28" s="36">
        <v>42531</v>
      </c>
      <c r="F28" s="37" t="s">
        <v>334</v>
      </c>
      <c r="G28" s="38">
        <v>415.09</v>
      </c>
      <c r="H28" s="37" t="s">
        <v>335</v>
      </c>
      <c r="I28" s="37" t="s">
        <v>336</v>
      </c>
      <c r="J28" s="125">
        <f>Tabla11[[#This Row],[Fecha Factura]]+60</f>
        <v>42591</v>
      </c>
      <c r="K28" s="125">
        <f>Tabla11[[#This Row],[Fecha Factura]]+90</f>
        <v>42621</v>
      </c>
      <c r="L28" s="125">
        <f>Tabla11[[#This Row],[Fecha Factura]]+120</f>
        <v>42651</v>
      </c>
    </row>
    <row r="29" spans="3:12" ht="12.75" x14ac:dyDescent="0.2">
      <c r="C29" s="39">
        <v>10013</v>
      </c>
      <c r="D29" s="40">
        <v>11805</v>
      </c>
      <c r="E29" s="41">
        <v>42531</v>
      </c>
      <c r="F29" s="42" t="s">
        <v>337</v>
      </c>
      <c r="G29" s="43">
        <v>410.75</v>
      </c>
      <c r="H29" s="42" t="s">
        <v>338</v>
      </c>
      <c r="I29" s="42" t="s">
        <v>339</v>
      </c>
      <c r="J29" s="126">
        <f>Tabla11[[#This Row],[Fecha Factura]]+60</f>
        <v>42591</v>
      </c>
      <c r="K29" s="126">
        <f>Tabla11[[#This Row],[Fecha Factura]]+90</f>
        <v>42621</v>
      </c>
      <c r="L29" s="126">
        <f>Tabla11[[#This Row],[Fecha Factura]]+120</f>
        <v>42651</v>
      </c>
    </row>
    <row r="30" spans="3:12" ht="12.75" x14ac:dyDescent="0.2">
      <c r="C30" s="34">
        <v>10027</v>
      </c>
      <c r="D30" s="35">
        <v>11806</v>
      </c>
      <c r="E30" s="36">
        <v>42531</v>
      </c>
      <c r="F30" s="37" t="s">
        <v>340</v>
      </c>
      <c r="G30" s="38">
        <v>2568.75</v>
      </c>
      <c r="H30" s="37" t="s">
        <v>341</v>
      </c>
      <c r="I30" s="37" t="s">
        <v>342</v>
      </c>
      <c r="J30" s="125">
        <f>Tabla11[[#This Row],[Fecha Factura]]+60</f>
        <v>42591</v>
      </c>
      <c r="K30" s="125">
        <f>Tabla11[[#This Row],[Fecha Factura]]+90</f>
        <v>42621</v>
      </c>
      <c r="L30" s="125">
        <f>Tabla11[[#This Row],[Fecha Factura]]+120</f>
        <v>42651</v>
      </c>
    </row>
    <row r="31" spans="3:12" ht="12.75" x14ac:dyDescent="0.2">
      <c r="C31" s="39">
        <v>10020</v>
      </c>
      <c r="D31" s="40">
        <v>11811</v>
      </c>
      <c r="E31" s="41">
        <v>42532</v>
      </c>
      <c r="F31" s="42" t="s">
        <v>343</v>
      </c>
      <c r="G31" s="43">
        <v>1611.34</v>
      </c>
      <c r="H31" s="42" t="s">
        <v>344</v>
      </c>
      <c r="I31" s="42" t="s">
        <v>314</v>
      </c>
      <c r="J31" s="126">
        <f>Tabla11[[#This Row],[Fecha Factura]]+60</f>
        <v>42592</v>
      </c>
      <c r="K31" s="126">
        <f>Tabla11[[#This Row],[Fecha Factura]]+90</f>
        <v>42622</v>
      </c>
      <c r="L31" s="126">
        <f>Tabla11[[#This Row],[Fecha Factura]]+120</f>
        <v>42652</v>
      </c>
    </row>
    <row r="32" spans="3:12" ht="12.75" x14ac:dyDescent="0.2">
      <c r="C32" s="34">
        <v>10019</v>
      </c>
      <c r="D32" s="35">
        <v>11814</v>
      </c>
      <c r="E32" s="36">
        <v>42532</v>
      </c>
      <c r="F32" s="37" t="s">
        <v>345</v>
      </c>
      <c r="G32" s="38">
        <v>765.88</v>
      </c>
      <c r="H32" s="37" t="s">
        <v>346</v>
      </c>
      <c r="I32" s="37" t="s">
        <v>347</v>
      </c>
      <c r="J32" s="125">
        <f>Tabla11[[#This Row],[Fecha Factura]]+60</f>
        <v>42592</v>
      </c>
      <c r="K32" s="125">
        <f>Tabla11[[#This Row],[Fecha Factura]]+90</f>
        <v>42622</v>
      </c>
      <c r="L32" s="125">
        <f>Tabla11[[#This Row],[Fecha Factura]]+120</f>
        <v>42652</v>
      </c>
    </row>
    <row r="33" spans="3:12" ht="12.75" x14ac:dyDescent="0.2">
      <c r="C33" s="39">
        <v>10031</v>
      </c>
      <c r="D33" s="40">
        <v>11822</v>
      </c>
      <c r="E33" s="41">
        <v>42551</v>
      </c>
      <c r="F33" s="42" t="s">
        <v>348</v>
      </c>
      <c r="G33" s="43">
        <v>4132.5</v>
      </c>
      <c r="H33" s="42" t="s">
        <v>349</v>
      </c>
      <c r="I33" s="42" t="s">
        <v>294</v>
      </c>
      <c r="J33" s="126">
        <f>Tabla11[[#This Row],[Fecha Factura]]+60</f>
        <v>42611</v>
      </c>
      <c r="K33" s="126">
        <f>Tabla11[[#This Row],[Fecha Factura]]+90</f>
        <v>42641</v>
      </c>
      <c r="L33" s="126">
        <f>Tabla11[[#This Row],[Fecha Factura]]+120</f>
        <v>42671</v>
      </c>
    </row>
    <row r="34" spans="3:12" ht="12.75" x14ac:dyDescent="0.2">
      <c r="D34" s="22"/>
      <c r="E34" s="22"/>
      <c r="F34" s="22"/>
      <c r="G34" s="22"/>
      <c r="H34" s="22"/>
      <c r="I34" s="22"/>
      <c r="J34" s="22"/>
      <c r="K34" s="22"/>
      <c r="L34" s="22"/>
    </row>
    <row r="35" spans="3:12" ht="12.75" x14ac:dyDescent="0.2">
      <c r="D35" s="22"/>
      <c r="E35" s="22"/>
      <c r="F35" s="22"/>
      <c r="G35" s="22"/>
      <c r="H35" s="22"/>
      <c r="I35" s="22"/>
      <c r="J35" s="22"/>
      <c r="K35" s="22"/>
      <c r="L35" s="22"/>
    </row>
    <row r="36" spans="3:12" ht="12.75" x14ac:dyDescent="0.2">
      <c r="D36" s="22"/>
      <c r="E36" s="22"/>
      <c r="F36" s="22"/>
      <c r="G36" s="22"/>
      <c r="H36" s="22"/>
      <c r="I36" s="22"/>
      <c r="J36" s="22"/>
      <c r="K36" s="22"/>
      <c r="L36" s="22"/>
    </row>
    <row r="37" spans="3:12" ht="12.75" x14ac:dyDescent="0.2">
      <c r="D37" s="22"/>
      <c r="E37" s="22"/>
      <c r="F37" s="22"/>
      <c r="G37" s="22"/>
      <c r="H37" s="22"/>
      <c r="I37" s="22"/>
      <c r="J37" s="22"/>
      <c r="K37" s="22"/>
      <c r="L37" s="22"/>
    </row>
    <row r="38" spans="3:12" ht="12.75" x14ac:dyDescent="0.2">
      <c r="D38" s="22"/>
      <c r="E38" s="22"/>
      <c r="F38" s="22"/>
      <c r="G38" s="22"/>
      <c r="H38" s="22"/>
      <c r="I38" s="22"/>
      <c r="J38" s="22"/>
      <c r="K38" s="22"/>
      <c r="L38" s="22"/>
    </row>
    <row r="39" spans="3:12" ht="12.75" x14ac:dyDescent="0.2">
      <c r="D39" s="22"/>
      <c r="E39" s="22"/>
      <c r="F39" s="22"/>
      <c r="G39" s="22"/>
      <c r="H39" s="22"/>
      <c r="I39" s="22"/>
      <c r="J39" s="22"/>
      <c r="K39" s="22"/>
      <c r="L39" s="22"/>
    </row>
    <row r="40" spans="3:12" ht="12.75" x14ac:dyDescent="0.2">
      <c r="D40" s="22"/>
      <c r="E40" s="22"/>
      <c r="F40" s="22"/>
      <c r="G40" s="22"/>
      <c r="H40" s="22"/>
      <c r="I40" s="22"/>
      <c r="J40" s="22"/>
      <c r="K40" s="22"/>
      <c r="L40" s="22"/>
    </row>
    <row r="41" spans="3:12" ht="12.75" x14ac:dyDescent="0.2">
      <c r="D41" s="22"/>
      <c r="E41" s="22"/>
      <c r="F41" s="22"/>
      <c r="G41" s="22"/>
      <c r="H41" s="22"/>
      <c r="I41" s="22"/>
      <c r="J41" s="22"/>
      <c r="K41" s="22"/>
      <c r="L41" s="22"/>
    </row>
    <row r="42" spans="3:12" ht="12.75" x14ac:dyDescent="0.2">
      <c r="D42" s="22"/>
      <c r="E42" s="22"/>
      <c r="F42" s="22"/>
      <c r="G42" s="22"/>
      <c r="H42" s="22"/>
      <c r="I42" s="22"/>
      <c r="J42" s="22"/>
      <c r="K42" s="22"/>
      <c r="L42" s="22"/>
    </row>
    <row r="43" spans="3:12" ht="12.75" x14ac:dyDescent="0.2">
      <c r="D43" s="22"/>
      <c r="E43" s="22"/>
      <c r="F43" s="22"/>
      <c r="G43" s="22"/>
      <c r="H43" s="22"/>
      <c r="I43" s="22"/>
      <c r="J43" s="22"/>
      <c r="K43" s="22"/>
      <c r="L43" s="22"/>
    </row>
    <row r="44" spans="3:12" ht="12.75" x14ac:dyDescent="0.2">
      <c r="D44" s="22"/>
      <c r="E44" s="22"/>
      <c r="F44" s="22"/>
      <c r="G44" s="22"/>
      <c r="H44" s="22"/>
      <c r="I44" s="22"/>
      <c r="J44" s="22"/>
      <c r="K44" s="22"/>
      <c r="L44" s="22"/>
    </row>
    <row r="45" spans="3:12" ht="12.75" x14ac:dyDescent="0.2">
      <c r="D45" s="22"/>
      <c r="E45" s="22"/>
      <c r="F45" s="22"/>
      <c r="G45" s="22"/>
      <c r="H45" s="22"/>
      <c r="I45" s="22"/>
      <c r="J45" s="22"/>
      <c r="K45" s="22"/>
      <c r="L45" s="22"/>
    </row>
    <row r="46" spans="3:12" ht="12.75" x14ac:dyDescent="0.2">
      <c r="D46" s="22"/>
      <c r="E46" s="22"/>
      <c r="F46" s="22"/>
      <c r="G46" s="22"/>
      <c r="H46" s="22"/>
      <c r="I46" s="22"/>
      <c r="J46" s="22"/>
      <c r="K46" s="22"/>
      <c r="L46" s="22"/>
    </row>
    <row r="47" spans="3:12" ht="12.75" x14ac:dyDescent="0.2">
      <c r="D47" s="22"/>
      <c r="E47" s="22"/>
      <c r="F47" s="22"/>
      <c r="G47" s="22"/>
      <c r="H47" s="22"/>
      <c r="I47" s="22"/>
      <c r="J47" s="22"/>
      <c r="K47" s="22"/>
      <c r="L47" s="22"/>
    </row>
    <row r="48" spans="3:12" ht="12.75" x14ac:dyDescent="0.2">
      <c r="D48" s="22"/>
      <c r="E48" s="22"/>
      <c r="F48" s="22"/>
      <c r="G48" s="22"/>
      <c r="H48" s="22"/>
      <c r="I48" s="22"/>
      <c r="J48" s="22"/>
      <c r="K48" s="22"/>
      <c r="L48" s="22"/>
    </row>
    <row r="49" s="22" customFormat="1" ht="12.75" x14ac:dyDescent="0.2"/>
    <row r="50" s="22" customFormat="1" ht="12.75" x14ac:dyDescent="0.2"/>
    <row r="51" s="22" customFormat="1" ht="12.75" x14ac:dyDescent="0.2"/>
    <row r="52" s="22" customFormat="1" ht="12.75" x14ac:dyDescent="0.2"/>
    <row r="53" s="22" customFormat="1" ht="12.75" x14ac:dyDescent="0.2"/>
    <row r="54" s="22" customFormat="1" ht="12.75" x14ac:dyDescent="0.2"/>
    <row r="55" s="22" customFormat="1" ht="12.75" x14ac:dyDescent="0.2"/>
    <row r="56" s="22" customFormat="1" ht="12.75" x14ac:dyDescent="0.2"/>
    <row r="57" s="22" customFormat="1" ht="12.75" x14ac:dyDescent="0.2"/>
    <row r="58" s="22" customFormat="1" ht="12.75" x14ac:dyDescent="0.2"/>
    <row r="59" s="22" customFormat="1" ht="12.75" x14ac:dyDescent="0.2"/>
    <row r="60" s="22" customFormat="1" ht="12.75" x14ac:dyDescent="0.2"/>
  </sheetData>
  <mergeCells count="2">
    <mergeCell ref="J5:L5"/>
    <mergeCell ref="D1:I1"/>
  </mergeCells>
  <conditionalFormatting sqref="G7:G33">
    <cfRule type="top10" dxfId="81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abSelected="1" topLeftCell="A38" zoomScaleNormal="100" workbookViewId="0">
      <selection activeCell="D50" sqref="D50"/>
    </sheetView>
  </sheetViews>
  <sheetFormatPr baseColWidth="10" defaultColWidth="7.28515625" defaultRowHeight="12.75" x14ac:dyDescent="0.2"/>
  <cols>
    <col min="1" max="1" width="3.28515625" style="22" customWidth="1"/>
    <col min="2" max="2" width="11.85546875" style="23" customWidth="1"/>
    <col min="3" max="3" width="12" style="23" customWidth="1"/>
    <col min="4" max="4" width="13.7109375" style="45" customWidth="1"/>
    <col min="5" max="5" width="14.28515625" style="46" customWidth="1"/>
    <col min="6" max="6" width="14.42578125" style="22" customWidth="1"/>
    <col min="7" max="7" width="16.85546875" style="22" bestFit="1" customWidth="1"/>
    <col min="8" max="8" width="13.7109375" style="27" customWidth="1"/>
    <col min="9" max="11" width="7.28515625" style="22"/>
    <col min="12" max="12" width="10.140625" style="22" bestFit="1" customWidth="1"/>
    <col min="13" max="16384" width="7.28515625" style="22"/>
  </cols>
  <sheetData>
    <row r="1" spans="1:12" ht="31.5" x14ac:dyDescent="0.5">
      <c r="A1" s="55" t="s">
        <v>212</v>
      </c>
      <c r="B1" s="55"/>
      <c r="C1" s="55"/>
      <c r="D1" s="55"/>
      <c r="E1" s="55"/>
      <c r="F1" s="55"/>
    </row>
    <row r="2" spans="1:12" ht="31.5" x14ac:dyDescent="0.5">
      <c r="A2" s="6" t="s">
        <v>361</v>
      </c>
      <c r="B2" s="5"/>
      <c r="C2" s="5"/>
      <c r="D2" s="5"/>
      <c r="E2" s="5"/>
      <c r="F2" s="5"/>
    </row>
    <row r="3" spans="1:12" ht="18.75" x14ac:dyDescent="0.3">
      <c r="A3" s="6" t="s">
        <v>363</v>
      </c>
      <c r="B3" s="24"/>
      <c r="C3" s="25"/>
      <c r="D3" s="26"/>
      <c r="E3" s="26"/>
      <c r="F3" s="26"/>
    </row>
    <row r="4" spans="1:12" ht="18.75" x14ac:dyDescent="0.3">
      <c r="A4" s="6" t="s">
        <v>362</v>
      </c>
    </row>
    <row r="8" spans="1:12" ht="25.5" x14ac:dyDescent="0.2">
      <c r="B8" s="27" t="s">
        <v>350</v>
      </c>
      <c r="C8" s="44">
        <v>42661</v>
      </c>
    </row>
    <row r="9" spans="1:12" s="47" customFormat="1" ht="32.25" customHeight="1" x14ac:dyDescent="0.2">
      <c r="A9" s="22"/>
      <c r="B9" s="23"/>
      <c r="C9" s="23"/>
      <c r="D9" s="45"/>
      <c r="E9" s="46"/>
      <c r="F9" s="22"/>
    </row>
    <row r="10" spans="1:12" x14ac:dyDescent="0.2">
      <c r="L10" s="52"/>
    </row>
    <row r="11" spans="1:12" x14ac:dyDescent="0.2">
      <c r="L11" s="52"/>
    </row>
    <row r="12" spans="1:12" x14ac:dyDescent="0.2">
      <c r="A12" s="47"/>
      <c r="B12" s="129" t="s">
        <v>266</v>
      </c>
      <c r="C12" s="130" t="s">
        <v>267</v>
      </c>
      <c r="D12" s="131" t="s">
        <v>268</v>
      </c>
      <c r="E12" s="132" t="s">
        <v>351</v>
      </c>
      <c r="F12" s="133" t="s">
        <v>226</v>
      </c>
      <c r="G12" s="134" t="s">
        <v>228</v>
      </c>
      <c r="H12" s="135" t="s">
        <v>352</v>
      </c>
      <c r="L12" s="52"/>
    </row>
    <row r="13" spans="1:12" x14ac:dyDescent="0.2">
      <c r="B13" s="127">
        <v>10024</v>
      </c>
      <c r="C13" s="54">
        <v>42465</v>
      </c>
      <c r="D13" s="56">
        <v>42465</v>
      </c>
      <c r="E13" s="57">
        <v>42495</v>
      </c>
      <c r="F13" s="58">
        <v>150</v>
      </c>
      <c r="G13" s="59" t="s">
        <v>353</v>
      </c>
      <c r="H13" s="128">
        <f>IF($C$8&gt;Tabla12[[#This Row],[Fecha Vencim.]],$C$8-Tabla12[[#This Row],[Fecha Vencim.]],"NO VENCIDA")</f>
        <v>166</v>
      </c>
      <c r="L13" s="52"/>
    </row>
    <row r="14" spans="1:12" x14ac:dyDescent="0.2">
      <c r="B14" s="127">
        <v>10014</v>
      </c>
      <c r="C14" s="54">
        <v>42465</v>
      </c>
      <c r="D14" s="56">
        <v>42465</v>
      </c>
      <c r="E14" s="57">
        <v>42495</v>
      </c>
      <c r="F14" s="58">
        <v>550</v>
      </c>
      <c r="G14" s="59" t="s">
        <v>354</v>
      </c>
      <c r="H14" s="128">
        <f>IF($C$8&gt;Tabla12[[#This Row],[Fecha Vencim.]],$C$8-Tabla12[[#This Row],[Fecha Vencim.]],"NO VENCIDA")</f>
        <v>166</v>
      </c>
      <c r="L14" s="52"/>
    </row>
    <row r="15" spans="1:12" x14ac:dyDescent="0.2">
      <c r="B15" s="127">
        <v>10034</v>
      </c>
      <c r="C15" s="54">
        <v>42465</v>
      </c>
      <c r="D15" s="56">
        <v>42830</v>
      </c>
      <c r="E15" s="57">
        <v>42860</v>
      </c>
      <c r="F15" s="58">
        <v>750</v>
      </c>
      <c r="G15" s="59" t="s">
        <v>355</v>
      </c>
      <c r="H15" s="128" t="str">
        <f>IF($C$8&gt;Tabla12[[#This Row],[Fecha Vencim.]],$C$8-Tabla12[[#This Row],[Fecha Vencim.]],"NO VENCIDA")</f>
        <v>NO VENCIDA</v>
      </c>
    </row>
    <row r="16" spans="1:12" x14ac:dyDescent="0.2">
      <c r="B16" s="127">
        <v>10029</v>
      </c>
      <c r="C16" s="54">
        <v>42465</v>
      </c>
      <c r="D16" s="56">
        <v>42830</v>
      </c>
      <c r="E16" s="57">
        <v>42860</v>
      </c>
      <c r="F16" s="58">
        <v>240</v>
      </c>
      <c r="G16" s="59" t="s">
        <v>357</v>
      </c>
      <c r="H16" s="128" t="str">
        <f>IF($C$8&gt;Tabla12[[#This Row],[Fecha Vencim.]],$C$8-Tabla12[[#This Row],[Fecha Vencim.]],"NO VENCIDA")</f>
        <v>NO VENCIDA</v>
      </c>
    </row>
    <row r="17" spans="2:8" x14ac:dyDescent="0.2">
      <c r="B17" s="127">
        <v>10030</v>
      </c>
      <c r="C17" s="54">
        <v>42526</v>
      </c>
      <c r="D17" s="56">
        <v>42526</v>
      </c>
      <c r="E17" s="57">
        <v>42556</v>
      </c>
      <c r="F17" s="58">
        <v>61.5</v>
      </c>
      <c r="G17" s="59" t="s">
        <v>356</v>
      </c>
      <c r="H17" s="128">
        <f>IF($C$8&gt;Tabla12[[#This Row],[Fecha Vencim.]],$C$8-Tabla12[[#This Row],[Fecha Vencim.]],"NO VENCIDA")</f>
        <v>105</v>
      </c>
    </row>
    <row r="18" spans="2:8" x14ac:dyDescent="0.2">
      <c r="B18" s="127">
        <v>10018</v>
      </c>
      <c r="C18" s="54">
        <v>42526</v>
      </c>
      <c r="D18" s="56">
        <v>42526</v>
      </c>
      <c r="E18" s="57">
        <v>42556</v>
      </c>
      <c r="F18" s="58">
        <v>211.25</v>
      </c>
      <c r="G18" s="59" t="s">
        <v>356</v>
      </c>
      <c r="H18" s="128">
        <f>IF($C$8&gt;Tabla12[[#This Row],[Fecha Vencim.]],$C$8-Tabla12[[#This Row],[Fecha Vencim.]],"NO VENCIDA")</f>
        <v>105</v>
      </c>
    </row>
    <row r="19" spans="2:8" x14ac:dyDescent="0.2">
      <c r="B19" s="127">
        <v>10035</v>
      </c>
      <c r="C19" s="54">
        <v>42526</v>
      </c>
      <c r="D19" s="56">
        <v>42891</v>
      </c>
      <c r="E19" s="57">
        <v>42921</v>
      </c>
      <c r="F19" s="58">
        <v>220.13</v>
      </c>
      <c r="G19" s="59" t="s">
        <v>353</v>
      </c>
      <c r="H19" s="128" t="str">
        <f>IF($C$8&gt;Tabla12[[#This Row],[Fecha Vencim.]],$C$8-Tabla12[[#This Row],[Fecha Vencim.]],"NO VENCIDA")</f>
        <v>NO VENCIDA</v>
      </c>
    </row>
    <row r="20" spans="2:8" x14ac:dyDescent="0.2">
      <c r="B20" s="127">
        <v>10010</v>
      </c>
      <c r="C20" s="54">
        <v>42528</v>
      </c>
      <c r="D20" s="56">
        <v>42893</v>
      </c>
      <c r="E20" s="57">
        <v>42923</v>
      </c>
      <c r="F20" s="58">
        <v>151.44</v>
      </c>
      <c r="G20" s="59" t="s">
        <v>354</v>
      </c>
      <c r="H20" s="128" t="str">
        <f>IF($C$8&gt;Tabla12[[#This Row],[Fecha Vencim.]],$C$8-Tabla12[[#This Row],[Fecha Vencim.]],"NO VENCIDA")</f>
        <v>NO VENCIDA</v>
      </c>
    </row>
    <row r="21" spans="2:8" x14ac:dyDescent="0.2">
      <c r="B21" s="127">
        <v>10030</v>
      </c>
      <c r="C21" s="54">
        <v>42528</v>
      </c>
      <c r="D21" s="56">
        <v>42528</v>
      </c>
      <c r="E21" s="57">
        <v>42558</v>
      </c>
      <c r="F21" s="58">
        <v>198.77</v>
      </c>
      <c r="G21" s="59" t="s">
        <v>355</v>
      </c>
      <c r="H21" s="128">
        <f>IF($C$8&gt;Tabla12[[#This Row],[Fecha Vencim.]],$C$8-Tabla12[[#This Row],[Fecha Vencim.]],"NO VENCIDA")</f>
        <v>103</v>
      </c>
    </row>
    <row r="22" spans="2:8" x14ac:dyDescent="0.2">
      <c r="B22" s="127">
        <v>10012</v>
      </c>
      <c r="C22" s="54">
        <v>42528</v>
      </c>
      <c r="D22" s="56">
        <v>42528</v>
      </c>
      <c r="E22" s="57">
        <v>42558</v>
      </c>
      <c r="F22" s="58">
        <v>98.66</v>
      </c>
      <c r="G22" s="59" t="s">
        <v>355</v>
      </c>
      <c r="H22" s="128">
        <f>IF($C$8&gt;Tabla12[[#This Row],[Fecha Vencim.]],$C$8-Tabla12[[#This Row],[Fecha Vencim.]],"NO VENCIDA")</f>
        <v>103</v>
      </c>
    </row>
    <row r="23" spans="2:8" x14ac:dyDescent="0.2">
      <c r="B23" s="127">
        <v>10024</v>
      </c>
      <c r="C23" s="54">
        <v>42529</v>
      </c>
      <c r="D23" s="56">
        <v>42528</v>
      </c>
      <c r="E23" s="57">
        <v>42558</v>
      </c>
      <c r="F23" s="58">
        <v>135.63999999999999</v>
      </c>
      <c r="G23" s="59" t="s">
        <v>355</v>
      </c>
      <c r="H23" s="128">
        <f>IF($C$8&gt;Tabla12[[#This Row],[Fecha Vencim.]],$C$8-Tabla12[[#This Row],[Fecha Vencim.]],"NO VENCIDA")</f>
        <v>103</v>
      </c>
    </row>
    <row r="24" spans="2:8" x14ac:dyDescent="0.2">
      <c r="B24" s="127">
        <v>10014</v>
      </c>
      <c r="C24" s="54">
        <v>42529</v>
      </c>
      <c r="D24" s="56">
        <v>42528</v>
      </c>
      <c r="E24" s="57">
        <v>42558</v>
      </c>
      <c r="F24" s="58">
        <v>56.5</v>
      </c>
      <c r="G24" s="59" t="s">
        <v>356</v>
      </c>
      <c r="H24" s="128">
        <f>IF($C$8&gt;Tabla12[[#This Row],[Fecha Vencim.]],$C$8-Tabla12[[#This Row],[Fecha Vencim.]],"NO VENCIDA")</f>
        <v>103</v>
      </c>
    </row>
    <row r="25" spans="2:8" x14ac:dyDescent="0.2">
      <c r="B25" s="127">
        <v>10021</v>
      </c>
      <c r="C25" s="54">
        <v>42529</v>
      </c>
      <c r="D25" s="56">
        <v>42528</v>
      </c>
      <c r="E25" s="57">
        <v>42558</v>
      </c>
      <c r="F25" s="58">
        <v>414.35</v>
      </c>
      <c r="G25" s="59" t="s">
        <v>356</v>
      </c>
      <c r="H25" s="128">
        <f>IF($C$8&gt;Tabla12[[#This Row],[Fecha Vencim.]],$C$8-Tabla12[[#This Row],[Fecha Vencim.]],"NO VENCIDA")</f>
        <v>103</v>
      </c>
    </row>
    <row r="26" spans="2:8" x14ac:dyDescent="0.2">
      <c r="B26" s="127">
        <v>10022</v>
      </c>
      <c r="C26" s="54">
        <v>42529</v>
      </c>
      <c r="D26" s="56">
        <v>42651</v>
      </c>
      <c r="E26" s="57">
        <v>42682</v>
      </c>
      <c r="F26" s="58">
        <v>75.989999999999995</v>
      </c>
      <c r="G26" s="59" t="s">
        <v>358</v>
      </c>
      <c r="H26" s="128" t="str">
        <f>IF($C$8&gt;Tabla12[[#This Row],[Fecha Vencim.]],$C$8-Tabla12[[#This Row],[Fecha Vencim.]],"NO VENCIDA")</f>
        <v>NO VENCIDA</v>
      </c>
    </row>
    <row r="27" spans="2:8" x14ac:dyDescent="0.2">
      <c r="B27" s="127">
        <v>10026</v>
      </c>
      <c r="C27" s="54">
        <v>42529</v>
      </c>
      <c r="D27" s="56">
        <v>42529</v>
      </c>
      <c r="E27" s="57">
        <v>42559</v>
      </c>
      <c r="F27" s="58">
        <v>159.88</v>
      </c>
      <c r="G27" s="59" t="s">
        <v>358</v>
      </c>
      <c r="H27" s="128">
        <f>IF($C$8&gt;Tabla12[[#This Row],[Fecha Vencim.]],$C$8-Tabla12[[#This Row],[Fecha Vencim.]],"NO VENCIDA")</f>
        <v>102</v>
      </c>
    </row>
    <row r="28" spans="2:8" x14ac:dyDescent="0.2">
      <c r="B28" s="127">
        <v>10033</v>
      </c>
      <c r="C28" s="54">
        <v>42529</v>
      </c>
      <c r="D28" s="56">
        <v>42712</v>
      </c>
      <c r="E28" s="57">
        <v>42743</v>
      </c>
      <c r="F28" s="58">
        <v>190</v>
      </c>
      <c r="G28" s="59" t="s">
        <v>357</v>
      </c>
      <c r="H28" s="128" t="str">
        <f>IF($C$8&gt;Tabla12[[#This Row],[Fecha Vencim.]],$C$8-Tabla12[[#This Row],[Fecha Vencim.]],"NO VENCIDA")</f>
        <v>NO VENCIDA</v>
      </c>
    </row>
    <row r="29" spans="2:8" x14ac:dyDescent="0.2">
      <c r="B29" s="127">
        <v>10029</v>
      </c>
      <c r="C29" s="54">
        <v>42530</v>
      </c>
      <c r="D29" s="56">
        <v>42529</v>
      </c>
      <c r="E29" s="57">
        <v>42559</v>
      </c>
      <c r="F29" s="58">
        <v>267.99</v>
      </c>
      <c r="G29" s="59" t="s">
        <v>356</v>
      </c>
      <c r="H29" s="128">
        <f>IF($C$8&gt;Tabla12[[#This Row],[Fecha Vencim.]],$C$8-Tabla12[[#This Row],[Fecha Vencim.]],"NO VENCIDA")</f>
        <v>102</v>
      </c>
    </row>
    <row r="30" spans="2:8" x14ac:dyDescent="0.2">
      <c r="B30" s="127">
        <v>10015</v>
      </c>
      <c r="C30" s="54">
        <v>42530</v>
      </c>
      <c r="D30" s="56">
        <v>42712</v>
      </c>
      <c r="E30" s="57">
        <v>42743</v>
      </c>
      <c r="F30" s="58">
        <v>561.11</v>
      </c>
      <c r="G30" s="59" t="s">
        <v>355</v>
      </c>
      <c r="H30" s="128" t="str">
        <f>IF($C$8&gt;Tabla12[[#This Row],[Fecha Vencim.]],$C$8-Tabla12[[#This Row],[Fecha Vencim.]],"NO VENCIDA")</f>
        <v>NO VENCIDA</v>
      </c>
    </row>
    <row r="31" spans="2:8" x14ac:dyDescent="0.2">
      <c r="B31" s="127">
        <v>10036</v>
      </c>
      <c r="C31" s="54">
        <v>42530</v>
      </c>
      <c r="D31" s="56">
        <v>42529</v>
      </c>
      <c r="E31" s="57">
        <v>42559</v>
      </c>
      <c r="F31" s="58">
        <v>180.25</v>
      </c>
      <c r="G31" s="59" t="s">
        <v>353</v>
      </c>
      <c r="H31" s="128">
        <f>IF($C$8&gt;Tabla12[[#This Row],[Fecha Vencim.]],$C$8-Tabla12[[#This Row],[Fecha Vencim.]],"NO VENCIDA")</f>
        <v>102</v>
      </c>
    </row>
    <row r="32" spans="2:8" x14ac:dyDescent="0.2">
      <c r="B32" s="127">
        <v>10032</v>
      </c>
      <c r="C32" s="54">
        <v>42530</v>
      </c>
      <c r="D32" s="56">
        <v>42529</v>
      </c>
      <c r="E32" s="57">
        <v>42559</v>
      </c>
      <c r="F32" s="58">
        <v>424.6</v>
      </c>
      <c r="G32" s="59" t="s">
        <v>354</v>
      </c>
      <c r="H32" s="128">
        <f>IF($C$8&gt;Tabla12[[#This Row],[Fecha Vencim.]],$C$8-Tabla12[[#This Row],[Fecha Vencim.]],"NO VENCIDA")</f>
        <v>102</v>
      </c>
    </row>
    <row r="33" spans="2:8" x14ac:dyDescent="0.2">
      <c r="B33" s="127">
        <v>10017</v>
      </c>
      <c r="C33" s="54">
        <v>42531</v>
      </c>
      <c r="D33" s="56">
        <v>42530</v>
      </c>
      <c r="E33" s="57">
        <v>42560</v>
      </c>
      <c r="F33" s="58">
        <v>119.85</v>
      </c>
      <c r="G33" s="59" t="s">
        <v>357</v>
      </c>
      <c r="H33" s="128">
        <f>IF($C$8&gt;Tabla12[[#This Row],[Fecha Vencim.]],$C$8-Tabla12[[#This Row],[Fecha Vencim.]],"NO VENCIDA")</f>
        <v>101</v>
      </c>
    </row>
    <row r="34" spans="2:8" x14ac:dyDescent="0.2">
      <c r="B34" s="127">
        <v>10026</v>
      </c>
      <c r="C34" s="54">
        <v>42531</v>
      </c>
      <c r="D34" s="56">
        <v>42713</v>
      </c>
      <c r="E34" s="57">
        <v>42744</v>
      </c>
      <c r="F34" s="58">
        <v>114.5</v>
      </c>
      <c r="G34" s="59" t="s">
        <v>354</v>
      </c>
      <c r="H34" s="128" t="str">
        <f>IF($C$8&gt;Tabla12[[#This Row],[Fecha Vencim.]],$C$8-Tabla12[[#This Row],[Fecha Vencim.]],"NO VENCIDA")</f>
        <v>NO VENCIDA</v>
      </c>
    </row>
    <row r="35" spans="2:8" x14ac:dyDescent="0.2">
      <c r="B35" s="127">
        <v>10033</v>
      </c>
      <c r="C35" s="54">
        <v>42531</v>
      </c>
      <c r="D35" s="56">
        <v>42530</v>
      </c>
      <c r="E35" s="57">
        <v>42560</v>
      </c>
      <c r="F35" s="58">
        <v>323.68</v>
      </c>
      <c r="G35" s="59" t="s">
        <v>355</v>
      </c>
      <c r="H35" s="128">
        <f>IF($C$8&gt;Tabla12[[#This Row],[Fecha Vencim.]],$C$8-Tabla12[[#This Row],[Fecha Vencim.]],"NO VENCIDA")</f>
        <v>101</v>
      </c>
    </row>
    <row r="36" spans="2:8" x14ac:dyDescent="0.2">
      <c r="B36" s="127">
        <v>10029</v>
      </c>
      <c r="C36" s="54">
        <v>42531</v>
      </c>
      <c r="D36" s="56">
        <v>42530</v>
      </c>
      <c r="E36" s="57">
        <v>42560</v>
      </c>
      <c r="F36" s="58">
        <v>244.97</v>
      </c>
      <c r="G36" s="59" t="s">
        <v>357</v>
      </c>
      <c r="H36" s="128">
        <f>IF($C$8&gt;Tabla12[[#This Row],[Fecha Vencim.]],$C$8-Tabla12[[#This Row],[Fecha Vencim.]],"NO VENCIDA")</f>
        <v>101</v>
      </c>
    </row>
    <row r="37" spans="2:8" x14ac:dyDescent="0.2">
      <c r="B37" s="127">
        <v>10023</v>
      </c>
      <c r="C37" s="54">
        <v>42532</v>
      </c>
      <c r="D37" s="56">
        <v>42530</v>
      </c>
      <c r="E37" s="57">
        <v>42560</v>
      </c>
      <c r="F37" s="58">
        <v>1751.25</v>
      </c>
      <c r="G37" s="59" t="s">
        <v>353</v>
      </c>
      <c r="H37" s="128">
        <f>IF($C$8&gt;Tabla12[[#This Row],[Fecha Vencim.]],$C$8-Tabla12[[#This Row],[Fecha Vencim.]],"NO VENCIDA")</f>
        <v>101</v>
      </c>
    </row>
    <row r="38" spans="2:8" x14ac:dyDescent="0.2">
      <c r="B38" s="127">
        <v>10016</v>
      </c>
      <c r="C38" s="54">
        <v>42532</v>
      </c>
      <c r="D38" s="56">
        <v>42713</v>
      </c>
      <c r="E38" s="57">
        <v>42560</v>
      </c>
      <c r="F38" s="58">
        <v>531.66999999999996</v>
      </c>
      <c r="G38" s="59" t="s">
        <v>354</v>
      </c>
      <c r="H38" s="128">
        <f>IF($C$8&gt;Tabla12[[#This Row],[Fecha Vencim.]],$C$8-Tabla12[[#This Row],[Fecha Vencim.]],"NO VENCIDA")</f>
        <v>101</v>
      </c>
    </row>
    <row r="39" spans="2:8" x14ac:dyDescent="0.2">
      <c r="B39" s="136">
        <v>10028</v>
      </c>
      <c r="C39" s="137">
        <v>42551</v>
      </c>
      <c r="D39" s="138">
        <v>42530</v>
      </c>
      <c r="E39" s="139">
        <v>42560</v>
      </c>
      <c r="F39" s="140">
        <v>1150.95</v>
      </c>
      <c r="G39" s="141" t="s">
        <v>357</v>
      </c>
      <c r="H39" s="142">
        <f>IF($C$8&gt;Tabla12[[#This Row],[Fecha Vencim.]],$C$8-Tabla12[[#This Row],[Fecha Vencim.]],"NO VENCIDA")</f>
        <v>101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40"/>
  <sheetViews>
    <sheetView showGridLines="0" topLeftCell="D1" zoomScaleNormal="145" workbookViewId="0">
      <selection activeCell="H12" sqref="H12:H40"/>
    </sheetView>
  </sheetViews>
  <sheetFormatPr baseColWidth="10" defaultColWidth="0" defaultRowHeight="18" customHeight="1" x14ac:dyDescent="0.25"/>
  <cols>
    <col min="1" max="1" width="1.7109375" style="60" customWidth="1"/>
    <col min="2" max="2" width="45.42578125" style="60" customWidth="1"/>
    <col min="3" max="4" width="24" style="60" customWidth="1"/>
    <col min="5" max="5" width="26" style="60" customWidth="1"/>
    <col min="6" max="8" width="25.85546875" style="60" customWidth="1"/>
    <col min="9" max="9" width="22.42578125" style="60" customWidth="1"/>
    <col min="10" max="13" width="9.28515625" style="61" hidden="1" customWidth="1"/>
    <col min="14" max="14" width="10.7109375" style="62" hidden="1" customWidth="1"/>
    <col min="15" max="15" width="9.28515625" style="62" hidden="1" customWidth="1"/>
    <col min="16" max="19" width="9.28515625" style="61" hidden="1" customWidth="1"/>
    <col min="20" max="20" width="13.28515625" style="62" hidden="1" customWidth="1"/>
    <col min="21" max="21" width="6.42578125" style="60" hidden="1" customWidth="1"/>
    <col min="22" max="24" width="1.28515625" style="60" hidden="1" customWidth="1"/>
    <col min="25" max="16384" width="0" style="60" hidden="1"/>
  </cols>
  <sheetData>
    <row r="1" spans="1:21" ht="34.5" customHeight="1" x14ac:dyDescent="0.5">
      <c r="A1" s="55" t="s">
        <v>212</v>
      </c>
    </row>
    <row r="2" spans="1:21" ht="18" customHeight="1" x14ac:dyDescent="0.3">
      <c r="A2" s="6" t="s">
        <v>441</v>
      </c>
    </row>
    <row r="5" spans="1:21" ht="12.75" x14ac:dyDescent="0.25"/>
    <row r="6" spans="1:21" ht="34.5" x14ac:dyDescent="0.35">
      <c r="B6" s="162" t="s">
        <v>364</v>
      </c>
      <c r="C6" s="162"/>
      <c r="D6" s="162"/>
      <c r="E6" s="162"/>
      <c r="F6" s="162"/>
      <c r="G6" s="162"/>
      <c r="H6" s="162"/>
      <c r="I6" s="162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ht="34.5" x14ac:dyDescent="0.25">
      <c r="B7" s="64" t="s">
        <v>365</v>
      </c>
      <c r="C7" s="65"/>
      <c r="D7" s="65"/>
      <c r="E7" s="66"/>
      <c r="F7" s="65"/>
      <c r="G7" s="6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1:21" ht="12.75" x14ac:dyDescent="0.25"/>
    <row r="9" spans="1:21" ht="12.75" x14ac:dyDescent="0.25">
      <c r="B9" s="67"/>
      <c r="C9" s="68" t="s">
        <v>366</v>
      </c>
      <c r="D9" s="68"/>
      <c r="E9" s="68"/>
      <c r="F9" s="69" t="s">
        <v>367</v>
      </c>
      <c r="G9" s="69"/>
      <c r="H9" s="69"/>
      <c r="I9" s="69"/>
      <c r="J9" s="68"/>
      <c r="K9" s="68"/>
      <c r="L9" s="68"/>
      <c r="M9" s="68"/>
      <c r="N9" s="68"/>
      <c r="O9" s="68"/>
      <c r="P9" s="68"/>
      <c r="Q9" s="68"/>
      <c r="R9" s="68"/>
      <c r="S9" s="68"/>
      <c r="T9" s="70"/>
      <c r="U9" s="71"/>
    </row>
    <row r="10" spans="1:21" ht="6" customHeight="1" x14ac:dyDescent="0.25">
      <c r="B10" s="67"/>
      <c r="C10" s="72"/>
      <c r="D10" s="73"/>
      <c r="E10" s="74"/>
      <c r="F10" s="75"/>
      <c r="G10" s="69"/>
      <c r="H10" s="69"/>
      <c r="I10" s="69"/>
      <c r="J10" s="72"/>
      <c r="K10" s="74"/>
      <c r="L10" s="72"/>
      <c r="M10" s="74"/>
      <c r="N10" s="72"/>
      <c r="O10" s="74"/>
      <c r="P10" s="72"/>
      <c r="Q10" s="73"/>
      <c r="R10" s="73"/>
      <c r="S10" s="74"/>
      <c r="T10" s="76"/>
      <c r="U10" s="76"/>
    </row>
    <row r="11" spans="1:21" s="79" customFormat="1" ht="30" customHeight="1" x14ac:dyDescent="0.25">
      <c r="B11" s="77" t="s">
        <v>368</v>
      </c>
      <c r="C11" s="78" t="s">
        <v>369</v>
      </c>
      <c r="D11" s="78" t="s">
        <v>370</v>
      </c>
      <c r="E11" s="77" t="s">
        <v>371</v>
      </c>
      <c r="F11" s="77" t="s">
        <v>372</v>
      </c>
      <c r="G11" s="77" t="s">
        <v>373</v>
      </c>
      <c r="H11" s="77" t="s">
        <v>374</v>
      </c>
      <c r="I11" s="77" t="s">
        <v>375</v>
      </c>
      <c r="J11" s="77" t="s">
        <v>260</v>
      </c>
      <c r="K11" s="77" t="s">
        <v>261</v>
      </c>
      <c r="L11" s="77" t="s">
        <v>262</v>
      </c>
      <c r="M11" s="77" t="s">
        <v>263</v>
      </c>
      <c r="N11" s="77" t="s">
        <v>376</v>
      </c>
      <c r="O11" s="77" t="s">
        <v>377</v>
      </c>
      <c r="P11" s="77" t="s">
        <v>378</v>
      </c>
      <c r="Q11" s="77" t="s">
        <v>379</v>
      </c>
      <c r="R11" s="77" t="s">
        <v>380</v>
      </c>
      <c r="S11" s="77" t="s">
        <v>381</v>
      </c>
      <c r="T11" s="77" t="s">
        <v>382</v>
      </c>
      <c r="U11" s="77" t="s">
        <v>383</v>
      </c>
    </row>
    <row r="12" spans="1:21" s="88" customFormat="1" ht="24" customHeight="1" x14ac:dyDescent="0.25">
      <c r="B12" s="80" t="s">
        <v>384</v>
      </c>
      <c r="C12" s="81">
        <v>1</v>
      </c>
      <c r="D12" s="81" t="s">
        <v>385</v>
      </c>
      <c r="E12" s="80" t="s">
        <v>386</v>
      </c>
      <c r="F12" s="82">
        <v>310000000</v>
      </c>
      <c r="G12" s="82">
        <v>358752007</v>
      </c>
      <c r="H12" s="82"/>
      <c r="I12" s="80"/>
      <c r="J12" s="83"/>
      <c r="K12" s="84"/>
      <c r="L12" s="83"/>
      <c r="M12" s="84"/>
      <c r="N12" s="85"/>
      <c r="O12" s="85"/>
      <c r="P12" s="86"/>
      <c r="Q12" s="86"/>
      <c r="R12" s="84"/>
      <c r="S12" s="83"/>
      <c r="T12" s="85"/>
      <c r="U12" s="87"/>
    </row>
    <row r="13" spans="1:21" s="88" customFormat="1" ht="24" customHeight="1" x14ac:dyDescent="0.25">
      <c r="B13" s="80" t="s">
        <v>387</v>
      </c>
      <c r="C13" s="81">
        <v>2</v>
      </c>
      <c r="D13" s="81" t="s">
        <v>385</v>
      </c>
      <c r="E13" s="80" t="s">
        <v>386</v>
      </c>
      <c r="F13" s="82">
        <v>280000000</v>
      </c>
      <c r="G13" s="82">
        <v>267972981</v>
      </c>
      <c r="H13" s="82"/>
      <c r="I13" s="60"/>
      <c r="J13" s="89"/>
      <c r="K13" s="90"/>
      <c r="L13" s="89"/>
      <c r="M13" s="90"/>
      <c r="N13" s="91"/>
      <c r="O13" s="91"/>
      <c r="P13" s="92"/>
      <c r="Q13" s="92"/>
      <c r="R13" s="90"/>
      <c r="S13" s="89"/>
      <c r="T13" s="91"/>
      <c r="U13" s="93"/>
    </row>
    <row r="14" spans="1:21" ht="24" customHeight="1" x14ac:dyDescent="0.25">
      <c r="B14" s="80" t="s">
        <v>388</v>
      </c>
      <c r="C14" s="81">
        <v>3</v>
      </c>
      <c r="D14" s="81" t="s">
        <v>385</v>
      </c>
      <c r="E14" s="80" t="s">
        <v>386</v>
      </c>
      <c r="F14" s="82">
        <v>280000000</v>
      </c>
      <c r="G14" s="82">
        <v>324244137</v>
      </c>
      <c r="H14" s="82"/>
      <c r="J14" s="89"/>
      <c r="K14" s="90"/>
      <c r="L14" s="89"/>
      <c r="M14" s="90"/>
      <c r="N14" s="91"/>
      <c r="O14" s="91"/>
      <c r="P14" s="92"/>
      <c r="Q14" s="92"/>
      <c r="R14" s="90"/>
      <c r="S14" s="89"/>
      <c r="T14" s="91"/>
      <c r="U14" s="93"/>
    </row>
    <row r="15" spans="1:21" ht="24" customHeight="1" x14ac:dyDescent="0.25">
      <c r="B15" s="80" t="s">
        <v>389</v>
      </c>
      <c r="C15" s="81">
        <v>4</v>
      </c>
      <c r="D15" s="81" t="s">
        <v>390</v>
      </c>
      <c r="E15" s="80" t="s">
        <v>391</v>
      </c>
      <c r="F15" s="82">
        <v>56100000</v>
      </c>
      <c r="G15" s="82">
        <v>85060949</v>
      </c>
      <c r="H15" s="82"/>
      <c r="J15" s="89"/>
      <c r="K15" s="90"/>
      <c r="L15" s="89"/>
      <c r="M15" s="90"/>
      <c r="N15" s="91"/>
      <c r="O15" s="91"/>
      <c r="P15" s="92"/>
      <c r="Q15" s="92"/>
      <c r="R15" s="90"/>
      <c r="S15" s="89"/>
      <c r="T15" s="91"/>
      <c r="U15" s="93"/>
    </row>
    <row r="16" spans="1:21" ht="24" customHeight="1" x14ac:dyDescent="0.25">
      <c r="B16" s="80" t="s">
        <v>392</v>
      </c>
      <c r="C16" s="81">
        <v>5</v>
      </c>
      <c r="D16" s="81" t="s">
        <v>390</v>
      </c>
      <c r="E16" s="80" t="s">
        <v>393</v>
      </c>
      <c r="F16" s="82">
        <v>24000000</v>
      </c>
      <c r="G16" s="82">
        <v>-67885594</v>
      </c>
      <c r="H16" s="82"/>
      <c r="J16" s="89"/>
      <c r="K16" s="90"/>
      <c r="L16" s="89"/>
      <c r="M16" s="90"/>
      <c r="N16" s="91"/>
      <c r="O16" s="91"/>
      <c r="P16" s="92"/>
      <c r="Q16" s="92"/>
      <c r="R16" s="90"/>
      <c r="S16" s="89"/>
      <c r="T16" s="91"/>
      <c r="U16" s="93"/>
    </row>
    <row r="17" spans="2:21" s="88" customFormat="1" ht="24" customHeight="1" x14ac:dyDescent="0.25">
      <c r="B17" s="80" t="s">
        <v>394</v>
      </c>
      <c r="C17" s="81">
        <v>6</v>
      </c>
      <c r="D17" s="81" t="s">
        <v>385</v>
      </c>
      <c r="E17" s="80" t="s">
        <v>386</v>
      </c>
      <c r="F17" s="82">
        <v>23000000</v>
      </c>
      <c r="G17" s="82">
        <v>31816071</v>
      </c>
      <c r="H17" s="82"/>
      <c r="I17" s="60"/>
      <c r="J17" s="89"/>
      <c r="K17" s="90"/>
      <c r="L17" s="89"/>
      <c r="M17" s="90"/>
      <c r="N17" s="91"/>
      <c r="O17" s="91"/>
      <c r="P17" s="92"/>
      <c r="Q17" s="92"/>
      <c r="R17" s="90"/>
      <c r="S17" s="89"/>
      <c r="T17" s="91"/>
      <c r="U17" s="93"/>
    </row>
    <row r="18" spans="2:21" ht="24" customHeight="1" x14ac:dyDescent="0.25">
      <c r="B18" s="80" t="s">
        <v>395</v>
      </c>
      <c r="C18" s="81">
        <v>7</v>
      </c>
      <c r="D18" s="81" t="s">
        <v>390</v>
      </c>
      <c r="E18" s="80" t="s">
        <v>386</v>
      </c>
      <c r="F18" s="82">
        <v>22000000</v>
      </c>
      <c r="G18" s="82">
        <v>15320259</v>
      </c>
      <c r="H18" s="82"/>
      <c r="J18" s="89"/>
      <c r="K18" s="90"/>
      <c r="L18" s="89"/>
      <c r="M18" s="90"/>
      <c r="N18" s="91"/>
      <c r="O18" s="91"/>
      <c r="P18" s="92"/>
      <c r="Q18" s="92"/>
      <c r="R18" s="90"/>
      <c r="S18" s="89"/>
      <c r="T18" s="91"/>
      <c r="U18" s="93"/>
    </row>
    <row r="19" spans="2:21" ht="24" customHeight="1" x14ac:dyDescent="0.25">
      <c r="B19" s="80" t="s">
        <v>396</v>
      </c>
      <c r="C19" s="81">
        <v>8</v>
      </c>
      <c r="D19" s="81" t="s">
        <v>390</v>
      </c>
      <c r="E19" s="80" t="s">
        <v>397</v>
      </c>
      <c r="F19" s="82">
        <v>22000000</v>
      </c>
      <c r="G19" s="82">
        <v>43952449</v>
      </c>
      <c r="H19" s="82"/>
      <c r="J19" s="89"/>
      <c r="K19" s="90"/>
      <c r="L19" s="89"/>
      <c r="M19" s="90"/>
      <c r="N19" s="91"/>
      <c r="O19" s="91"/>
      <c r="P19" s="92"/>
      <c r="Q19" s="92"/>
      <c r="R19" s="90"/>
      <c r="S19" s="89"/>
      <c r="T19" s="91"/>
      <c r="U19" s="93"/>
    </row>
    <row r="20" spans="2:21" ht="24" customHeight="1" x14ac:dyDescent="0.25">
      <c r="B20" s="80" t="s">
        <v>398</v>
      </c>
      <c r="C20" s="81">
        <v>9</v>
      </c>
      <c r="D20" s="81" t="s">
        <v>390</v>
      </c>
      <c r="E20" s="80" t="s">
        <v>399</v>
      </c>
      <c r="F20" s="82">
        <v>21000000</v>
      </c>
      <c r="G20" s="82">
        <v>61894042</v>
      </c>
      <c r="H20" s="82"/>
      <c r="J20" s="89"/>
      <c r="K20" s="90"/>
      <c r="L20" s="89"/>
      <c r="M20" s="90"/>
      <c r="N20" s="91"/>
      <c r="O20" s="91"/>
      <c r="P20" s="92"/>
      <c r="Q20" s="92"/>
      <c r="R20" s="90"/>
      <c r="S20" s="89"/>
      <c r="T20" s="91"/>
      <c r="U20" s="93"/>
    </row>
    <row r="21" spans="2:21" s="88" customFormat="1" ht="24" customHeight="1" x14ac:dyDescent="0.25">
      <c r="B21" s="80" t="s">
        <v>400</v>
      </c>
      <c r="C21" s="81">
        <v>10</v>
      </c>
      <c r="D21" s="81" t="s">
        <v>401</v>
      </c>
      <c r="E21" s="80" t="s">
        <v>402</v>
      </c>
      <c r="F21" s="82">
        <v>21000000</v>
      </c>
      <c r="G21" s="82">
        <v>51254207</v>
      </c>
      <c r="H21" s="82"/>
      <c r="I21" s="60"/>
      <c r="J21" s="83"/>
      <c r="K21" s="84"/>
      <c r="L21" s="83"/>
      <c r="M21" s="84"/>
      <c r="N21" s="85"/>
      <c r="O21" s="85"/>
      <c r="P21" s="86"/>
      <c r="Q21" s="86"/>
      <c r="R21" s="84"/>
      <c r="S21" s="83"/>
      <c r="T21" s="85"/>
      <c r="U21" s="87"/>
    </row>
    <row r="22" spans="2:21" s="88" customFormat="1" ht="24" customHeight="1" x14ac:dyDescent="0.25">
      <c r="B22" s="80" t="s">
        <v>403</v>
      </c>
      <c r="C22" s="81">
        <v>11</v>
      </c>
      <c r="D22" s="81" t="s">
        <v>390</v>
      </c>
      <c r="E22" s="80" t="s">
        <v>386</v>
      </c>
      <c r="F22" s="82">
        <v>21000000</v>
      </c>
      <c r="G22" s="82">
        <v>-51402883</v>
      </c>
      <c r="H22" s="82"/>
      <c r="I22" s="60"/>
      <c r="J22" s="89"/>
      <c r="K22" s="90"/>
      <c r="L22" s="89"/>
      <c r="M22" s="90"/>
      <c r="N22" s="91"/>
      <c r="O22" s="91"/>
      <c r="P22" s="92"/>
      <c r="Q22" s="92"/>
      <c r="R22" s="90"/>
      <c r="S22" s="89"/>
      <c r="T22" s="91"/>
      <c r="U22" s="93"/>
    </row>
    <row r="23" spans="2:21" ht="24" customHeight="1" x14ac:dyDescent="0.25">
      <c r="B23" s="80" t="s">
        <v>404</v>
      </c>
      <c r="C23" s="81">
        <v>12</v>
      </c>
      <c r="D23" s="81" t="s">
        <v>390</v>
      </c>
      <c r="E23" s="80" t="s">
        <v>405</v>
      </c>
      <c r="F23" s="82">
        <v>20000000</v>
      </c>
      <c r="G23" s="82">
        <v>6998855</v>
      </c>
      <c r="H23" s="82"/>
      <c r="J23" s="89"/>
      <c r="K23" s="90"/>
      <c r="L23" s="89"/>
      <c r="M23" s="90"/>
      <c r="N23" s="91"/>
      <c r="O23" s="91"/>
      <c r="P23" s="92"/>
      <c r="Q23" s="92"/>
      <c r="R23" s="90"/>
      <c r="S23" s="89"/>
      <c r="T23" s="91"/>
      <c r="U23" s="93"/>
    </row>
    <row r="24" spans="2:21" ht="24" customHeight="1" x14ac:dyDescent="0.25">
      <c r="B24" s="80" t="s">
        <v>406</v>
      </c>
      <c r="C24" s="81">
        <v>13</v>
      </c>
      <c r="D24" s="81" t="s">
        <v>390</v>
      </c>
      <c r="E24" s="80" t="s">
        <v>407</v>
      </c>
      <c r="F24" s="82">
        <v>18000000</v>
      </c>
      <c r="G24" s="82">
        <v>-67569210</v>
      </c>
      <c r="H24" s="82"/>
      <c r="J24" s="89"/>
      <c r="K24" s="90"/>
      <c r="L24" s="89"/>
      <c r="M24" s="90"/>
      <c r="N24" s="91"/>
      <c r="O24" s="91"/>
      <c r="P24" s="92"/>
      <c r="Q24" s="92"/>
      <c r="R24" s="90"/>
      <c r="S24" s="89"/>
      <c r="T24" s="91"/>
      <c r="U24" s="93"/>
    </row>
    <row r="25" spans="2:21" ht="24" customHeight="1" x14ac:dyDescent="0.25">
      <c r="B25" s="80" t="s">
        <v>408</v>
      </c>
      <c r="C25" s="81">
        <v>14</v>
      </c>
      <c r="D25" s="81" t="s">
        <v>409</v>
      </c>
      <c r="E25" s="80" t="s">
        <v>386</v>
      </c>
      <c r="F25" s="82">
        <v>18000000</v>
      </c>
      <c r="G25" s="82">
        <v>15087630</v>
      </c>
      <c r="H25" s="82"/>
      <c r="J25" s="89"/>
      <c r="K25" s="90"/>
      <c r="L25" s="89"/>
      <c r="M25" s="90"/>
      <c r="N25" s="91"/>
      <c r="O25" s="91"/>
      <c r="P25" s="92"/>
      <c r="Q25" s="92"/>
      <c r="R25" s="90"/>
      <c r="S25" s="89"/>
      <c r="T25" s="91"/>
      <c r="U25" s="93"/>
    </row>
    <row r="26" spans="2:21" s="88" customFormat="1" ht="24" customHeight="1" x14ac:dyDescent="0.25">
      <c r="B26" s="80" t="s">
        <v>410</v>
      </c>
      <c r="C26" s="81">
        <v>15</v>
      </c>
      <c r="D26" s="81" t="s">
        <v>390</v>
      </c>
      <c r="E26" s="80" t="s">
        <v>411</v>
      </c>
      <c r="F26" s="82">
        <v>17000000</v>
      </c>
      <c r="G26" s="82">
        <v>40238117</v>
      </c>
      <c r="H26" s="82"/>
      <c r="I26" s="60"/>
      <c r="J26" s="89"/>
      <c r="K26" s="90"/>
      <c r="L26" s="89"/>
      <c r="M26" s="90"/>
      <c r="N26" s="91"/>
      <c r="O26" s="91"/>
      <c r="P26" s="92"/>
      <c r="Q26" s="92"/>
      <c r="R26" s="90"/>
      <c r="S26" s="89"/>
      <c r="T26" s="91"/>
      <c r="U26" s="93"/>
    </row>
    <row r="27" spans="2:21" ht="18" customHeight="1" x14ac:dyDescent="0.25">
      <c r="B27" s="80"/>
      <c r="C27" s="81"/>
      <c r="D27" s="144"/>
      <c r="E27" s="80"/>
      <c r="F27" s="82"/>
      <c r="G27" s="145"/>
      <c r="H27" s="82"/>
      <c r="J27" s="89"/>
      <c r="K27" s="90"/>
      <c r="L27" s="89"/>
      <c r="M27" s="90"/>
      <c r="N27" s="91"/>
      <c r="O27" s="91"/>
      <c r="P27" s="92"/>
      <c r="Q27" s="92"/>
      <c r="R27" s="90"/>
      <c r="S27" s="89"/>
      <c r="T27" s="91"/>
      <c r="U27" s="146"/>
    </row>
    <row r="28" spans="2:21" ht="18" customHeight="1" x14ac:dyDescent="0.25">
      <c r="B28" s="80"/>
      <c r="C28" s="81"/>
      <c r="D28" s="144"/>
      <c r="E28" s="80"/>
      <c r="F28" s="82"/>
      <c r="G28" s="145"/>
      <c r="H28" s="82"/>
      <c r="J28" s="89"/>
      <c r="K28" s="90"/>
      <c r="L28" s="89"/>
      <c r="M28" s="90"/>
      <c r="N28" s="91"/>
      <c r="O28" s="91"/>
      <c r="P28" s="92"/>
      <c r="Q28" s="92"/>
      <c r="R28" s="90"/>
      <c r="S28" s="89"/>
      <c r="T28" s="91"/>
      <c r="U28" s="146"/>
    </row>
    <row r="29" spans="2:21" ht="18" customHeight="1" x14ac:dyDescent="0.25">
      <c r="B29" s="80"/>
      <c r="C29" s="81"/>
      <c r="D29" s="144"/>
      <c r="E29" s="80"/>
      <c r="F29" s="82"/>
      <c r="G29" s="145"/>
      <c r="H29" s="82"/>
      <c r="J29" s="89"/>
      <c r="K29" s="90"/>
      <c r="L29" s="89"/>
      <c r="M29" s="90"/>
      <c r="N29" s="91"/>
      <c r="O29" s="91"/>
      <c r="P29" s="92"/>
      <c r="Q29" s="92"/>
      <c r="R29" s="90"/>
      <c r="S29" s="89"/>
      <c r="T29" s="91"/>
      <c r="U29" s="146"/>
    </row>
    <row r="30" spans="2:21" ht="18" customHeight="1" x14ac:dyDescent="0.25">
      <c r="B30" s="80"/>
      <c r="C30" s="81"/>
      <c r="D30" s="144"/>
      <c r="E30" s="80"/>
      <c r="F30" s="82"/>
      <c r="G30" s="145"/>
      <c r="H30" s="82"/>
      <c r="J30" s="89"/>
      <c r="K30" s="90"/>
      <c r="L30" s="89"/>
      <c r="M30" s="90"/>
      <c r="N30" s="91"/>
      <c r="O30" s="91"/>
      <c r="P30" s="92"/>
      <c r="Q30" s="92"/>
      <c r="R30" s="90"/>
      <c r="S30" s="89"/>
      <c r="T30" s="91"/>
      <c r="U30" s="146"/>
    </row>
    <row r="31" spans="2:21" ht="18" customHeight="1" x14ac:dyDescent="0.25">
      <c r="B31" s="80"/>
      <c r="C31" s="81"/>
      <c r="D31" s="144"/>
      <c r="E31" s="80"/>
      <c r="F31" s="82"/>
      <c r="G31" s="145"/>
      <c r="H31" s="82"/>
      <c r="J31" s="89"/>
      <c r="K31" s="90"/>
      <c r="L31" s="89"/>
      <c r="M31" s="90"/>
      <c r="N31" s="91"/>
      <c r="O31" s="91"/>
      <c r="P31" s="92"/>
      <c r="Q31" s="92"/>
      <c r="R31" s="90"/>
      <c r="S31" s="89"/>
      <c r="T31" s="91"/>
      <c r="U31" s="146"/>
    </row>
    <row r="32" spans="2:21" ht="18" customHeight="1" x14ac:dyDescent="0.25">
      <c r="B32" s="80"/>
      <c r="C32" s="81"/>
      <c r="D32" s="144"/>
      <c r="E32" s="80"/>
      <c r="F32" s="82"/>
      <c r="G32" s="145"/>
      <c r="H32" s="82"/>
      <c r="J32" s="89"/>
      <c r="K32" s="90"/>
      <c r="L32" s="89"/>
      <c r="M32" s="90"/>
      <c r="N32" s="91"/>
      <c r="O32" s="91"/>
      <c r="P32" s="92"/>
      <c r="Q32" s="92"/>
      <c r="R32" s="90"/>
      <c r="S32" s="89"/>
      <c r="T32" s="91"/>
      <c r="U32" s="146"/>
    </row>
    <row r="33" spans="2:21" ht="18" customHeight="1" x14ac:dyDescent="0.25">
      <c r="B33" s="80"/>
      <c r="C33" s="81"/>
      <c r="D33" s="144"/>
      <c r="E33" s="80"/>
      <c r="F33" s="82"/>
      <c r="G33" s="145"/>
      <c r="H33" s="82"/>
      <c r="J33" s="89"/>
      <c r="K33" s="90"/>
      <c r="L33" s="89"/>
      <c r="M33" s="90"/>
      <c r="N33" s="91"/>
      <c r="O33" s="91"/>
      <c r="P33" s="92"/>
      <c r="Q33" s="92"/>
      <c r="R33" s="90"/>
      <c r="S33" s="89"/>
      <c r="T33" s="91"/>
      <c r="U33" s="146"/>
    </row>
    <row r="34" spans="2:21" ht="18" customHeight="1" x14ac:dyDescent="0.25">
      <c r="B34" s="80"/>
      <c r="C34" s="81"/>
      <c r="D34" s="144"/>
      <c r="E34" s="80"/>
      <c r="F34" s="82"/>
      <c r="G34" s="145"/>
      <c r="H34" s="82"/>
      <c r="J34" s="89"/>
      <c r="K34" s="90"/>
      <c r="L34" s="89"/>
      <c r="M34" s="90"/>
      <c r="N34" s="91"/>
      <c r="O34" s="91"/>
      <c r="P34" s="92"/>
      <c r="Q34" s="92"/>
      <c r="R34" s="90"/>
      <c r="S34" s="89"/>
      <c r="T34" s="91"/>
      <c r="U34" s="146"/>
    </row>
    <row r="35" spans="2:21" ht="18" customHeight="1" x14ac:dyDescent="0.25">
      <c r="B35" s="80"/>
      <c r="C35" s="81"/>
      <c r="D35" s="144"/>
      <c r="E35" s="80"/>
      <c r="F35" s="82"/>
      <c r="G35" s="145"/>
      <c r="H35" s="82"/>
      <c r="J35" s="89"/>
      <c r="K35" s="90"/>
      <c r="L35" s="89"/>
      <c r="M35" s="90"/>
      <c r="N35" s="91"/>
      <c r="O35" s="91"/>
      <c r="P35" s="92"/>
      <c r="Q35" s="92"/>
      <c r="R35" s="90"/>
      <c r="S35" s="89"/>
      <c r="T35" s="91"/>
      <c r="U35" s="146"/>
    </row>
    <row r="36" spans="2:21" ht="18" customHeight="1" x14ac:dyDescent="0.25">
      <c r="B36" s="80"/>
      <c r="C36" s="81"/>
      <c r="D36" s="144"/>
      <c r="E36" s="80"/>
      <c r="F36" s="82"/>
      <c r="G36" s="145"/>
      <c r="H36" s="82"/>
      <c r="J36" s="89"/>
      <c r="K36" s="90"/>
      <c r="L36" s="89"/>
      <c r="M36" s="90"/>
      <c r="N36" s="91"/>
      <c r="O36" s="91"/>
      <c r="P36" s="92"/>
      <c r="Q36" s="92"/>
      <c r="R36" s="90"/>
      <c r="S36" s="89"/>
      <c r="T36" s="91"/>
      <c r="U36" s="146"/>
    </row>
    <row r="37" spans="2:21" ht="18" customHeight="1" x14ac:dyDescent="0.25">
      <c r="B37" s="80"/>
      <c r="C37" s="81"/>
      <c r="D37" s="144"/>
      <c r="E37" s="80"/>
      <c r="F37" s="82"/>
      <c r="G37" s="145"/>
      <c r="H37" s="82"/>
      <c r="J37" s="89"/>
      <c r="K37" s="90"/>
      <c r="L37" s="89"/>
      <c r="M37" s="90"/>
      <c r="N37" s="91"/>
      <c r="O37" s="91"/>
      <c r="P37" s="92"/>
      <c r="Q37" s="92"/>
      <c r="R37" s="90"/>
      <c r="S37" s="89"/>
      <c r="T37" s="91"/>
      <c r="U37" s="146"/>
    </row>
    <row r="38" spans="2:21" ht="18" customHeight="1" x14ac:dyDescent="0.25">
      <c r="B38" s="80"/>
      <c r="C38" s="81"/>
      <c r="D38" s="144"/>
      <c r="E38" s="80"/>
      <c r="F38" s="82"/>
      <c r="G38" s="145"/>
      <c r="H38" s="82"/>
      <c r="J38" s="89"/>
      <c r="K38" s="90"/>
      <c r="L38" s="89"/>
      <c r="M38" s="90"/>
      <c r="N38" s="91"/>
      <c r="O38" s="91"/>
      <c r="P38" s="92"/>
      <c r="Q38" s="92"/>
      <c r="R38" s="90"/>
      <c r="S38" s="89"/>
      <c r="T38" s="91"/>
      <c r="U38" s="146"/>
    </row>
    <row r="39" spans="2:21" ht="18" customHeight="1" x14ac:dyDescent="0.25">
      <c r="B39" s="80"/>
      <c r="C39" s="81"/>
      <c r="D39" s="144"/>
      <c r="E39" s="80"/>
      <c r="F39" s="82"/>
      <c r="G39" s="145"/>
      <c r="H39" s="82"/>
      <c r="J39" s="89"/>
      <c r="K39" s="90"/>
      <c r="L39" s="89"/>
      <c r="M39" s="90"/>
      <c r="N39" s="91"/>
      <c r="O39" s="91"/>
      <c r="P39" s="92"/>
      <c r="Q39" s="92"/>
      <c r="R39" s="90"/>
      <c r="S39" s="89"/>
      <c r="T39" s="91"/>
      <c r="U39" s="146"/>
    </row>
    <row r="40" spans="2:21" ht="18" customHeight="1" x14ac:dyDescent="0.25">
      <c r="B40" s="80"/>
      <c r="C40" s="81"/>
      <c r="D40" s="144"/>
      <c r="E40" s="80"/>
      <c r="F40" s="82"/>
      <c r="G40" s="145"/>
      <c r="H40" s="82"/>
      <c r="J40" s="89"/>
      <c r="K40" s="90"/>
      <c r="L40" s="89"/>
      <c r="M40" s="90"/>
      <c r="N40" s="91"/>
      <c r="O40" s="91"/>
      <c r="P40" s="92"/>
      <c r="Q40" s="92"/>
      <c r="R40" s="90"/>
      <c r="S40" s="89"/>
      <c r="T40" s="91"/>
      <c r="U40" s="146"/>
    </row>
  </sheetData>
  <mergeCells count="1">
    <mergeCell ref="B6:I6"/>
  </mergeCells>
  <conditionalFormatting sqref="T9:U10 U41:U65496">
    <cfRule type="cellIs" dxfId="57" priority="7" stopIfTrue="1" operator="equal">
      <formula>"VERDE"</formula>
    </cfRule>
    <cfRule type="cellIs" dxfId="56" priority="8" stopIfTrue="1" operator="equal">
      <formula>"AMARILLO"</formula>
    </cfRule>
    <cfRule type="cellIs" dxfId="55" priority="9" stopIfTrue="1" operator="equal">
      <formula>"ROJO"</formula>
    </cfRule>
  </conditionalFormatting>
  <conditionalFormatting sqref="J12:M40 R12:S40">
    <cfRule type="expression" dxfId="54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theme="8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  <x14:sparkline>
              <xm:f>'Top Empresas Mundial'!F27:G27</xm:f>
              <xm:sqref>H27</xm:sqref>
            </x14:sparkline>
            <x14:sparkline>
              <xm:f>'Top Empresas Mundial'!F28:G28</xm:f>
              <xm:sqref>H28</xm:sqref>
            </x14:sparkline>
            <x14:sparkline>
              <xm:f>'Top Empresas Mundial'!F29:G29</xm:f>
              <xm:sqref>H29</xm:sqref>
            </x14:sparkline>
            <x14:sparkline>
              <xm:f>'Top Empresas Mundial'!F30:G30</xm:f>
              <xm:sqref>H30</xm:sqref>
            </x14:sparkline>
            <x14:sparkline>
              <xm:f>'Top Empresas Mundial'!F31:G31</xm:f>
              <xm:sqref>H31</xm:sqref>
            </x14:sparkline>
            <x14:sparkline>
              <xm:f>'Top Empresas Mundial'!F32:G32</xm:f>
              <xm:sqref>H32</xm:sqref>
            </x14:sparkline>
            <x14:sparkline>
              <xm:f>'Top Empresas Mundial'!F33:G33</xm:f>
              <xm:sqref>H33</xm:sqref>
            </x14:sparkline>
            <x14:sparkline>
              <xm:f>'Top Empresas Mundial'!F34:G34</xm:f>
              <xm:sqref>H34</xm:sqref>
            </x14:sparkline>
            <x14:sparkline>
              <xm:f>'Top Empresas Mundial'!F35:G35</xm:f>
              <xm:sqref>H35</xm:sqref>
            </x14:sparkline>
            <x14:sparkline>
              <xm:f>'Top Empresas Mundial'!F36:G36</xm:f>
              <xm:sqref>H36</xm:sqref>
            </x14:sparkline>
            <x14:sparkline>
              <xm:f>'Top Empresas Mundial'!F37:G37</xm:f>
              <xm:sqref>H37</xm:sqref>
            </x14:sparkline>
            <x14:sparkline>
              <xm:f>'Top Empresas Mundial'!F38:G38</xm:f>
              <xm:sqref>H38</xm:sqref>
            </x14:sparkline>
            <x14:sparkline>
              <xm:f>'Top Empresas Mundial'!F39:G39</xm:f>
              <xm:sqref>H39</xm:sqref>
            </x14:sparkline>
            <x14:sparkline>
              <xm:f>'Top Empresas Mundial'!F40:G40</xm:f>
              <xm:sqref>H40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DHASBOARD</vt:lpstr>
      <vt:lpstr>Grafica 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Oscar Salvador Rosas Garcia</cp:lastModifiedBy>
  <dcterms:created xsi:type="dcterms:W3CDTF">2021-06-24T20:15:17Z</dcterms:created>
  <dcterms:modified xsi:type="dcterms:W3CDTF">2021-06-29T00:20:43Z</dcterms:modified>
</cp:coreProperties>
</file>