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21505685F942F1/Documents/"/>
    </mc:Choice>
  </mc:AlternateContent>
  <xr:revisionPtr revIDLastSave="6098" documentId="8_{C3431FEF-00CD-4CA0-BE4B-4B006E2B3781}" xr6:coauthVersionLast="47" xr6:coauthVersionMax="47" xr10:uidLastSave="{D74140A4-8760-4CCB-B1E6-2F241E5D7745}"/>
  <bookViews>
    <workbookView xWindow="0" yWindow="60" windowWidth="21600" windowHeight="11295" activeTab="1" xr2:uid="{08189861-3A71-4914-9C05-AEA3E679233A}"/>
  </bookViews>
  <sheets>
    <sheet name="VIVA" sheetId="1" r:id="rId1"/>
    <sheet name="VOLARIS" sheetId="2" r:id="rId2"/>
    <sheet name="AEROMEXICO" sheetId="3" r:id="rId3"/>
    <sheet name="VIVA TRIM" sheetId="4" r:id="rId4"/>
    <sheet name="AEROMEXICO TRIM" sheetId="5" r:id="rId5"/>
    <sheet name="VOLARIS TRI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5" l="1"/>
  <c r="K28" i="5"/>
  <c r="J28" i="5"/>
  <c r="K26" i="5" l="1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L18" i="5"/>
  <c r="K18" i="5"/>
  <c r="J18" i="5"/>
  <c r="K17" i="5"/>
  <c r="J17" i="5"/>
  <c r="K16" i="5"/>
  <c r="J16" i="5"/>
  <c r="K14" i="5"/>
  <c r="J14" i="5"/>
  <c r="K13" i="5"/>
  <c r="J13" i="5"/>
  <c r="J11" i="5"/>
  <c r="K9" i="5"/>
  <c r="J9" i="5"/>
  <c r="K8" i="5"/>
  <c r="J8" i="5"/>
  <c r="K7" i="5"/>
  <c r="J7" i="5"/>
  <c r="K6" i="5"/>
  <c r="J6" i="5"/>
  <c r="K5" i="5"/>
  <c r="J5" i="5"/>
  <c r="K4" i="5"/>
  <c r="J4" i="5"/>
  <c r="L9" i="5" l="1"/>
  <c r="L17" i="5"/>
  <c r="L7" i="5"/>
  <c r="L8" i="5"/>
  <c r="L5" i="5"/>
  <c r="L6" i="5"/>
</calcChain>
</file>

<file path=xl/sharedStrings.xml><?xml version="1.0" encoding="utf-8"?>
<sst xmlns="http://schemas.openxmlformats.org/spreadsheetml/2006/main" count="148" uniqueCount="100">
  <si>
    <t>Fecha</t>
  </si>
  <si>
    <t>Paasajeros</t>
  </si>
  <si>
    <t>Capacidad</t>
  </si>
  <si>
    <t>Factor Ocupación Nacional</t>
  </si>
  <si>
    <t>Factor Ocupación Internacional</t>
  </si>
  <si>
    <t>RPK (KILOMETROS)</t>
  </si>
  <si>
    <t>ASK (KILOMETROS)</t>
  </si>
  <si>
    <t>RPM Nacional (MILLAS)</t>
  </si>
  <si>
    <t>RPM Internacional (MILLAS)</t>
  </si>
  <si>
    <t>ASM Nacional (MILLAS)</t>
  </si>
  <si>
    <t>ASM Internacional (MILLAS)</t>
  </si>
  <si>
    <t>Pasajeros Internacional</t>
  </si>
  <si>
    <t>Pasajeros Nacional</t>
  </si>
  <si>
    <t>RPM (MILLAS)</t>
  </si>
  <si>
    <t>ASM (MILLAS)</t>
  </si>
  <si>
    <t>Factor Ocupación (KILOMETROS)</t>
  </si>
  <si>
    <t>Factor Ocupación (MILLAS)</t>
  </si>
  <si>
    <t>Psajeros Nacional</t>
  </si>
  <si>
    <t>ASK Internacional (KILOMETROS)</t>
  </si>
  <si>
    <t>ASK Nacional (KILOMETROS)</t>
  </si>
  <si>
    <t>RPK Internacional (KILOMETROS)</t>
  </si>
  <si>
    <t>RPK Nacional (KILOMETROS)</t>
  </si>
  <si>
    <t>ASK</t>
  </si>
  <si>
    <t>RPK</t>
  </si>
  <si>
    <t>FACTOR OCUPACION</t>
  </si>
  <si>
    <t>RASK</t>
  </si>
  <si>
    <t>CASK</t>
  </si>
  <si>
    <t>COSTO POR ASIENTO</t>
  </si>
  <si>
    <t>DISTANCIA PROMEDIO</t>
  </si>
  <si>
    <t>UTILIDAD OPERACIONAL (MILLONES)</t>
  </si>
  <si>
    <t>UAFIDAR</t>
  </si>
  <si>
    <t>UTILIDAD ANTES DE IMPUESTOS</t>
  </si>
  <si>
    <t>UTILIDAD NETA</t>
  </si>
  <si>
    <t>GASTOS OPERACIONALES (Combustible)</t>
  </si>
  <si>
    <t>GASTOS OPERACIONALES (Mantenimiento)</t>
  </si>
  <si>
    <t>GASTOS OPERACIONALES (Rentas)</t>
  </si>
  <si>
    <t>GASTOS OPERACIONALES (Otros Gastos)</t>
  </si>
  <si>
    <t>INGRESOS OPERACIONALES (Pasajeros)</t>
  </si>
  <si>
    <t>INGRESOS OPERACIONALES (Cargos por servicios)</t>
  </si>
  <si>
    <t>TRIMESTRE</t>
  </si>
  <si>
    <t>TOTAL INGRESOS OPERACIONALES</t>
  </si>
  <si>
    <t>TOTAL GASTOS OPERACIONALES</t>
  </si>
  <si>
    <t>GASTOS OPERACIONALES (Gastos de Administración)</t>
  </si>
  <si>
    <t>GASTOS OPERACIONALES (Sueldos, Salarios)</t>
  </si>
  <si>
    <t>GASTOS OPERACIONALES (Depreciación y Amortizacion)</t>
  </si>
  <si>
    <t>INGRESO FINANCIERO (millones)</t>
  </si>
  <si>
    <t>GASTOS OPERACIONALES (Derecho Uso Aereo)</t>
  </si>
  <si>
    <t>ASM</t>
  </si>
  <si>
    <t>RPM</t>
  </si>
  <si>
    <t>TOTAL PASAJEROS (MILES)</t>
  </si>
  <si>
    <t>TRASM</t>
  </si>
  <si>
    <t>CASM</t>
  </si>
  <si>
    <t>TIPO DE CAMBIO</t>
  </si>
  <si>
    <t>CASK (Costo Total / ASK)</t>
  </si>
  <si>
    <t>TRASK (Ingreso Total / ASK)</t>
  </si>
  <si>
    <t>RASK (Pasaje / ASK)</t>
  </si>
  <si>
    <t>GASTOS OPERACIONALES (Fuerza de Trabajo)</t>
  </si>
  <si>
    <t>GASTOS OPERACIONALES (Tráfico Escala)</t>
  </si>
  <si>
    <t>GASTOS OPERACIONALES (Negocios Conjuntos)</t>
  </si>
  <si>
    <t>UAFIDAR (MILLONES)</t>
  </si>
  <si>
    <t>TOTAL GASTOS (OP, VENTA, DAR)</t>
  </si>
  <si>
    <t>INGRESO GASTO FINANCIERO (millones)</t>
  </si>
  <si>
    <t>YIELD (PASAJE / RPK)</t>
  </si>
  <si>
    <t>GASTOS OPERACIONALES (Servicio Pasajero)</t>
  </si>
  <si>
    <t>INGRESOS OPERACIONALES (Otros Ingresos)</t>
  </si>
  <si>
    <t>GASTOS (Rentas, Depreciación y Amortización)</t>
  </si>
  <si>
    <t>UTILIDAD OPERACIÓN (Pérdida antes de Gastos Financieros)</t>
  </si>
  <si>
    <t>UTILIDAD / PERDIDA ANTES DE IMPUESTOS</t>
  </si>
  <si>
    <t>Deterioro de Propiedades y Equipo</t>
  </si>
  <si>
    <t>GASTOS OPERACIONALES (Reestructura)</t>
  </si>
  <si>
    <t xml:space="preserve">GASTOS OPERACIONALES (Venta &amp; Admin) </t>
  </si>
  <si>
    <t>ASM (millones)</t>
  </si>
  <si>
    <t>RPM (millones)</t>
  </si>
  <si>
    <t>YIELD (PASAJE / RPM) centavos</t>
  </si>
  <si>
    <t>TRASM (Ingreso Total / ASM) centavos</t>
  </si>
  <si>
    <t>RASM (Pasaje / ASM) centavos</t>
  </si>
  <si>
    <t>CASM (Costo Total / ASK) tentavos</t>
  </si>
  <si>
    <t>INGRESOS OPERACIONALES (Pasajeros) millones</t>
  </si>
  <si>
    <t>INGRESOS OPERACIONALES (Otros Ingresos) millones</t>
  </si>
  <si>
    <t>TOTAL INGRESOS OPERACIONALES millones</t>
  </si>
  <si>
    <t>GASTOS OPERACIONALES (Combustible) millones</t>
  </si>
  <si>
    <t>GASTOS OPERACIONALES (Arrendamientos Equipos) millones</t>
  </si>
  <si>
    <t>GASTOS OPERACIONALES (Navegación, aterrizaje y despegue) millones</t>
  </si>
  <si>
    <t>GASTOS OPERACIONALES (Salarios y Beneficios) millones</t>
  </si>
  <si>
    <t>GASTOS OPERACIONALES (Venta, Mercadotecnia y Distribución) millones</t>
  </si>
  <si>
    <t>GASTOS OPERACIONALES (Mantenimiento) millones</t>
  </si>
  <si>
    <t>GASTOS OPERACIONALES (Depreciación y Amortización)  millones</t>
  </si>
  <si>
    <t>GASTOS OPERACIONALES (Depreciación por derecho de Uso) millones</t>
  </si>
  <si>
    <t>GASTOS OPERACIONALES (Otros Gastos) millones</t>
  </si>
  <si>
    <t>TOTAL GASTOS OPERACIONALES millones</t>
  </si>
  <si>
    <t>GASTOS (Rentas, Depreciación y Amortización) millones</t>
  </si>
  <si>
    <t>Deterioro de Propiedades y Equipo millones</t>
  </si>
  <si>
    <t>TOTAL GASTOS (OP, VENTA, DAR) millones</t>
  </si>
  <si>
    <t>UTILIDAD OPERACIÓN (Pérdida antes de Gastos Financieros) millones</t>
  </si>
  <si>
    <t>INGRESO GASTO FINANCIERO (millones) millones</t>
  </si>
  <si>
    <t>UTILIDAD / PERDIDA ANTES DE IMPUESTOS millones</t>
  </si>
  <si>
    <t>UTILIDAD NETA millones</t>
  </si>
  <si>
    <t>TRASK</t>
  </si>
  <si>
    <t>RASM</t>
  </si>
  <si>
    <t>GASTOS OPERACIONALES (Otros)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</si>
</sst>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33BA-E9A8-4677-9E1A-6F745C4C68C7}">
  <dimension ref="A1:Q103"/>
  <sheetViews>
    <sheetView topLeftCell="A87" zoomScaleNormal="100" workbookViewId="0">
      <selection activeCell="A103" sqref="A97:A103"/>
    </sheetView>
  </sheetViews>
  <sheetFormatPr defaultColWidth="9.140625" defaultRowHeight="15" x14ac:dyDescent="0.25"/>
  <cols>
    <col min="1" max="1" width="10.42578125" style="4" bestFit="1" customWidth="1"/>
    <col min="2" max="2" width="11.42578125" customWidth="1"/>
    <col min="3" max="3" width="12" customWidth="1"/>
    <col min="4" max="4" width="16.85546875" bestFit="1" customWidth="1"/>
    <col min="5" max="5" width="13.85546875" customWidth="1"/>
    <col min="6" max="6" width="16" customWidth="1"/>
    <col min="7" max="7" width="11.140625" customWidth="1"/>
    <col min="8" max="8" width="11.7109375" customWidth="1"/>
    <col min="9" max="9" width="11.7109375" bestFit="1" customWidth="1"/>
    <col min="10" max="10" width="14.140625" customWidth="1"/>
    <col min="11" max="11" width="12.42578125" customWidth="1"/>
    <col min="12" max="12" width="13.7109375" customWidth="1"/>
    <col min="13" max="13" width="17.5703125" customWidth="1"/>
    <col min="14" max="14" width="18.28515625" customWidth="1"/>
    <col min="15" max="15" width="14.7109375" customWidth="1"/>
    <col min="16" max="16" width="17.28515625" customWidth="1"/>
  </cols>
  <sheetData>
    <row r="1" spans="1:17" ht="29.25" customHeight="1" x14ac:dyDescent="0.25">
      <c r="A1" s="6" t="s">
        <v>0</v>
      </c>
      <c r="B1" s="2" t="s">
        <v>1</v>
      </c>
      <c r="C1" s="2" t="s">
        <v>2</v>
      </c>
      <c r="D1" s="2" t="s">
        <v>15</v>
      </c>
      <c r="E1" s="2" t="s">
        <v>5</v>
      </c>
      <c r="F1" s="2" t="s">
        <v>6</v>
      </c>
      <c r="G1" s="2" t="s">
        <v>13</v>
      </c>
      <c r="H1" s="2" t="s">
        <v>14</v>
      </c>
      <c r="I1" s="2" t="s">
        <v>12</v>
      </c>
      <c r="J1" s="2" t="s">
        <v>11</v>
      </c>
      <c r="K1" s="2" t="s">
        <v>3</v>
      </c>
      <c r="L1" s="2" t="s">
        <v>4</v>
      </c>
      <c r="M1" s="2" t="s">
        <v>7</v>
      </c>
      <c r="N1" s="2" t="s">
        <v>8</v>
      </c>
      <c r="O1" s="2" t="s">
        <v>9</v>
      </c>
      <c r="P1" s="2" t="s">
        <v>10</v>
      </c>
      <c r="Q1" s="2"/>
    </row>
    <row r="2" spans="1:17" x14ac:dyDescent="0.25">
      <c r="A2" s="7">
        <v>42461</v>
      </c>
      <c r="B2">
        <v>422504</v>
      </c>
      <c r="C2">
        <v>555798</v>
      </c>
      <c r="D2">
        <v>0.76</v>
      </c>
      <c r="F2">
        <v>564.5</v>
      </c>
    </row>
    <row r="3" spans="1:17" x14ac:dyDescent="0.25">
      <c r="A3" s="7">
        <v>42491</v>
      </c>
      <c r="B3">
        <v>477880</v>
      </c>
      <c r="C3">
        <v>585408</v>
      </c>
      <c r="D3">
        <v>0.82</v>
      </c>
      <c r="F3">
        <v>593.4</v>
      </c>
    </row>
    <row r="4" spans="1:17" x14ac:dyDescent="0.25">
      <c r="A4" s="7">
        <v>42522</v>
      </c>
      <c r="B4">
        <v>508797</v>
      </c>
      <c r="C4">
        <v>605172</v>
      </c>
      <c r="D4">
        <v>0.84</v>
      </c>
      <c r="F4">
        <v>610</v>
      </c>
    </row>
    <row r="5" spans="1:17" x14ac:dyDescent="0.25">
      <c r="A5" s="7">
        <v>42552</v>
      </c>
      <c r="B5">
        <v>736439</v>
      </c>
      <c r="C5">
        <v>834554</v>
      </c>
      <c r="D5">
        <v>0.88200000000000001</v>
      </c>
      <c r="F5">
        <v>838.1</v>
      </c>
    </row>
    <row r="6" spans="1:17" x14ac:dyDescent="0.25">
      <c r="A6" s="7">
        <v>42583</v>
      </c>
      <c r="B6">
        <v>687372</v>
      </c>
      <c r="C6">
        <v>803868</v>
      </c>
      <c r="D6">
        <v>0.85499999999999998</v>
      </c>
      <c r="F6">
        <v>808.5</v>
      </c>
    </row>
    <row r="7" spans="1:17" x14ac:dyDescent="0.25">
      <c r="A7" s="7">
        <v>42614</v>
      </c>
      <c r="B7">
        <v>552970</v>
      </c>
      <c r="C7">
        <v>634546</v>
      </c>
      <c r="D7">
        <v>0.871</v>
      </c>
      <c r="F7">
        <v>636.79999999999995</v>
      </c>
    </row>
    <row r="8" spans="1:17" x14ac:dyDescent="0.25">
      <c r="A8" s="7">
        <v>42644</v>
      </c>
      <c r="B8">
        <v>578124</v>
      </c>
      <c r="C8">
        <v>672150</v>
      </c>
      <c r="D8">
        <v>0.86</v>
      </c>
      <c r="F8">
        <v>668.4</v>
      </c>
    </row>
    <row r="9" spans="1:17" x14ac:dyDescent="0.25">
      <c r="A9" s="7">
        <v>42675</v>
      </c>
      <c r="B9">
        <v>587037</v>
      </c>
      <c r="C9">
        <v>675048</v>
      </c>
      <c r="D9">
        <v>0.87</v>
      </c>
      <c r="F9">
        <v>676</v>
      </c>
    </row>
    <row r="10" spans="1:17" x14ac:dyDescent="0.25">
      <c r="A10" s="7">
        <v>42705</v>
      </c>
      <c r="B10">
        <v>646121</v>
      </c>
      <c r="C10">
        <v>766590</v>
      </c>
      <c r="D10">
        <v>0.84299999999999997</v>
      </c>
      <c r="F10">
        <v>766.6</v>
      </c>
    </row>
    <row r="11" spans="1:17" x14ac:dyDescent="0.25">
      <c r="A11" s="7">
        <v>42736</v>
      </c>
      <c r="B11">
        <v>573743</v>
      </c>
      <c r="C11">
        <v>706692</v>
      </c>
      <c r="D11">
        <v>0.81</v>
      </c>
      <c r="F11">
        <v>709.9</v>
      </c>
    </row>
    <row r="12" spans="1:17" x14ac:dyDescent="0.25">
      <c r="A12" s="7">
        <v>42767</v>
      </c>
      <c r="B12">
        <v>462161</v>
      </c>
      <c r="C12">
        <v>542898</v>
      </c>
      <c r="D12">
        <v>0.85</v>
      </c>
      <c r="F12">
        <v>539.4</v>
      </c>
    </row>
    <row r="13" spans="1:17" x14ac:dyDescent="0.25">
      <c r="A13" s="7">
        <v>42795</v>
      </c>
      <c r="B13">
        <v>594061</v>
      </c>
      <c r="C13">
        <v>659508</v>
      </c>
      <c r="D13">
        <v>0.9</v>
      </c>
      <c r="F13">
        <v>665.1</v>
      </c>
    </row>
    <row r="14" spans="1:17" x14ac:dyDescent="0.25">
      <c r="A14" s="7">
        <v>42826</v>
      </c>
      <c r="B14">
        <v>665968</v>
      </c>
      <c r="C14">
        <v>735312</v>
      </c>
      <c r="D14">
        <v>0.90600000000000003</v>
      </c>
      <c r="F14">
        <v>733.8</v>
      </c>
    </row>
    <row r="15" spans="1:17" x14ac:dyDescent="0.25">
      <c r="A15" s="7">
        <v>42856</v>
      </c>
      <c r="B15">
        <v>665306</v>
      </c>
      <c r="C15">
        <v>742860</v>
      </c>
      <c r="D15">
        <v>0.89600000000000002</v>
      </c>
      <c r="F15">
        <v>729.6</v>
      </c>
    </row>
    <row r="16" spans="1:17" x14ac:dyDescent="0.25">
      <c r="A16" s="7">
        <v>42887</v>
      </c>
      <c r="B16">
        <v>720466</v>
      </c>
      <c r="C16">
        <v>805848</v>
      </c>
      <c r="D16">
        <v>0.89400000000000002</v>
      </c>
      <c r="F16">
        <v>807.5</v>
      </c>
    </row>
    <row r="17" spans="1:6" x14ac:dyDescent="0.25">
      <c r="A17" s="7">
        <v>42917</v>
      </c>
      <c r="B17">
        <v>846994</v>
      </c>
      <c r="C17">
        <v>916470</v>
      </c>
      <c r="D17">
        <v>0.92400000000000004</v>
      </c>
      <c r="F17">
        <v>952</v>
      </c>
    </row>
    <row r="18" spans="1:6" x14ac:dyDescent="0.25">
      <c r="A18" s="7">
        <v>42948</v>
      </c>
      <c r="B18">
        <v>810188</v>
      </c>
      <c r="C18">
        <v>888000</v>
      </c>
      <c r="D18">
        <v>0.91200000000000003</v>
      </c>
      <c r="F18">
        <v>919.3</v>
      </c>
    </row>
    <row r="19" spans="1:6" x14ac:dyDescent="0.25">
      <c r="A19" s="7">
        <v>42979</v>
      </c>
      <c r="B19">
        <v>644957</v>
      </c>
      <c r="C19">
        <v>758214</v>
      </c>
      <c r="D19">
        <v>0.85</v>
      </c>
      <c r="F19">
        <v>774.8</v>
      </c>
    </row>
    <row r="20" spans="1:6" x14ac:dyDescent="0.25">
      <c r="A20" s="7">
        <v>43009</v>
      </c>
      <c r="B20">
        <v>699357</v>
      </c>
      <c r="C20">
        <v>788124</v>
      </c>
      <c r="D20">
        <v>0.88700000000000001</v>
      </c>
      <c r="F20">
        <v>801.4</v>
      </c>
    </row>
    <row r="21" spans="1:6" x14ac:dyDescent="0.25">
      <c r="A21" s="7">
        <v>43040</v>
      </c>
      <c r="B21">
        <v>725626</v>
      </c>
      <c r="C21">
        <v>804468</v>
      </c>
      <c r="D21">
        <v>0.9</v>
      </c>
      <c r="F21">
        <v>813.9</v>
      </c>
    </row>
    <row r="22" spans="1:6" x14ac:dyDescent="0.25">
      <c r="A22" s="7">
        <v>43070</v>
      </c>
      <c r="B22">
        <v>786739</v>
      </c>
      <c r="C22">
        <v>883002</v>
      </c>
      <c r="D22">
        <v>0.89</v>
      </c>
      <c r="F22">
        <v>937.7</v>
      </c>
    </row>
    <row r="23" spans="1:6" x14ac:dyDescent="0.25">
      <c r="A23" s="7">
        <v>43101</v>
      </c>
      <c r="B23" s="1">
        <v>708884</v>
      </c>
      <c r="C23">
        <v>849888</v>
      </c>
      <c r="D23">
        <v>0.83</v>
      </c>
      <c r="F23">
        <v>921.6</v>
      </c>
    </row>
    <row r="24" spans="1:6" x14ac:dyDescent="0.25">
      <c r="A24" s="7">
        <v>43132</v>
      </c>
      <c r="B24" s="1">
        <v>620384</v>
      </c>
      <c r="C24">
        <v>707850</v>
      </c>
      <c r="D24">
        <v>0.88</v>
      </c>
      <c r="F24">
        <v>765.7</v>
      </c>
    </row>
    <row r="25" spans="1:6" x14ac:dyDescent="0.25">
      <c r="A25" s="7">
        <v>43160</v>
      </c>
      <c r="B25">
        <v>783480</v>
      </c>
      <c r="C25">
        <v>868902</v>
      </c>
      <c r="D25">
        <v>0.9</v>
      </c>
      <c r="F25">
        <v>937.6</v>
      </c>
    </row>
    <row r="26" spans="1:6" x14ac:dyDescent="0.25">
      <c r="A26" s="7">
        <v>43191</v>
      </c>
      <c r="B26">
        <v>784886</v>
      </c>
      <c r="C26">
        <v>865590</v>
      </c>
      <c r="D26">
        <v>0.90700000000000003</v>
      </c>
      <c r="F26">
        <v>926.7</v>
      </c>
    </row>
    <row r="27" spans="1:6" x14ac:dyDescent="0.25">
      <c r="A27" s="7">
        <v>43221</v>
      </c>
      <c r="B27">
        <v>809904</v>
      </c>
      <c r="C27">
        <v>888072</v>
      </c>
      <c r="D27">
        <v>0.91200000000000003</v>
      </c>
      <c r="F27">
        <v>941.6</v>
      </c>
    </row>
    <row r="28" spans="1:6" x14ac:dyDescent="0.25">
      <c r="A28" s="7">
        <v>43252</v>
      </c>
      <c r="B28">
        <v>818220</v>
      </c>
      <c r="C28">
        <v>905778</v>
      </c>
      <c r="D28">
        <v>0.90300000000000002</v>
      </c>
      <c r="F28">
        <v>971.8</v>
      </c>
    </row>
    <row r="29" spans="1:6" x14ac:dyDescent="0.25">
      <c r="A29" s="7">
        <v>43282</v>
      </c>
      <c r="B29">
        <v>993432</v>
      </c>
      <c r="C29">
        <v>1075902</v>
      </c>
      <c r="D29">
        <v>0.92300000000000004</v>
      </c>
      <c r="F29">
        <v>1168.8</v>
      </c>
    </row>
    <row r="30" spans="1:6" x14ac:dyDescent="0.25">
      <c r="A30" s="7">
        <v>43313</v>
      </c>
      <c r="B30">
        <v>967834</v>
      </c>
      <c r="C30">
        <v>1069758</v>
      </c>
      <c r="D30">
        <v>0.90500000000000003</v>
      </c>
      <c r="F30">
        <v>1153.7</v>
      </c>
    </row>
    <row r="31" spans="1:6" x14ac:dyDescent="0.25">
      <c r="A31" s="7">
        <v>43344</v>
      </c>
      <c r="B31">
        <v>813200</v>
      </c>
      <c r="C31">
        <v>915420</v>
      </c>
      <c r="D31">
        <v>0.89</v>
      </c>
      <c r="F31">
        <v>981.6</v>
      </c>
    </row>
    <row r="32" spans="1:6" x14ac:dyDescent="0.25">
      <c r="A32" s="7">
        <v>43374</v>
      </c>
      <c r="B32">
        <v>856295</v>
      </c>
      <c r="C32">
        <v>957072</v>
      </c>
      <c r="D32">
        <v>0.89500000000000002</v>
      </c>
      <c r="F32">
        <v>1032.4000000000001</v>
      </c>
    </row>
    <row r="33" spans="1:16" x14ac:dyDescent="0.25">
      <c r="A33" s="7">
        <v>43405</v>
      </c>
      <c r="B33">
        <v>899877</v>
      </c>
      <c r="C33">
        <v>1010412</v>
      </c>
      <c r="D33">
        <v>0.88900000000000001</v>
      </c>
      <c r="F33">
        <v>1105.2</v>
      </c>
    </row>
    <row r="34" spans="1:16" x14ac:dyDescent="0.25">
      <c r="A34" s="7">
        <v>43435</v>
      </c>
      <c r="B34">
        <v>957828</v>
      </c>
      <c r="C34">
        <v>1075410</v>
      </c>
      <c r="D34">
        <v>0.89</v>
      </c>
      <c r="F34">
        <v>1204.2</v>
      </c>
    </row>
    <row r="35" spans="1:16" x14ac:dyDescent="0.25">
      <c r="A35" s="7">
        <v>43466</v>
      </c>
      <c r="B35">
        <v>860201</v>
      </c>
      <c r="C35">
        <v>974226</v>
      </c>
      <c r="D35">
        <v>0.88</v>
      </c>
      <c r="F35">
        <v>1080</v>
      </c>
    </row>
    <row r="36" spans="1:16" x14ac:dyDescent="0.25">
      <c r="A36" s="7">
        <v>43497</v>
      </c>
      <c r="B36">
        <v>695873</v>
      </c>
      <c r="C36">
        <v>807462</v>
      </c>
      <c r="D36">
        <v>0.86</v>
      </c>
      <c r="F36">
        <v>850</v>
      </c>
    </row>
    <row r="37" spans="1:16" x14ac:dyDescent="0.25">
      <c r="A37" s="7">
        <v>43525</v>
      </c>
      <c r="B37">
        <v>841149</v>
      </c>
      <c r="C37">
        <v>931824</v>
      </c>
      <c r="D37">
        <v>0.90300000000000002</v>
      </c>
      <c r="F37">
        <v>1016.1</v>
      </c>
      <c r="G37">
        <v>574</v>
      </c>
      <c r="H37">
        <v>631.5</v>
      </c>
      <c r="I37">
        <v>790269</v>
      </c>
      <c r="J37">
        <v>50880</v>
      </c>
      <c r="K37">
        <v>0.91800000000000004</v>
      </c>
      <c r="L37">
        <v>0.84799999999999998</v>
      </c>
      <c r="M37">
        <v>507.5</v>
      </c>
      <c r="N37">
        <v>66.5</v>
      </c>
      <c r="O37">
        <v>553.1</v>
      </c>
      <c r="P37">
        <v>78.400000000000006</v>
      </c>
    </row>
    <row r="38" spans="1:16" x14ac:dyDescent="0.25">
      <c r="A38" s="7">
        <v>43556</v>
      </c>
      <c r="B38">
        <v>952521</v>
      </c>
      <c r="C38">
        <v>1075842</v>
      </c>
      <c r="D38">
        <v>0.88500000000000001</v>
      </c>
      <c r="F38">
        <v>1178.3</v>
      </c>
      <c r="G38">
        <v>650</v>
      </c>
      <c r="H38">
        <v>732</v>
      </c>
      <c r="I38">
        <v>897000</v>
      </c>
      <c r="J38">
        <v>56000</v>
      </c>
      <c r="K38">
        <v>0.89800000000000002</v>
      </c>
      <c r="L38">
        <v>0.80600000000000005</v>
      </c>
      <c r="M38">
        <v>581</v>
      </c>
      <c r="N38">
        <v>69</v>
      </c>
      <c r="O38">
        <v>646</v>
      </c>
      <c r="P38">
        <v>86</v>
      </c>
    </row>
    <row r="39" spans="1:16" x14ac:dyDescent="0.25">
      <c r="A39" s="7">
        <v>43586</v>
      </c>
      <c r="B39">
        <v>998808</v>
      </c>
      <c r="D39">
        <v>0.91320000000000001</v>
      </c>
      <c r="E39">
        <v>1104</v>
      </c>
      <c r="F39">
        <v>1209</v>
      </c>
      <c r="G39">
        <v>686</v>
      </c>
      <c r="H39">
        <v>752</v>
      </c>
      <c r="I39">
        <v>948000</v>
      </c>
      <c r="J39">
        <v>51000</v>
      </c>
      <c r="K39">
        <v>0.91800000000000004</v>
      </c>
      <c r="L39">
        <v>0.86</v>
      </c>
      <c r="M39">
        <v>621</v>
      </c>
      <c r="N39">
        <v>65</v>
      </c>
      <c r="O39">
        <v>676</v>
      </c>
      <c r="P39">
        <v>76</v>
      </c>
    </row>
    <row r="40" spans="1:16" x14ac:dyDescent="0.25">
      <c r="A40" s="7">
        <v>43617</v>
      </c>
      <c r="B40">
        <v>1042046</v>
      </c>
      <c r="D40">
        <v>0.91</v>
      </c>
      <c r="E40">
        <v>1188.7</v>
      </c>
      <c r="F40">
        <v>1307</v>
      </c>
      <c r="G40">
        <v>739</v>
      </c>
      <c r="H40">
        <v>812</v>
      </c>
      <c r="I40">
        <v>979000</v>
      </c>
      <c r="J40">
        <v>63000</v>
      </c>
      <c r="K40">
        <v>0.91700000000000004</v>
      </c>
      <c r="L40">
        <v>0.85599999999999998</v>
      </c>
      <c r="M40">
        <v>660</v>
      </c>
      <c r="N40">
        <v>79</v>
      </c>
      <c r="O40">
        <v>719</v>
      </c>
      <c r="P40">
        <v>93</v>
      </c>
    </row>
    <row r="41" spans="1:16" x14ac:dyDescent="0.25">
      <c r="A41" s="7">
        <v>43647</v>
      </c>
      <c r="B41">
        <v>1207941</v>
      </c>
      <c r="D41">
        <v>0.9</v>
      </c>
      <c r="E41">
        <v>1374.1</v>
      </c>
      <c r="F41">
        <v>1526.8</v>
      </c>
      <c r="G41">
        <v>854</v>
      </c>
      <c r="H41">
        <v>949</v>
      </c>
      <c r="I41">
        <v>1140000</v>
      </c>
      <c r="J41">
        <v>68000</v>
      </c>
      <c r="K41">
        <v>0.90200000000000002</v>
      </c>
      <c r="L41">
        <v>0.88500000000000001</v>
      </c>
      <c r="M41">
        <v>768</v>
      </c>
      <c r="N41">
        <v>85</v>
      </c>
      <c r="O41">
        <v>852</v>
      </c>
      <c r="P41">
        <v>97</v>
      </c>
    </row>
    <row r="42" spans="1:16" x14ac:dyDescent="0.25">
      <c r="A42" s="7">
        <v>43678</v>
      </c>
      <c r="B42">
        <v>1170179</v>
      </c>
      <c r="D42">
        <v>0.88300000000000001</v>
      </c>
      <c r="E42">
        <v>1318.2</v>
      </c>
      <c r="F42">
        <v>1492.3</v>
      </c>
      <c r="G42">
        <v>819</v>
      </c>
      <c r="H42">
        <v>927</v>
      </c>
      <c r="I42">
        <v>1109000</v>
      </c>
      <c r="J42">
        <v>60000</v>
      </c>
      <c r="K42">
        <v>0.88300000000000001</v>
      </c>
      <c r="L42">
        <v>0.88</v>
      </c>
      <c r="M42">
        <v>742</v>
      </c>
      <c r="N42">
        <v>76</v>
      </c>
      <c r="O42">
        <v>841</v>
      </c>
      <c r="P42">
        <v>87</v>
      </c>
    </row>
    <row r="43" spans="1:16" x14ac:dyDescent="0.25">
      <c r="A43" s="7">
        <v>43709</v>
      </c>
      <c r="B43">
        <v>969162</v>
      </c>
      <c r="D43">
        <v>0.85099999999999998</v>
      </c>
      <c r="E43">
        <v>1061.9000000000001</v>
      </c>
      <c r="F43">
        <v>1248.4000000000001</v>
      </c>
      <c r="G43">
        <v>660</v>
      </c>
      <c r="H43">
        <v>776</v>
      </c>
      <c r="I43">
        <v>926000</v>
      </c>
      <c r="J43">
        <v>43000</v>
      </c>
      <c r="K43">
        <v>0.86</v>
      </c>
      <c r="L43">
        <v>0.75900000000000001</v>
      </c>
      <c r="M43">
        <v>605</v>
      </c>
      <c r="N43">
        <v>55</v>
      </c>
      <c r="O43">
        <v>703</v>
      </c>
      <c r="P43">
        <v>73</v>
      </c>
    </row>
    <row r="44" spans="1:16" x14ac:dyDescent="0.25">
      <c r="A44" s="7">
        <v>43739</v>
      </c>
      <c r="B44">
        <v>1075136</v>
      </c>
      <c r="D44">
        <v>0.88300000000000001</v>
      </c>
      <c r="E44">
        <v>1190.0999999999999</v>
      </c>
      <c r="F44">
        <v>1347.4</v>
      </c>
      <c r="G44">
        <v>740</v>
      </c>
      <c r="H44">
        <v>837</v>
      </c>
      <c r="I44">
        <v>1026000</v>
      </c>
      <c r="J44">
        <v>49000</v>
      </c>
      <c r="K44">
        <v>0.88800000000000001</v>
      </c>
      <c r="L44">
        <v>0.83499999999999996</v>
      </c>
      <c r="M44">
        <v>676</v>
      </c>
      <c r="N44">
        <v>63</v>
      </c>
      <c r="O44">
        <v>761</v>
      </c>
      <c r="P44">
        <v>76</v>
      </c>
    </row>
    <row r="45" spans="1:16" x14ac:dyDescent="0.25">
      <c r="A45" s="7">
        <v>43770</v>
      </c>
      <c r="B45">
        <v>1069746</v>
      </c>
      <c r="D45">
        <v>0.88100000000000001</v>
      </c>
      <c r="E45">
        <v>1167</v>
      </c>
      <c r="F45">
        <v>1347.4</v>
      </c>
      <c r="G45">
        <v>725</v>
      </c>
      <c r="H45">
        <v>823</v>
      </c>
      <c r="I45">
        <v>1017000</v>
      </c>
      <c r="J45">
        <v>53000</v>
      </c>
      <c r="K45">
        <v>0.88700000000000001</v>
      </c>
      <c r="L45">
        <v>0.82499999999999996</v>
      </c>
      <c r="M45">
        <v>662</v>
      </c>
      <c r="N45">
        <v>63</v>
      </c>
      <c r="O45">
        <v>746</v>
      </c>
      <c r="P45">
        <v>77</v>
      </c>
    </row>
    <row r="46" spans="1:16" x14ac:dyDescent="0.25">
      <c r="A46" s="7">
        <v>43800</v>
      </c>
      <c r="B46">
        <v>1136886</v>
      </c>
      <c r="D46">
        <v>0.86799999999999999</v>
      </c>
      <c r="E46">
        <v>1285</v>
      </c>
      <c r="F46">
        <v>1480.7</v>
      </c>
      <c r="G46">
        <v>798</v>
      </c>
      <c r="H46">
        <v>920</v>
      </c>
      <c r="I46">
        <v>1058000</v>
      </c>
      <c r="J46">
        <v>79000</v>
      </c>
      <c r="K46">
        <v>0.876</v>
      </c>
      <c r="L46">
        <v>0.81299999999999994</v>
      </c>
      <c r="M46">
        <v>698</v>
      </c>
      <c r="N46">
        <v>100</v>
      </c>
      <c r="O46">
        <v>797</v>
      </c>
      <c r="P46">
        <v>123</v>
      </c>
    </row>
    <row r="47" spans="1:16" x14ac:dyDescent="0.25">
      <c r="A47" s="7">
        <v>43831</v>
      </c>
      <c r="B47">
        <v>1037085</v>
      </c>
      <c r="D47">
        <v>0.86599999999999999</v>
      </c>
      <c r="E47">
        <v>1180</v>
      </c>
      <c r="F47">
        <v>1362.9</v>
      </c>
    </row>
    <row r="48" spans="1:16" x14ac:dyDescent="0.25">
      <c r="A48" s="7">
        <v>43862</v>
      </c>
      <c r="B48">
        <v>950553</v>
      </c>
      <c r="D48">
        <v>0.86799999999999999</v>
      </c>
      <c r="E48">
        <v>1059.5999999999999</v>
      </c>
      <c r="F48">
        <v>1221</v>
      </c>
    </row>
    <row r="49" spans="1:16" x14ac:dyDescent="0.25">
      <c r="A49" s="7">
        <v>43891</v>
      </c>
      <c r="B49">
        <v>849929</v>
      </c>
      <c r="D49">
        <v>0.80500000000000005</v>
      </c>
      <c r="E49">
        <v>952</v>
      </c>
      <c r="F49">
        <v>1182.2</v>
      </c>
    </row>
    <row r="50" spans="1:16" x14ac:dyDescent="0.25">
      <c r="A50" s="7">
        <v>43922</v>
      </c>
      <c r="B50">
        <v>134181</v>
      </c>
      <c r="D50">
        <v>0.77500000000000002</v>
      </c>
      <c r="E50">
        <v>149.4</v>
      </c>
      <c r="F50">
        <v>192.8</v>
      </c>
    </row>
    <row r="51" spans="1:16" x14ac:dyDescent="0.25">
      <c r="A51" s="7">
        <v>43952</v>
      </c>
      <c r="B51">
        <v>117063</v>
      </c>
      <c r="D51">
        <v>0.83399999999999996</v>
      </c>
      <c r="E51">
        <v>143.5</v>
      </c>
      <c r="F51">
        <v>172</v>
      </c>
    </row>
    <row r="52" spans="1:16" x14ac:dyDescent="0.25">
      <c r="A52" s="7">
        <v>43983</v>
      </c>
      <c r="B52">
        <v>240071</v>
      </c>
      <c r="D52">
        <v>0.78200000000000003</v>
      </c>
      <c r="E52">
        <v>299.10000000000002</v>
      </c>
      <c r="F52">
        <v>382.6</v>
      </c>
    </row>
    <row r="53" spans="1:16" x14ac:dyDescent="0.25">
      <c r="A53" s="7">
        <v>44013</v>
      </c>
      <c r="B53">
        <v>467293</v>
      </c>
      <c r="D53">
        <v>0.73599999999999999</v>
      </c>
      <c r="E53">
        <v>572.6</v>
      </c>
      <c r="F53">
        <v>777.7</v>
      </c>
    </row>
    <row r="54" spans="1:16" x14ac:dyDescent="0.25">
      <c r="A54" s="7">
        <v>44044</v>
      </c>
      <c r="B54">
        <v>651457</v>
      </c>
      <c r="D54">
        <v>0.77100000000000002</v>
      </c>
      <c r="E54">
        <v>766.6</v>
      </c>
      <c r="F54">
        <v>993.7</v>
      </c>
    </row>
    <row r="55" spans="1:16" x14ac:dyDescent="0.25">
      <c r="A55" s="7">
        <v>44075</v>
      </c>
      <c r="B55">
        <v>729978</v>
      </c>
      <c r="D55">
        <v>0.8</v>
      </c>
      <c r="E55">
        <v>864.4</v>
      </c>
      <c r="F55">
        <v>1080.3</v>
      </c>
    </row>
    <row r="56" spans="1:16" x14ac:dyDescent="0.25">
      <c r="A56" s="7">
        <v>44105</v>
      </c>
      <c r="B56">
        <v>885581</v>
      </c>
      <c r="D56">
        <v>0.81399999999999995</v>
      </c>
      <c r="E56">
        <v>1029.3</v>
      </c>
      <c r="F56">
        <v>1264.5999999999999</v>
      </c>
    </row>
    <row r="57" spans="1:16" x14ac:dyDescent="0.25">
      <c r="A57" s="7">
        <v>44136</v>
      </c>
      <c r="B57">
        <v>955970</v>
      </c>
      <c r="D57">
        <v>0.79600000000000004</v>
      </c>
      <c r="E57">
        <v>1100.7</v>
      </c>
      <c r="F57">
        <v>1382.9</v>
      </c>
    </row>
    <row r="58" spans="1:16" x14ac:dyDescent="0.25">
      <c r="A58" s="7">
        <v>44166</v>
      </c>
      <c r="B58">
        <v>1103042</v>
      </c>
      <c r="D58">
        <v>0.76700000000000002</v>
      </c>
      <c r="E58">
        <v>1270.2</v>
      </c>
      <c r="F58">
        <v>1655</v>
      </c>
    </row>
    <row r="59" spans="1:16" x14ac:dyDescent="0.25">
      <c r="A59" s="7">
        <v>44197</v>
      </c>
      <c r="B59">
        <v>840118</v>
      </c>
      <c r="D59">
        <v>0.72299999999999998</v>
      </c>
      <c r="E59">
        <v>993.7</v>
      </c>
      <c r="F59">
        <v>1374.8</v>
      </c>
    </row>
    <row r="60" spans="1:16" x14ac:dyDescent="0.25">
      <c r="A60" s="7">
        <v>44228</v>
      </c>
      <c r="B60">
        <v>645226</v>
      </c>
      <c r="D60">
        <v>0.76700000000000002</v>
      </c>
      <c r="E60">
        <v>727.9</v>
      </c>
      <c r="F60">
        <v>949.5</v>
      </c>
    </row>
    <row r="61" spans="1:16" x14ac:dyDescent="0.25">
      <c r="A61" s="7">
        <v>44256</v>
      </c>
      <c r="B61">
        <v>1082411</v>
      </c>
      <c r="D61">
        <v>0.84799999999999998</v>
      </c>
      <c r="E61">
        <v>1214.4000000000001</v>
      </c>
      <c r="F61">
        <v>1431.6</v>
      </c>
      <c r="G61">
        <v>754.6</v>
      </c>
      <c r="H61">
        <v>889.6</v>
      </c>
      <c r="I61">
        <v>991283</v>
      </c>
      <c r="J61">
        <v>91128</v>
      </c>
      <c r="K61">
        <v>0.84899999999999998</v>
      </c>
      <c r="L61">
        <v>0.84099999999999997</v>
      </c>
      <c r="M61">
        <v>682.8</v>
      </c>
      <c r="N61">
        <v>71.8</v>
      </c>
      <c r="O61">
        <v>804.2</v>
      </c>
      <c r="P61">
        <v>85.4</v>
      </c>
    </row>
    <row r="62" spans="1:16" x14ac:dyDescent="0.25">
      <c r="A62" s="7">
        <v>44287</v>
      </c>
      <c r="B62">
        <v>1157607</v>
      </c>
      <c r="D62">
        <v>0.82299999999999995</v>
      </c>
      <c r="E62">
        <v>1308</v>
      </c>
      <c r="F62">
        <v>1588.6</v>
      </c>
      <c r="G62">
        <v>813</v>
      </c>
      <c r="H62">
        <v>987</v>
      </c>
      <c r="I62">
        <v>999000</v>
      </c>
      <c r="J62">
        <v>158000</v>
      </c>
      <c r="K62">
        <v>0.82899999999999996</v>
      </c>
      <c r="L62">
        <v>0.79200000000000004</v>
      </c>
      <c r="M62">
        <v>691.2</v>
      </c>
      <c r="N62">
        <v>121.5</v>
      </c>
      <c r="O62">
        <v>834</v>
      </c>
      <c r="P62">
        <v>153</v>
      </c>
    </row>
    <row r="63" spans="1:16" x14ac:dyDescent="0.25">
      <c r="A63" s="7">
        <v>44317</v>
      </c>
      <c r="B63">
        <v>1348634</v>
      </c>
      <c r="D63">
        <v>0.88500000000000001</v>
      </c>
      <c r="E63">
        <v>1537.2</v>
      </c>
      <c r="F63">
        <v>1737.4</v>
      </c>
      <c r="G63">
        <v>955</v>
      </c>
      <c r="H63">
        <v>1080</v>
      </c>
      <c r="I63">
        <v>1122000</v>
      </c>
      <c r="J63">
        <v>227000</v>
      </c>
      <c r="K63">
        <v>0.9</v>
      </c>
      <c r="L63">
        <v>0.82399999999999995</v>
      </c>
      <c r="M63">
        <v>775</v>
      </c>
      <c r="N63">
        <v>180</v>
      </c>
      <c r="O63">
        <v>861</v>
      </c>
      <c r="P63">
        <v>218</v>
      </c>
    </row>
    <row r="64" spans="1:16" x14ac:dyDescent="0.25">
      <c r="A64" s="7">
        <v>44348</v>
      </c>
      <c r="B64">
        <v>1362048</v>
      </c>
      <c r="D64">
        <v>0.88100000000000001</v>
      </c>
      <c r="E64">
        <v>1584.1</v>
      </c>
      <c r="F64">
        <v>1797.9</v>
      </c>
      <c r="G64">
        <v>984</v>
      </c>
      <c r="H64">
        <v>1117</v>
      </c>
      <c r="I64">
        <v>1155000</v>
      </c>
      <c r="J64">
        <v>207000</v>
      </c>
      <c r="K64">
        <v>0.89800000000000002</v>
      </c>
      <c r="L64">
        <v>0.81299999999999994</v>
      </c>
      <c r="M64">
        <v>806</v>
      </c>
      <c r="N64">
        <v>179</v>
      </c>
      <c r="O64">
        <v>897</v>
      </c>
      <c r="P64">
        <v>220</v>
      </c>
    </row>
    <row r="65" spans="1:16" x14ac:dyDescent="0.25">
      <c r="A65" s="7">
        <v>44378</v>
      </c>
      <c r="B65">
        <v>1589253</v>
      </c>
      <c r="D65">
        <v>0.88</v>
      </c>
      <c r="E65">
        <v>1874.7</v>
      </c>
      <c r="F65">
        <v>2130</v>
      </c>
      <c r="G65">
        <v>1165</v>
      </c>
      <c r="H65">
        <v>1324</v>
      </c>
      <c r="I65">
        <v>1368000</v>
      </c>
      <c r="J65">
        <v>221000</v>
      </c>
      <c r="K65">
        <v>0.879</v>
      </c>
      <c r="L65">
        <v>0.88700000000000001</v>
      </c>
      <c r="M65">
        <v>948</v>
      </c>
      <c r="N65">
        <v>217</v>
      </c>
      <c r="O65">
        <v>1079</v>
      </c>
      <c r="P65">
        <v>245</v>
      </c>
    </row>
    <row r="66" spans="1:16" x14ac:dyDescent="0.25">
      <c r="A66" s="7">
        <v>44409</v>
      </c>
      <c r="B66">
        <v>1391625</v>
      </c>
      <c r="D66">
        <v>0.78500000000000003</v>
      </c>
      <c r="E66">
        <v>1641.6</v>
      </c>
      <c r="F66">
        <v>2090.1999999999998</v>
      </c>
      <c r="G66">
        <v>1020</v>
      </c>
      <c r="H66">
        <v>1299</v>
      </c>
      <c r="I66">
        <v>1203000</v>
      </c>
      <c r="J66">
        <v>189000</v>
      </c>
      <c r="K66">
        <v>0.79900000000000004</v>
      </c>
      <c r="L66">
        <v>0.72499999999999998</v>
      </c>
      <c r="M66">
        <v>844</v>
      </c>
      <c r="N66">
        <v>176</v>
      </c>
      <c r="O66">
        <v>1056</v>
      </c>
      <c r="P66">
        <v>242</v>
      </c>
    </row>
    <row r="67" spans="1:16" x14ac:dyDescent="0.25">
      <c r="A67" s="7">
        <v>44440</v>
      </c>
      <c r="B67">
        <v>1234465</v>
      </c>
      <c r="D67">
        <v>0.79600000000000004</v>
      </c>
      <c r="E67">
        <v>1482.1</v>
      </c>
      <c r="F67">
        <v>1862.4</v>
      </c>
      <c r="G67">
        <v>921</v>
      </c>
      <c r="H67">
        <v>1157</v>
      </c>
      <c r="I67">
        <v>1069000</v>
      </c>
      <c r="J67">
        <v>165000</v>
      </c>
      <c r="K67">
        <v>0.81799999999999995</v>
      </c>
      <c r="L67">
        <v>0.70699999999999996</v>
      </c>
      <c r="M67">
        <v>757</v>
      </c>
      <c r="N67">
        <v>164</v>
      </c>
      <c r="O67">
        <v>925</v>
      </c>
      <c r="P67">
        <v>232</v>
      </c>
    </row>
    <row r="68" spans="1:16" x14ac:dyDescent="0.25">
      <c r="A68" s="7">
        <v>44470</v>
      </c>
      <c r="B68">
        <v>1446395</v>
      </c>
      <c r="D68">
        <v>0.85499999999999998</v>
      </c>
      <c r="E68">
        <v>1710.3</v>
      </c>
      <c r="F68">
        <v>1999.3</v>
      </c>
      <c r="G68">
        <v>1063</v>
      </c>
      <c r="H68">
        <v>1242</v>
      </c>
      <c r="I68">
        <v>1258000</v>
      </c>
      <c r="J68">
        <v>188000</v>
      </c>
      <c r="K68">
        <v>0.86499999999999999</v>
      </c>
      <c r="L68">
        <v>0.81399999999999995</v>
      </c>
      <c r="M68">
        <v>867</v>
      </c>
      <c r="N68">
        <v>196</v>
      </c>
      <c r="O68">
        <v>1002</v>
      </c>
      <c r="P68">
        <v>240</v>
      </c>
    </row>
    <row r="69" spans="1:16" x14ac:dyDescent="0.25">
      <c r="A69" s="7">
        <v>44501</v>
      </c>
      <c r="B69">
        <v>1509089</v>
      </c>
      <c r="D69">
        <v>0.88</v>
      </c>
      <c r="E69">
        <v>1777.7</v>
      </c>
      <c r="F69">
        <v>2021.2</v>
      </c>
      <c r="G69">
        <v>1105</v>
      </c>
      <c r="H69">
        <v>1256</v>
      </c>
      <c r="I69">
        <v>1317000</v>
      </c>
      <c r="J69">
        <v>192000</v>
      </c>
      <c r="K69">
        <v>0.89200000000000002</v>
      </c>
      <c r="L69">
        <v>0.82499999999999996</v>
      </c>
      <c r="M69">
        <v>906</v>
      </c>
      <c r="N69">
        <v>199</v>
      </c>
      <c r="O69">
        <v>1015</v>
      </c>
      <c r="P69">
        <v>241</v>
      </c>
    </row>
    <row r="70" spans="1:16" x14ac:dyDescent="0.25">
      <c r="A70" s="7">
        <v>44531</v>
      </c>
      <c r="B70">
        <v>1660765</v>
      </c>
      <c r="D70">
        <v>0.84299999999999997</v>
      </c>
      <c r="E70">
        <v>1979.2</v>
      </c>
      <c r="F70">
        <v>2347.6999999999998</v>
      </c>
      <c r="G70">
        <v>1230</v>
      </c>
      <c r="H70">
        <v>1459</v>
      </c>
      <c r="I70">
        <v>1448000</v>
      </c>
      <c r="J70">
        <v>213000</v>
      </c>
      <c r="K70">
        <v>0.86799999999999999</v>
      </c>
      <c r="L70">
        <v>0.74299999999999999</v>
      </c>
      <c r="M70">
        <v>1011</v>
      </c>
      <c r="N70">
        <v>219</v>
      </c>
      <c r="O70">
        <v>1164</v>
      </c>
      <c r="P70">
        <v>294</v>
      </c>
    </row>
    <row r="71" spans="1:16" x14ac:dyDescent="0.25">
      <c r="A71" s="7">
        <v>44562</v>
      </c>
      <c r="B71">
        <v>1457689</v>
      </c>
      <c r="D71">
        <v>0.79100000000000004</v>
      </c>
      <c r="E71">
        <v>1093.9000000000001</v>
      </c>
      <c r="F71">
        <v>1383</v>
      </c>
      <c r="G71">
        <v>1094</v>
      </c>
      <c r="H71">
        <v>1383</v>
      </c>
      <c r="I71">
        <v>1273000</v>
      </c>
      <c r="J71">
        <v>185000</v>
      </c>
      <c r="K71">
        <v>0.81100000000000005</v>
      </c>
      <c r="L71">
        <v>0.71399999999999997</v>
      </c>
      <c r="M71">
        <v>891</v>
      </c>
      <c r="N71">
        <v>203</v>
      </c>
      <c r="O71">
        <v>1099</v>
      </c>
      <c r="P71">
        <v>284</v>
      </c>
    </row>
    <row r="72" spans="1:16" x14ac:dyDescent="0.25">
      <c r="A72" s="7">
        <v>44593</v>
      </c>
      <c r="B72">
        <v>1222194</v>
      </c>
      <c r="D72">
        <v>0.84299999999999997</v>
      </c>
      <c r="G72">
        <v>898.3</v>
      </c>
      <c r="H72">
        <v>1065.5999999999999</v>
      </c>
      <c r="I72">
        <v>1086000</v>
      </c>
      <c r="J72">
        <v>136000</v>
      </c>
      <c r="K72">
        <v>0.88</v>
      </c>
      <c r="L72">
        <v>0.69099999999999995</v>
      </c>
      <c r="M72">
        <v>754</v>
      </c>
      <c r="N72">
        <v>144</v>
      </c>
      <c r="O72">
        <v>857</v>
      </c>
      <c r="P72">
        <v>208</v>
      </c>
    </row>
    <row r="73" spans="1:16" x14ac:dyDescent="0.25">
      <c r="A73" s="7">
        <v>44621</v>
      </c>
      <c r="B73">
        <v>1574560</v>
      </c>
      <c r="D73">
        <v>0.86799999999999999</v>
      </c>
      <c r="G73">
        <v>1140.5999999999999</v>
      </c>
      <c r="H73">
        <v>1313.7</v>
      </c>
      <c r="I73">
        <v>1384531</v>
      </c>
      <c r="J73">
        <v>190029</v>
      </c>
      <c r="K73">
        <v>0.89500000000000002</v>
      </c>
      <c r="L73">
        <v>0.75600000000000001</v>
      </c>
      <c r="M73">
        <v>946.8</v>
      </c>
      <c r="N73">
        <v>193.8</v>
      </c>
      <c r="O73">
        <v>1057.3</v>
      </c>
      <c r="P73">
        <v>256.39999999999998</v>
      </c>
    </row>
    <row r="74" spans="1:16" x14ac:dyDescent="0.25">
      <c r="A74" s="7">
        <v>44652</v>
      </c>
      <c r="B74">
        <v>1678000</v>
      </c>
      <c r="D74">
        <v>0.84599999999999997</v>
      </c>
      <c r="G74">
        <v>1224</v>
      </c>
      <c r="H74">
        <v>1447</v>
      </c>
      <c r="I74">
        <v>1497000</v>
      </c>
      <c r="J74">
        <v>180000</v>
      </c>
      <c r="K74">
        <v>0.879</v>
      </c>
      <c r="L74">
        <v>0.71199999999999997</v>
      </c>
      <c r="M74">
        <v>1020</v>
      </c>
      <c r="N74">
        <v>204</v>
      </c>
      <c r="O74">
        <v>1161</v>
      </c>
      <c r="P74">
        <v>286</v>
      </c>
    </row>
    <row r="75" spans="1:16" x14ac:dyDescent="0.25">
      <c r="A75" s="7">
        <v>44682</v>
      </c>
      <c r="B75">
        <v>1749000</v>
      </c>
      <c r="D75">
        <v>0.89300000000000002</v>
      </c>
      <c r="G75">
        <v>1290</v>
      </c>
      <c r="H75">
        <v>1444</v>
      </c>
      <c r="I75">
        <v>156000</v>
      </c>
      <c r="J75">
        <v>193000</v>
      </c>
      <c r="K75">
        <v>0.92400000000000004</v>
      </c>
      <c r="L75">
        <v>0.77400000000000002</v>
      </c>
      <c r="M75">
        <v>1063</v>
      </c>
      <c r="N75">
        <v>227</v>
      </c>
      <c r="O75">
        <v>1151</v>
      </c>
      <c r="P75">
        <v>293</v>
      </c>
    </row>
    <row r="76" spans="1:16" x14ac:dyDescent="0.25">
      <c r="A76" s="7">
        <v>44713</v>
      </c>
      <c r="B76">
        <v>1750000</v>
      </c>
      <c r="D76">
        <v>0.90600000000000003</v>
      </c>
      <c r="G76">
        <v>1300</v>
      </c>
      <c r="H76">
        <v>1434</v>
      </c>
      <c r="I76">
        <v>1551000</v>
      </c>
      <c r="J76">
        <v>199000</v>
      </c>
      <c r="K76">
        <v>0.92700000000000005</v>
      </c>
      <c r="L76">
        <v>0.81899999999999995</v>
      </c>
      <c r="M76">
        <v>1071</v>
      </c>
      <c r="N76">
        <v>229</v>
      </c>
      <c r="O76">
        <v>1155</v>
      </c>
      <c r="P76">
        <v>279</v>
      </c>
    </row>
    <row r="77" spans="1:16" x14ac:dyDescent="0.25">
      <c r="A77" s="7">
        <v>44743</v>
      </c>
      <c r="B77">
        <v>1952000</v>
      </c>
      <c r="D77">
        <v>0.89500000000000002</v>
      </c>
      <c r="G77">
        <v>1481</v>
      </c>
      <c r="H77">
        <v>1654</v>
      </c>
      <c r="I77">
        <v>1727000</v>
      </c>
      <c r="J77">
        <v>225000</v>
      </c>
      <c r="K77">
        <v>0.90100000000000002</v>
      </c>
      <c r="L77">
        <v>0.86799999999999999</v>
      </c>
      <c r="M77">
        <v>1222</v>
      </c>
      <c r="N77">
        <v>259</v>
      </c>
      <c r="O77">
        <v>1356</v>
      </c>
      <c r="P77">
        <v>298</v>
      </c>
    </row>
    <row r="78" spans="1:16" x14ac:dyDescent="0.25">
      <c r="A78" s="7">
        <v>44774</v>
      </c>
      <c r="B78">
        <v>1878000</v>
      </c>
      <c r="D78">
        <v>0.85699999999999998</v>
      </c>
      <c r="G78">
        <v>1407</v>
      </c>
      <c r="H78">
        <v>1641</v>
      </c>
      <c r="I78">
        <v>1689000</v>
      </c>
      <c r="J78">
        <v>189000</v>
      </c>
      <c r="K78">
        <v>0.86699999999999999</v>
      </c>
      <c r="L78">
        <v>0.81100000000000005</v>
      </c>
      <c r="M78">
        <v>1185</v>
      </c>
      <c r="N78">
        <v>222</v>
      </c>
      <c r="O78">
        <v>1367</v>
      </c>
      <c r="P78">
        <v>274</v>
      </c>
    </row>
    <row r="79" spans="1:16" x14ac:dyDescent="0.25">
      <c r="A79" s="7">
        <v>44805</v>
      </c>
      <c r="B79">
        <v>1637000</v>
      </c>
      <c r="D79">
        <v>0.84099999999999997</v>
      </c>
      <c r="G79">
        <v>1219</v>
      </c>
      <c r="H79">
        <v>1450</v>
      </c>
      <c r="I79">
        <v>1468000</v>
      </c>
      <c r="J79">
        <v>169000</v>
      </c>
      <c r="K79">
        <v>0.84899999999999998</v>
      </c>
      <c r="L79">
        <v>0.80300000000000005</v>
      </c>
      <c r="M79">
        <v>1016</v>
      </c>
      <c r="N79">
        <v>203</v>
      </c>
      <c r="O79">
        <v>1197</v>
      </c>
      <c r="P79">
        <v>253</v>
      </c>
    </row>
    <row r="80" spans="1:16" x14ac:dyDescent="0.25">
      <c r="A80" s="7">
        <v>44835</v>
      </c>
      <c r="B80">
        <v>1846000</v>
      </c>
      <c r="D80">
        <v>0.85</v>
      </c>
      <c r="G80">
        <v>1366</v>
      </c>
      <c r="H80">
        <v>1606</v>
      </c>
      <c r="I80">
        <v>1659000</v>
      </c>
      <c r="J80">
        <v>187000</v>
      </c>
      <c r="K80">
        <v>0.85499999999999998</v>
      </c>
      <c r="L80">
        <v>0.82499999999999996</v>
      </c>
      <c r="M80">
        <v>1142</v>
      </c>
      <c r="N80">
        <v>223</v>
      </c>
      <c r="O80">
        <v>1336</v>
      </c>
      <c r="P80">
        <v>270</v>
      </c>
    </row>
    <row r="81" spans="1:16" x14ac:dyDescent="0.25">
      <c r="A81" s="7">
        <v>44866</v>
      </c>
      <c r="B81">
        <v>1932000</v>
      </c>
      <c r="D81">
        <v>0.85899999999999999</v>
      </c>
      <c r="G81">
        <v>1419</v>
      </c>
      <c r="H81">
        <v>1652</v>
      </c>
      <c r="I81">
        <v>1732000</v>
      </c>
      <c r="J81">
        <v>201000</v>
      </c>
      <c r="K81">
        <v>0.86899999999999999</v>
      </c>
      <c r="L81">
        <v>0.80900000000000005</v>
      </c>
      <c r="M81">
        <v>1185</v>
      </c>
      <c r="N81">
        <v>234</v>
      </c>
      <c r="O81">
        <v>1363</v>
      </c>
      <c r="P81">
        <v>289</v>
      </c>
    </row>
    <row r="82" spans="1:16" x14ac:dyDescent="0.25">
      <c r="A82" s="7">
        <v>44896</v>
      </c>
      <c r="B82">
        <v>2022000</v>
      </c>
      <c r="D82">
        <v>0.84399999999999997</v>
      </c>
      <c r="G82">
        <v>1482</v>
      </c>
      <c r="H82">
        <v>1756</v>
      </c>
      <c r="I82">
        <v>1803000</v>
      </c>
      <c r="J82">
        <v>218000</v>
      </c>
      <c r="K82">
        <v>0.86599999999999999</v>
      </c>
      <c r="L82">
        <v>0.74399999999999999</v>
      </c>
      <c r="M82">
        <v>1242</v>
      </c>
      <c r="N82">
        <v>240</v>
      </c>
      <c r="O82">
        <v>1434</v>
      </c>
      <c r="P82">
        <v>322</v>
      </c>
    </row>
    <row r="83" spans="1:16" x14ac:dyDescent="0.25">
      <c r="A83" s="7">
        <v>44927</v>
      </c>
      <c r="B83">
        <v>1752000</v>
      </c>
      <c r="D83">
        <v>0.83199999999999996</v>
      </c>
      <c r="G83">
        <v>1299</v>
      </c>
      <c r="H83">
        <v>1561</v>
      </c>
      <c r="I83">
        <v>1558000</v>
      </c>
      <c r="J83">
        <v>194000</v>
      </c>
      <c r="K83">
        <v>0.84299999999999997</v>
      </c>
      <c r="L83">
        <v>0.78700000000000003</v>
      </c>
      <c r="M83">
        <v>1071</v>
      </c>
      <c r="N83">
        <v>228</v>
      </c>
      <c r="O83">
        <v>1270</v>
      </c>
      <c r="P83">
        <v>290</v>
      </c>
    </row>
    <row r="84" spans="1:16" x14ac:dyDescent="0.25">
      <c r="A84" s="7">
        <v>44958</v>
      </c>
      <c r="B84">
        <v>1534000</v>
      </c>
      <c r="D84">
        <v>0.83599999999999997</v>
      </c>
      <c r="G84">
        <v>1118</v>
      </c>
      <c r="H84">
        <v>1337</v>
      </c>
      <c r="I84">
        <v>1371000</v>
      </c>
      <c r="J84">
        <v>163000</v>
      </c>
      <c r="K84">
        <v>0.85299999999999998</v>
      </c>
      <c r="L84">
        <v>0.76500000000000001</v>
      </c>
      <c r="M84">
        <v>922</v>
      </c>
      <c r="N84">
        <v>196</v>
      </c>
      <c r="O84">
        <v>1081</v>
      </c>
      <c r="P84">
        <v>256</v>
      </c>
    </row>
    <row r="85" spans="1:16" x14ac:dyDescent="0.25">
      <c r="A85" s="7">
        <v>44986</v>
      </c>
      <c r="B85">
        <v>1911000</v>
      </c>
      <c r="D85">
        <v>0.86199999999999999</v>
      </c>
      <c r="G85">
        <v>1377</v>
      </c>
      <c r="H85">
        <v>1597</v>
      </c>
      <c r="I85">
        <v>1713000</v>
      </c>
      <c r="J85">
        <v>198000</v>
      </c>
      <c r="K85">
        <v>0.877</v>
      </c>
      <c r="L85">
        <v>0.79800000000000004</v>
      </c>
      <c r="M85">
        <v>1145</v>
      </c>
      <c r="N85">
        <v>232</v>
      </c>
      <c r="O85">
        <v>1306</v>
      </c>
      <c r="P85">
        <v>291</v>
      </c>
    </row>
    <row r="86" spans="1:16" x14ac:dyDescent="0.25">
      <c r="A86" s="7">
        <v>45017</v>
      </c>
      <c r="B86">
        <v>2026000</v>
      </c>
      <c r="D86">
        <v>0.874</v>
      </c>
      <c r="G86">
        <v>1471</v>
      </c>
      <c r="H86">
        <v>1684</v>
      </c>
      <c r="I86">
        <v>1818000</v>
      </c>
      <c r="J86">
        <v>208000</v>
      </c>
      <c r="K86">
        <v>0.88700000000000001</v>
      </c>
      <c r="L86">
        <v>0.81100000000000005</v>
      </c>
      <c r="M86">
        <v>1231</v>
      </c>
      <c r="N86">
        <v>240</v>
      </c>
      <c r="O86">
        <v>1388</v>
      </c>
      <c r="P86">
        <v>296</v>
      </c>
    </row>
    <row r="87" spans="1:16" x14ac:dyDescent="0.25">
      <c r="A87" s="7">
        <v>45047</v>
      </c>
      <c r="B87">
        <v>2039000</v>
      </c>
      <c r="D87">
        <v>0.86799999999999999</v>
      </c>
      <c r="G87">
        <v>1488</v>
      </c>
      <c r="H87">
        <v>1715</v>
      </c>
      <c r="I87">
        <v>1838000</v>
      </c>
      <c r="J87">
        <v>201000</v>
      </c>
      <c r="K87">
        <v>0.88900000000000001</v>
      </c>
      <c r="L87">
        <v>0.76800000000000002</v>
      </c>
      <c r="M87">
        <v>1256</v>
      </c>
      <c r="N87">
        <v>231</v>
      </c>
      <c r="O87">
        <v>1413</v>
      </c>
      <c r="P87">
        <v>301</v>
      </c>
    </row>
    <row r="88" spans="1:16" x14ac:dyDescent="0.25">
      <c r="A88" s="7">
        <v>45078</v>
      </c>
      <c r="B88">
        <v>2076000</v>
      </c>
      <c r="D88">
        <v>0.871</v>
      </c>
      <c r="G88">
        <v>1538</v>
      </c>
      <c r="H88">
        <v>1765</v>
      </c>
      <c r="I88">
        <v>1853000</v>
      </c>
      <c r="J88">
        <v>224000</v>
      </c>
      <c r="K88">
        <v>0.88800000000000001</v>
      </c>
      <c r="L88">
        <v>0.79700000000000004</v>
      </c>
      <c r="M88">
        <v>1285</v>
      </c>
      <c r="N88">
        <v>252</v>
      </c>
      <c r="O88">
        <v>1448</v>
      </c>
      <c r="P88">
        <v>317</v>
      </c>
    </row>
    <row r="89" spans="1:16" x14ac:dyDescent="0.25">
      <c r="A89" s="7">
        <v>45108</v>
      </c>
      <c r="B89">
        <v>2394000</v>
      </c>
      <c r="D89">
        <v>0.90500000000000003</v>
      </c>
      <c r="G89">
        <v>1758</v>
      </c>
      <c r="H89">
        <v>1943</v>
      </c>
      <c r="I89">
        <v>2126000</v>
      </c>
      <c r="J89">
        <v>267000</v>
      </c>
      <c r="K89">
        <v>0.91400000000000003</v>
      </c>
      <c r="L89">
        <v>0.86099999999999999</v>
      </c>
      <c r="M89">
        <v>1463</v>
      </c>
      <c r="N89">
        <v>295</v>
      </c>
      <c r="O89">
        <v>1601</v>
      </c>
      <c r="P89">
        <v>343</v>
      </c>
    </row>
    <row r="90" spans="1:16" x14ac:dyDescent="0.25">
      <c r="A90" s="7">
        <v>45139</v>
      </c>
      <c r="B90">
        <v>2355000</v>
      </c>
      <c r="D90">
        <v>0.88100000000000001</v>
      </c>
      <c r="G90">
        <v>1708</v>
      </c>
      <c r="H90">
        <v>1939</v>
      </c>
      <c r="I90">
        <v>2116000</v>
      </c>
      <c r="J90">
        <v>239000</v>
      </c>
      <c r="K90">
        <v>0.89</v>
      </c>
      <c r="L90">
        <v>0.83499999999999996</v>
      </c>
      <c r="M90">
        <v>1439</v>
      </c>
      <c r="N90">
        <v>269</v>
      </c>
      <c r="O90">
        <v>1617</v>
      </c>
      <c r="P90">
        <v>322</v>
      </c>
    </row>
    <row r="91" spans="1:16" x14ac:dyDescent="0.25">
      <c r="A91" s="7">
        <v>45170</v>
      </c>
      <c r="B91">
        <v>2120000</v>
      </c>
      <c r="D91">
        <v>0.86499999999999999</v>
      </c>
      <c r="G91">
        <v>1543</v>
      </c>
      <c r="H91">
        <v>1784</v>
      </c>
      <c r="I91">
        <v>1893000</v>
      </c>
      <c r="J91">
        <v>227000</v>
      </c>
      <c r="K91">
        <v>0.874</v>
      </c>
      <c r="L91">
        <v>0.81899999999999995</v>
      </c>
      <c r="M91">
        <v>1291</v>
      </c>
      <c r="N91">
        <v>252</v>
      </c>
      <c r="O91">
        <v>1477</v>
      </c>
      <c r="P91">
        <v>307</v>
      </c>
    </row>
    <row r="92" spans="1:16" x14ac:dyDescent="0.25">
      <c r="A92" s="7">
        <v>45200</v>
      </c>
      <c r="B92">
        <v>2301000</v>
      </c>
      <c r="D92">
        <v>0.89300000000000002</v>
      </c>
      <c r="G92">
        <v>1678</v>
      </c>
      <c r="H92">
        <v>1880</v>
      </c>
      <c r="I92">
        <v>2063000</v>
      </c>
      <c r="J92">
        <v>238000</v>
      </c>
      <c r="K92">
        <v>0.90100000000000002</v>
      </c>
      <c r="L92">
        <v>0.85199999999999998</v>
      </c>
      <c r="M92">
        <v>1414</v>
      </c>
      <c r="N92">
        <v>264</v>
      </c>
      <c r="O92">
        <v>1570</v>
      </c>
      <c r="P92">
        <v>310</v>
      </c>
    </row>
    <row r="93" spans="1:16" x14ac:dyDescent="0.25">
      <c r="A93" s="7">
        <v>45231</v>
      </c>
      <c r="B93">
        <v>2184000</v>
      </c>
      <c r="D93">
        <v>0.86799999999999999</v>
      </c>
      <c r="G93">
        <v>1607</v>
      </c>
      <c r="H93">
        <v>1850</v>
      </c>
      <c r="I93">
        <v>1977000</v>
      </c>
      <c r="J93">
        <v>207000</v>
      </c>
      <c r="K93">
        <v>0.88100000000000001</v>
      </c>
      <c r="L93">
        <v>0.80200000000000005</v>
      </c>
      <c r="M93">
        <v>1364</v>
      </c>
      <c r="N93">
        <v>243</v>
      </c>
      <c r="O93">
        <v>1547</v>
      </c>
      <c r="P93">
        <v>303</v>
      </c>
    </row>
    <row r="94" spans="1:16" x14ac:dyDescent="0.25">
      <c r="A94" s="7">
        <v>45261</v>
      </c>
      <c r="B94">
        <v>2299000</v>
      </c>
      <c r="D94">
        <v>0.84099999999999997</v>
      </c>
      <c r="G94">
        <v>1707</v>
      </c>
      <c r="H94">
        <v>2029</v>
      </c>
      <c r="I94">
        <v>2046000</v>
      </c>
      <c r="J94">
        <v>253000</v>
      </c>
      <c r="K94">
        <v>0.86399999999999999</v>
      </c>
      <c r="L94">
        <v>0.74299999999999999</v>
      </c>
      <c r="M94">
        <v>1420</v>
      </c>
      <c r="N94">
        <v>287</v>
      </c>
      <c r="O94">
        <v>1643</v>
      </c>
      <c r="P94">
        <v>387</v>
      </c>
    </row>
    <row r="95" spans="1:16" x14ac:dyDescent="0.25">
      <c r="A95" s="7">
        <v>45292</v>
      </c>
      <c r="B95">
        <v>2140000</v>
      </c>
      <c r="D95">
        <v>0.85599999999999998</v>
      </c>
      <c r="G95">
        <v>1592</v>
      </c>
      <c r="H95">
        <v>1861</v>
      </c>
      <c r="I95">
        <v>1917000</v>
      </c>
      <c r="J95">
        <v>223000</v>
      </c>
      <c r="K95">
        <v>0.86799999999999999</v>
      </c>
      <c r="L95">
        <v>0.79900000000000004</v>
      </c>
      <c r="M95">
        <v>1328</v>
      </c>
      <c r="N95">
        <v>265</v>
      </c>
      <c r="O95">
        <v>1530</v>
      </c>
      <c r="P95">
        <v>331</v>
      </c>
    </row>
    <row r="96" spans="1:16" x14ac:dyDescent="0.25">
      <c r="A96" s="7">
        <v>45323</v>
      </c>
      <c r="B96">
        <v>1877000</v>
      </c>
      <c r="D96">
        <v>0.85199999999999998</v>
      </c>
      <c r="G96">
        <v>1381</v>
      </c>
      <c r="H96">
        <v>1620</v>
      </c>
      <c r="I96">
        <v>1699000</v>
      </c>
      <c r="J96">
        <v>177000</v>
      </c>
      <c r="K96">
        <v>0.88</v>
      </c>
      <c r="L96">
        <v>0.72799999999999998</v>
      </c>
      <c r="M96">
        <v>1165</v>
      </c>
      <c r="N96">
        <v>215</v>
      </c>
      <c r="O96">
        <v>1324</v>
      </c>
      <c r="P96">
        <v>296</v>
      </c>
    </row>
    <row r="97" spans="1:16" x14ac:dyDescent="0.25">
      <c r="A97" s="7">
        <v>45352</v>
      </c>
      <c r="B97">
        <v>2151000</v>
      </c>
      <c r="D97">
        <v>0.86099999999999999</v>
      </c>
      <c r="G97">
        <v>1585</v>
      </c>
      <c r="H97">
        <v>1840</v>
      </c>
      <c r="I97">
        <v>1927000</v>
      </c>
      <c r="J97">
        <v>224000</v>
      </c>
      <c r="K97">
        <v>0.879</v>
      </c>
      <c r="L97">
        <v>0.78200000000000003</v>
      </c>
      <c r="M97">
        <v>1321</v>
      </c>
      <c r="N97">
        <v>264</v>
      </c>
      <c r="O97">
        <v>1503</v>
      </c>
      <c r="P97">
        <v>338</v>
      </c>
    </row>
    <row r="98" spans="1:16" x14ac:dyDescent="0.25">
      <c r="A98" s="7">
        <v>45383</v>
      </c>
      <c r="B98">
        <v>2143000</v>
      </c>
      <c r="D98">
        <v>0.83199999999999996</v>
      </c>
      <c r="G98">
        <v>1565</v>
      </c>
      <c r="H98">
        <v>1880</v>
      </c>
      <c r="I98">
        <v>1941000</v>
      </c>
      <c r="J98">
        <v>202000</v>
      </c>
      <c r="K98">
        <v>0.85199999999999998</v>
      </c>
      <c r="L98">
        <v>0.73799999999999999</v>
      </c>
      <c r="M98">
        <v>1330</v>
      </c>
      <c r="N98">
        <v>235</v>
      </c>
      <c r="O98">
        <v>1562</v>
      </c>
      <c r="P98">
        <v>318</v>
      </c>
    </row>
    <row r="99" spans="1:16" x14ac:dyDescent="0.25">
      <c r="A99" s="7">
        <v>45413</v>
      </c>
      <c r="B99">
        <v>2304000</v>
      </c>
      <c r="D99">
        <v>0.84499999999999997</v>
      </c>
      <c r="G99">
        <v>1686</v>
      </c>
      <c r="H99">
        <v>1996</v>
      </c>
      <c r="I99">
        <v>2087000</v>
      </c>
      <c r="J99">
        <v>217000</v>
      </c>
      <c r="K99">
        <v>0.86199999999999999</v>
      </c>
      <c r="L99">
        <v>0.75600000000000001</v>
      </c>
      <c r="M99">
        <v>1432</v>
      </c>
      <c r="N99">
        <v>253</v>
      </c>
      <c r="O99">
        <v>1661</v>
      </c>
      <c r="P99">
        <v>335</v>
      </c>
    </row>
    <row r="100" spans="1:16" x14ac:dyDescent="0.25">
      <c r="A100" s="7">
        <v>45444</v>
      </c>
      <c r="B100">
        <v>2311000</v>
      </c>
      <c r="D100">
        <v>0.88</v>
      </c>
      <c r="G100">
        <v>1706</v>
      </c>
      <c r="H100">
        <v>1940</v>
      </c>
      <c r="I100">
        <v>2066000</v>
      </c>
      <c r="J100">
        <v>246000</v>
      </c>
      <c r="K100">
        <v>0.89600000000000002</v>
      </c>
      <c r="L100">
        <v>0.80800000000000005</v>
      </c>
      <c r="M100">
        <v>1420</v>
      </c>
      <c r="N100">
        <v>286</v>
      </c>
      <c r="O100">
        <v>1585</v>
      </c>
      <c r="P100">
        <v>354</v>
      </c>
    </row>
    <row r="101" spans="1:16" x14ac:dyDescent="0.25">
      <c r="A101" s="7">
        <v>45474</v>
      </c>
      <c r="B101">
        <v>2541000</v>
      </c>
      <c r="D101">
        <v>0.92</v>
      </c>
      <c r="G101">
        <v>1861</v>
      </c>
      <c r="H101">
        <v>2037</v>
      </c>
      <c r="I101">
        <v>2267000</v>
      </c>
      <c r="J101">
        <v>274000</v>
      </c>
      <c r="K101">
        <v>0.92300000000000004</v>
      </c>
      <c r="L101">
        <v>0.90300000000000002</v>
      </c>
      <c r="M101">
        <v>1550</v>
      </c>
      <c r="N101">
        <v>311</v>
      </c>
      <c r="O101">
        <v>1683</v>
      </c>
      <c r="P101">
        <v>355</v>
      </c>
    </row>
    <row r="102" spans="1:16" x14ac:dyDescent="0.25">
      <c r="A102" s="7">
        <v>45505</v>
      </c>
      <c r="B102">
        <v>2491000</v>
      </c>
      <c r="D102">
        <v>0.89200000000000002</v>
      </c>
      <c r="G102">
        <v>1830</v>
      </c>
      <c r="H102">
        <v>2059</v>
      </c>
      <c r="I102">
        <v>2237000</v>
      </c>
      <c r="J102">
        <v>254000</v>
      </c>
      <c r="K102">
        <v>0.90500000000000003</v>
      </c>
      <c r="L102">
        <v>0.82599999999999996</v>
      </c>
      <c r="M102">
        <v>1534</v>
      </c>
      <c r="N102">
        <v>296</v>
      </c>
      <c r="O102">
        <v>1697</v>
      </c>
      <c r="P102">
        <v>362</v>
      </c>
    </row>
    <row r="103" spans="1:16" x14ac:dyDescent="0.25">
      <c r="A103" s="7">
        <v>45536</v>
      </c>
      <c r="B103">
        <v>2285000</v>
      </c>
      <c r="D103">
        <v>0.88100000000000001</v>
      </c>
      <c r="G103">
        <v>1684</v>
      </c>
      <c r="H103">
        <v>1918</v>
      </c>
      <c r="I103">
        <v>2056000</v>
      </c>
      <c r="J103">
        <v>229000</v>
      </c>
      <c r="K103">
        <v>0.89700000000000002</v>
      </c>
      <c r="L103">
        <v>0.80500000000000005</v>
      </c>
      <c r="M103">
        <v>1416</v>
      </c>
      <c r="N103">
        <v>269</v>
      </c>
      <c r="O103">
        <v>1580</v>
      </c>
      <c r="P103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C2AD-4603-4E1C-AF3A-FD08A56FF642}">
  <dimension ref="A1:N106"/>
  <sheetViews>
    <sheetView tabSelected="1" zoomScale="89" workbookViewId="0">
      <selection activeCell="A100" sqref="A100"/>
    </sheetView>
  </sheetViews>
  <sheetFormatPr defaultColWidth="9.140625" defaultRowHeight="15" x14ac:dyDescent="0.25"/>
  <cols>
    <col min="1" max="1" width="11.42578125" style="4" bestFit="1" customWidth="1"/>
    <col min="2" max="2" width="11.42578125" customWidth="1"/>
    <col min="3" max="3" width="18.7109375" customWidth="1"/>
    <col min="4" max="4" width="11.140625" customWidth="1"/>
    <col min="5" max="5" width="11.7109375" customWidth="1"/>
    <col min="6" max="6" width="11.7109375" bestFit="1" customWidth="1"/>
    <col min="7" max="7" width="14.140625" customWidth="1"/>
    <col min="8" max="8" width="18.85546875" customWidth="1"/>
    <col min="9" max="9" width="21.140625" customWidth="1"/>
    <col min="10" max="10" width="17.5703125" customWidth="1"/>
    <col min="11" max="11" width="18.28515625" customWidth="1"/>
    <col min="12" max="12" width="14.7109375" customWidth="1"/>
    <col min="13" max="13" width="17.28515625" customWidth="1"/>
  </cols>
  <sheetData>
    <row r="1" spans="1:14" ht="29.25" customHeight="1" x14ac:dyDescent="0.25">
      <c r="A1" s="6" t="s">
        <v>0</v>
      </c>
      <c r="B1" s="2" t="s">
        <v>1</v>
      </c>
      <c r="C1" s="2" t="s">
        <v>16</v>
      </c>
      <c r="D1" s="2" t="s">
        <v>13</v>
      </c>
      <c r="E1" s="2" t="s">
        <v>14</v>
      </c>
      <c r="F1" s="2" t="s">
        <v>12</v>
      </c>
      <c r="G1" s="2" t="s">
        <v>11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9</v>
      </c>
      <c r="M1" s="2" t="s">
        <v>10</v>
      </c>
      <c r="N1" s="2"/>
    </row>
    <row r="2" spans="1:14" x14ac:dyDescent="0.25">
      <c r="A2" s="7">
        <v>42370</v>
      </c>
      <c r="B2">
        <v>1193000</v>
      </c>
      <c r="C2">
        <v>0.85899999999999999</v>
      </c>
      <c r="D2">
        <v>1172</v>
      </c>
      <c r="E2">
        <v>1364</v>
      </c>
      <c r="F2">
        <v>940000</v>
      </c>
      <c r="G2">
        <v>253000</v>
      </c>
      <c r="H2">
        <v>0.85</v>
      </c>
      <c r="I2">
        <v>0.88</v>
      </c>
      <c r="J2">
        <v>808</v>
      </c>
      <c r="K2">
        <v>364</v>
      </c>
      <c r="L2">
        <v>950</v>
      </c>
      <c r="M2">
        <v>414</v>
      </c>
    </row>
    <row r="3" spans="1:14" x14ac:dyDescent="0.25">
      <c r="A3" s="7">
        <v>42401</v>
      </c>
      <c r="B3">
        <v>1022000</v>
      </c>
      <c r="C3">
        <v>0.83399999999999996</v>
      </c>
      <c r="D3">
        <v>972</v>
      </c>
      <c r="E3">
        <v>1166</v>
      </c>
      <c r="F3">
        <v>825000</v>
      </c>
      <c r="G3">
        <v>197000</v>
      </c>
      <c r="H3">
        <v>0.83799999999999997</v>
      </c>
      <c r="I3">
        <v>0.82399999999999995</v>
      </c>
      <c r="J3">
        <v>689</v>
      </c>
      <c r="K3">
        <v>283</v>
      </c>
      <c r="L3">
        <v>823</v>
      </c>
      <c r="M3">
        <v>343</v>
      </c>
    </row>
    <row r="4" spans="1:14" x14ac:dyDescent="0.25">
      <c r="A4" s="7">
        <v>42430</v>
      </c>
      <c r="B4">
        <v>1215000</v>
      </c>
      <c r="C4">
        <v>0.85399999999999998</v>
      </c>
      <c r="D4">
        <v>1162</v>
      </c>
      <c r="E4">
        <v>1361</v>
      </c>
      <c r="F4">
        <v>978000</v>
      </c>
      <c r="G4">
        <v>237000</v>
      </c>
      <c r="H4">
        <v>0.85799999999999998</v>
      </c>
      <c r="I4">
        <v>0.84399999999999997</v>
      </c>
      <c r="J4">
        <v>821</v>
      </c>
      <c r="K4">
        <v>341</v>
      </c>
      <c r="L4">
        <v>957</v>
      </c>
      <c r="M4">
        <v>404</v>
      </c>
    </row>
    <row r="5" spans="1:14" x14ac:dyDescent="0.25">
      <c r="A5" s="7">
        <v>42461</v>
      </c>
      <c r="B5">
        <v>1129000</v>
      </c>
      <c r="C5">
        <v>0.83199999999999996</v>
      </c>
      <c r="D5">
        <v>1058</v>
      </c>
      <c r="E5">
        <v>1271</v>
      </c>
      <c r="F5">
        <v>918000</v>
      </c>
      <c r="G5">
        <v>211000</v>
      </c>
      <c r="H5">
        <v>0.83599999999999997</v>
      </c>
      <c r="I5">
        <v>0.82199999999999995</v>
      </c>
      <c r="J5">
        <v>753</v>
      </c>
      <c r="K5">
        <v>305</v>
      </c>
      <c r="L5">
        <v>900</v>
      </c>
      <c r="M5">
        <v>371</v>
      </c>
    </row>
    <row r="6" spans="1:14" x14ac:dyDescent="0.25">
      <c r="A6" s="7">
        <v>42491</v>
      </c>
      <c r="B6">
        <v>1236000</v>
      </c>
      <c r="C6">
        <v>0.86</v>
      </c>
      <c r="D6">
        <v>1156</v>
      </c>
      <c r="E6">
        <v>1344</v>
      </c>
      <c r="F6">
        <v>1007000</v>
      </c>
      <c r="G6">
        <v>229000</v>
      </c>
      <c r="H6">
        <v>0.85599999999999998</v>
      </c>
      <c r="I6">
        <v>0.871</v>
      </c>
      <c r="J6">
        <v>827</v>
      </c>
      <c r="K6">
        <v>329</v>
      </c>
      <c r="L6">
        <v>965</v>
      </c>
      <c r="M6">
        <v>379</v>
      </c>
    </row>
    <row r="7" spans="1:14" x14ac:dyDescent="0.25">
      <c r="A7" s="7">
        <v>42522</v>
      </c>
      <c r="B7">
        <v>1275000</v>
      </c>
      <c r="C7">
        <v>0.88900000000000001</v>
      </c>
      <c r="D7">
        <v>1215</v>
      </c>
      <c r="E7">
        <v>1365</v>
      </c>
      <c r="F7">
        <v>1016000</v>
      </c>
      <c r="G7">
        <v>259000</v>
      </c>
      <c r="H7">
        <v>0.88300000000000001</v>
      </c>
      <c r="I7">
        <v>0.90500000000000003</v>
      </c>
      <c r="J7">
        <v>842</v>
      </c>
      <c r="K7">
        <v>373</v>
      </c>
      <c r="L7">
        <v>954</v>
      </c>
      <c r="M7">
        <v>411</v>
      </c>
    </row>
    <row r="8" spans="1:14" x14ac:dyDescent="0.25">
      <c r="A8" s="7">
        <v>42552</v>
      </c>
      <c r="B8">
        <v>1444000</v>
      </c>
      <c r="C8">
        <v>0.92400000000000004</v>
      </c>
      <c r="D8">
        <v>1411</v>
      </c>
      <c r="E8">
        <v>1527</v>
      </c>
      <c r="F8">
        <v>1127000</v>
      </c>
      <c r="G8">
        <v>317000</v>
      </c>
      <c r="H8">
        <v>0.93200000000000005</v>
      </c>
      <c r="I8">
        <v>0.90700000000000003</v>
      </c>
      <c r="J8">
        <v>954</v>
      </c>
      <c r="K8">
        <v>457</v>
      </c>
      <c r="L8">
        <v>1023</v>
      </c>
      <c r="M8">
        <v>504</v>
      </c>
    </row>
    <row r="9" spans="1:14" x14ac:dyDescent="0.25">
      <c r="A9" s="7">
        <v>42583</v>
      </c>
      <c r="B9">
        <v>1370000</v>
      </c>
      <c r="C9">
        <v>0.86599999999999999</v>
      </c>
      <c r="D9">
        <v>1322</v>
      </c>
      <c r="E9">
        <v>1526</v>
      </c>
      <c r="F9">
        <v>1083000</v>
      </c>
      <c r="G9">
        <v>287000</v>
      </c>
      <c r="H9">
        <v>0.872</v>
      </c>
      <c r="I9">
        <v>0.85399999999999998</v>
      </c>
      <c r="J9">
        <v>908</v>
      </c>
      <c r="K9">
        <v>414</v>
      </c>
      <c r="L9">
        <v>1041</v>
      </c>
      <c r="M9">
        <v>485</v>
      </c>
    </row>
    <row r="10" spans="1:14" x14ac:dyDescent="0.25">
      <c r="A10" s="7">
        <v>42614</v>
      </c>
      <c r="B10">
        <v>1154000</v>
      </c>
      <c r="C10">
        <v>0.84199999999999997</v>
      </c>
      <c r="D10">
        <v>1086</v>
      </c>
      <c r="E10">
        <v>1289</v>
      </c>
      <c r="F10">
        <v>938000</v>
      </c>
      <c r="G10">
        <v>216000</v>
      </c>
      <c r="H10">
        <v>0.86099999999999999</v>
      </c>
      <c r="I10">
        <v>0.79900000000000004</v>
      </c>
      <c r="J10">
        <v>774</v>
      </c>
      <c r="K10">
        <v>312</v>
      </c>
      <c r="L10">
        <v>899</v>
      </c>
      <c r="M10">
        <v>390</v>
      </c>
    </row>
    <row r="11" spans="1:14" x14ac:dyDescent="0.25">
      <c r="A11" s="7">
        <v>42644</v>
      </c>
      <c r="B11">
        <v>1216000</v>
      </c>
      <c r="C11">
        <v>0.83399999999999996</v>
      </c>
      <c r="D11">
        <v>1134</v>
      </c>
      <c r="E11">
        <v>1358</v>
      </c>
      <c r="F11">
        <v>997000</v>
      </c>
      <c r="G11">
        <v>219000</v>
      </c>
      <c r="H11">
        <v>0.84799999999999998</v>
      </c>
      <c r="I11">
        <v>0.8</v>
      </c>
      <c r="J11">
        <v>819</v>
      </c>
      <c r="K11">
        <v>315</v>
      </c>
      <c r="L11">
        <v>965</v>
      </c>
      <c r="M11">
        <v>393</v>
      </c>
    </row>
    <row r="12" spans="1:14" x14ac:dyDescent="0.25">
      <c r="A12" s="7">
        <v>42675</v>
      </c>
      <c r="B12">
        <v>1280000</v>
      </c>
      <c r="C12">
        <v>0.84599999999999997</v>
      </c>
      <c r="D12">
        <v>1200</v>
      </c>
      <c r="E12">
        <v>1419</v>
      </c>
      <c r="F12">
        <v>1037000</v>
      </c>
      <c r="G12">
        <v>243000</v>
      </c>
      <c r="H12">
        <v>0.86299999999999999</v>
      </c>
      <c r="I12">
        <v>0.80700000000000005</v>
      </c>
      <c r="J12">
        <v>852</v>
      </c>
      <c r="K12">
        <v>348</v>
      </c>
      <c r="L12">
        <v>988</v>
      </c>
      <c r="M12">
        <v>431</v>
      </c>
    </row>
    <row r="13" spans="1:14" x14ac:dyDescent="0.25">
      <c r="A13" s="7">
        <v>42705</v>
      </c>
      <c r="B13">
        <v>1471000</v>
      </c>
      <c r="C13">
        <v>0.84099999999999997</v>
      </c>
      <c r="D13">
        <v>1440</v>
      </c>
      <c r="E13">
        <v>1713</v>
      </c>
      <c r="F13">
        <v>1136000</v>
      </c>
      <c r="G13">
        <v>335000</v>
      </c>
      <c r="H13">
        <v>0.85299999999999998</v>
      </c>
      <c r="I13">
        <v>0.81899999999999995</v>
      </c>
      <c r="J13">
        <v>964</v>
      </c>
      <c r="K13">
        <v>476</v>
      </c>
      <c r="L13">
        <v>1130</v>
      </c>
      <c r="M13">
        <v>583</v>
      </c>
    </row>
    <row r="14" spans="1:14" x14ac:dyDescent="0.25">
      <c r="A14" s="7">
        <v>42736</v>
      </c>
      <c r="B14">
        <v>1488000</v>
      </c>
      <c r="C14">
        <v>0.84099999999999997</v>
      </c>
      <c r="D14">
        <v>1442</v>
      </c>
      <c r="E14">
        <v>1714</v>
      </c>
      <c r="F14">
        <v>1154000</v>
      </c>
      <c r="G14">
        <v>334000</v>
      </c>
      <c r="H14">
        <v>0.84</v>
      </c>
      <c r="I14">
        <v>0.84499999999999997</v>
      </c>
      <c r="J14">
        <v>962</v>
      </c>
      <c r="K14">
        <v>480</v>
      </c>
      <c r="L14">
        <v>1145</v>
      </c>
      <c r="M14">
        <v>569</v>
      </c>
    </row>
    <row r="15" spans="1:14" x14ac:dyDescent="0.25">
      <c r="A15" s="7">
        <v>42767</v>
      </c>
      <c r="B15">
        <v>1162000</v>
      </c>
      <c r="C15">
        <v>0.80200000000000005</v>
      </c>
      <c r="D15">
        <v>1094</v>
      </c>
      <c r="E15">
        <v>1364</v>
      </c>
      <c r="F15">
        <v>937000</v>
      </c>
      <c r="G15">
        <v>225000</v>
      </c>
      <c r="H15">
        <v>0.81799999999999995</v>
      </c>
      <c r="I15">
        <v>0.76400000000000001</v>
      </c>
      <c r="J15">
        <v>767</v>
      </c>
      <c r="K15">
        <v>327</v>
      </c>
      <c r="L15">
        <v>937</v>
      </c>
      <c r="M15">
        <v>427</v>
      </c>
    </row>
    <row r="16" spans="1:14" x14ac:dyDescent="0.25">
      <c r="A16" s="7">
        <v>42795</v>
      </c>
      <c r="B16">
        <v>1314000</v>
      </c>
      <c r="C16">
        <v>0.85099999999999998</v>
      </c>
      <c r="D16">
        <v>1248</v>
      </c>
      <c r="E16">
        <v>1469</v>
      </c>
      <c r="F16">
        <v>1053000</v>
      </c>
      <c r="G16">
        <v>261000</v>
      </c>
      <c r="H16">
        <v>0.871</v>
      </c>
      <c r="I16">
        <v>0.80700000000000005</v>
      </c>
      <c r="J16">
        <v>869</v>
      </c>
      <c r="K16">
        <v>379</v>
      </c>
      <c r="L16">
        <v>998</v>
      </c>
      <c r="M16">
        <v>471</v>
      </c>
    </row>
    <row r="17" spans="1:13" x14ac:dyDescent="0.25">
      <c r="A17" s="7">
        <v>42826</v>
      </c>
      <c r="B17">
        <v>1383000</v>
      </c>
      <c r="C17">
        <v>0.84299999999999997</v>
      </c>
      <c r="D17">
        <v>1343</v>
      </c>
      <c r="E17">
        <v>1595</v>
      </c>
      <c r="F17">
        <v>1082000</v>
      </c>
      <c r="G17">
        <v>301000</v>
      </c>
      <c r="H17">
        <v>0.879</v>
      </c>
      <c r="I17">
        <v>0.77400000000000002</v>
      </c>
      <c r="J17">
        <v>914</v>
      </c>
      <c r="K17">
        <v>429</v>
      </c>
      <c r="L17">
        <v>1041</v>
      </c>
      <c r="M17">
        <v>554</v>
      </c>
    </row>
    <row r="18" spans="1:13" x14ac:dyDescent="0.25">
      <c r="A18" s="7">
        <v>42856</v>
      </c>
      <c r="B18">
        <v>1359000</v>
      </c>
      <c r="C18">
        <v>0.83799999999999997</v>
      </c>
      <c r="D18">
        <v>1318</v>
      </c>
      <c r="E18">
        <v>1573</v>
      </c>
      <c r="F18">
        <v>1077000</v>
      </c>
      <c r="G18">
        <v>282000</v>
      </c>
      <c r="H18">
        <v>0.879</v>
      </c>
      <c r="I18">
        <v>0.76</v>
      </c>
      <c r="J18">
        <v>906</v>
      </c>
      <c r="K18">
        <v>412</v>
      </c>
      <c r="L18">
        <v>1031</v>
      </c>
      <c r="M18">
        <v>542</v>
      </c>
    </row>
    <row r="19" spans="1:13" x14ac:dyDescent="0.25">
      <c r="A19" s="7">
        <v>42887</v>
      </c>
      <c r="B19">
        <v>1322000</v>
      </c>
      <c r="C19">
        <v>0.89100000000000001</v>
      </c>
      <c r="D19">
        <v>1311</v>
      </c>
      <c r="E19">
        <v>1472</v>
      </c>
      <c r="F19">
        <v>1037000</v>
      </c>
      <c r="G19">
        <v>285000</v>
      </c>
      <c r="H19">
        <v>0.90600000000000003</v>
      </c>
      <c r="I19">
        <v>0.85799999999999998</v>
      </c>
      <c r="J19">
        <v>895</v>
      </c>
      <c r="K19">
        <v>416</v>
      </c>
      <c r="L19">
        <v>988</v>
      </c>
      <c r="M19">
        <v>484</v>
      </c>
    </row>
    <row r="20" spans="1:13" x14ac:dyDescent="0.25">
      <c r="A20" s="7">
        <v>42917</v>
      </c>
      <c r="B20">
        <v>1539000</v>
      </c>
      <c r="C20">
        <v>0.90100000000000002</v>
      </c>
      <c r="D20">
        <v>1543</v>
      </c>
      <c r="E20">
        <v>1712</v>
      </c>
      <c r="F20">
        <v>1189000</v>
      </c>
      <c r="G20">
        <v>350000</v>
      </c>
      <c r="H20">
        <v>0.91600000000000004</v>
      </c>
      <c r="I20">
        <v>0.871</v>
      </c>
      <c r="J20">
        <v>1035</v>
      </c>
      <c r="K20">
        <v>508</v>
      </c>
      <c r="L20">
        <v>1130</v>
      </c>
      <c r="M20">
        <v>582</v>
      </c>
    </row>
    <row r="21" spans="1:13" x14ac:dyDescent="0.25">
      <c r="A21" s="7">
        <v>42948</v>
      </c>
      <c r="B21">
        <v>1401000</v>
      </c>
      <c r="C21">
        <v>0.85399999999999998</v>
      </c>
      <c r="D21">
        <v>1389</v>
      </c>
      <c r="E21">
        <v>1627</v>
      </c>
      <c r="F21">
        <v>1108000</v>
      </c>
      <c r="G21">
        <v>293000</v>
      </c>
      <c r="H21">
        <v>0.871</v>
      </c>
      <c r="I21">
        <v>0.81699999999999995</v>
      </c>
      <c r="J21">
        <v>957</v>
      </c>
      <c r="K21">
        <v>432</v>
      </c>
      <c r="L21">
        <v>1098</v>
      </c>
      <c r="M21">
        <v>529</v>
      </c>
    </row>
    <row r="22" spans="1:13" x14ac:dyDescent="0.25">
      <c r="A22" s="7">
        <v>42979</v>
      </c>
      <c r="B22">
        <v>1232000</v>
      </c>
      <c r="C22">
        <v>0.82399999999999995</v>
      </c>
      <c r="D22">
        <v>1188</v>
      </c>
      <c r="E22">
        <v>1441</v>
      </c>
      <c r="F22">
        <v>1006000</v>
      </c>
      <c r="G22">
        <v>226000</v>
      </c>
      <c r="H22">
        <v>0.85099999999999998</v>
      </c>
      <c r="I22">
        <v>0.76200000000000001</v>
      </c>
      <c r="J22">
        <v>861</v>
      </c>
      <c r="K22">
        <v>327</v>
      </c>
      <c r="L22">
        <v>1011</v>
      </c>
      <c r="M22">
        <v>430</v>
      </c>
    </row>
    <row r="23" spans="1:13" x14ac:dyDescent="0.25">
      <c r="A23" s="7">
        <v>43009</v>
      </c>
      <c r="B23">
        <v>1305000</v>
      </c>
      <c r="C23">
        <v>0.83899999999999997</v>
      </c>
      <c r="D23">
        <v>1234</v>
      </c>
      <c r="E23">
        <v>1470</v>
      </c>
      <c r="F23">
        <v>1077000</v>
      </c>
      <c r="G23">
        <v>228000</v>
      </c>
      <c r="H23">
        <v>0.877</v>
      </c>
      <c r="I23">
        <v>0.749</v>
      </c>
      <c r="J23">
        <v>910</v>
      </c>
      <c r="K23">
        <v>324</v>
      </c>
      <c r="L23">
        <v>1037</v>
      </c>
      <c r="M23">
        <v>433</v>
      </c>
    </row>
    <row r="24" spans="1:13" x14ac:dyDescent="0.25">
      <c r="A24" s="7">
        <v>43040</v>
      </c>
      <c r="B24">
        <v>1405000</v>
      </c>
      <c r="C24">
        <v>0.83899999999999997</v>
      </c>
      <c r="D24">
        <v>1324</v>
      </c>
      <c r="E24">
        <v>1578</v>
      </c>
      <c r="F24">
        <v>1148000</v>
      </c>
      <c r="G24">
        <v>257000</v>
      </c>
      <c r="H24">
        <v>0.878</v>
      </c>
      <c r="I24">
        <v>0.748</v>
      </c>
      <c r="J24">
        <v>964</v>
      </c>
      <c r="K24">
        <v>360</v>
      </c>
      <c r="L24">
        <v>1098</v>
      </c>
      <c r="M24">
        <v>480</v>
      </c>
    </row>
    <row r="25" spans="1:13" x14ac:dyDescent="0.25">
      <c r="A25" s="7">
        <v>43070</v>
      </c>
      <c r="B25">
        <v>1517000</v>
      </c>
      <c r="C25">
        <v>0.80400000000000005</v>
      </c>
      <c r="D25">
        <v>1485</v>
      </c>
      <c r="E25">
        <v>1847</v>
      </c>
      <c r="F25">
        <v>1183000</v>
      </c>
      <c r="G25">
        <v>334000</v>
      </c>
      <c r="H25">
        <v>0.82799999999999996</v>
      </c>
      <c r="I25">
        <v>0.75700000000000001</v>
      </c>
      <c r="J25">
        <v>1015</v>
      </c>
      <c r="K25">
        <v>470</v>
      </c>
      <c r="L25">
        <v>1227</v>
      </c>
      <c r="M25">
        <v>620</v>
      </c>
    </row>
    <row r="26" spans="1:13" x14ac:dyDescent="0.25">
      <c r="A26" s="7">
        <v>43101</v>
      </c>
      <c r="B26">
        <v>1457000</v>
      </c>
      <c r="C26">
        <v>0.80100000000000005</v>
      </c>
      <c r="D26">
        <v>1447</v>
      </c>
      <c r="E26">
        <v>1807</v>
      </c>
      <c r="F26">
        <v>1124000</v>
      </c>
      <c r="G26">
        <v>333000</v>
      </c>
      <c r="H26">
        <v>0.80900000000000005</v>
      </c>
      <c r="I26">
        <v>0.78300000000000003</v>
      </c>
      <c r="J26">
        <v>976</v>
      </c>
      <c r="K26">
        <v>471</v>
      </c>
      <c r="L26">
        <v>1206</v>
      </c>
      <c r="M26">
        <v>601</v>
      </c>
    </row>
    <row r="27" spans="1:13" x14ac:dyDescent="0.25">
      <c r="A27" s="7">
        <v>43132</v>
      </c>
      <c r="B27">
        <v>1300000</v>
      </c>
      <c r="C27">
        <v>0.82399999999999995</v>
      </c>
      <c r="D27">
        <v>1249</v>
      </c>
      <c r="E27">
        <v>1517</v>
      </c>
      <c r="F27">
        <v>1048000</v>
      </c>
      <c r="G27">
        <v>252000</v>
      </c>
      <c r="H27">
        <v>0.84699999999999998</v>
      </c>
      <c r="I27">
        <v>0.77100000000000002</v>
      </c>
      <c r="J27">
        <v>889</v>
      </c>
      <c r="K27">
        <v>360</v>
      </c>
      <c r="L27">
        <v>1050</v>
      </c>
      <c r="M27">
        <v>467</v>
      </c>
    </row>
    <row r="28" spans="1:13" x14ac:dyDescent="0.25">
      <c r="A28" s="7">
        <v>43160</v>
      </c>
      <c r="B28">
        <v>1506000</v>
      </c>
      <c r="C28">
        <v>0.84299999999999997</v>
      </c>
      <c r="D28">
        <v>1459</v>
      </c>
      <c r="E28">
        <v>1731</v>
      </c>
      <c r="F28">
        <v>1212000</v>
      </c>
      <c r="G28">
        <v>294000</v>
      </c>
      <c r="H28">
        <v>0.871</v>
      </c>
      <c r="I28">
        <v>0.78200000000000003</v>
      </c>
      <c r="J28">
        <v>1037</v>
      </c>
      <c r="K28">
        <v>422</v>
      </c>
      <c r="L28">
        <v>1190</v>
      </c>
      <c r="M28">
        <v>541</v>
      </c>
    </row>
    <row r="29" spans="1:13" x14ac:dyDescent="0.25">
      <c r="A29" s="7">
        <v>43191</v>
      </c>
      <c r="B29">
        <v>1483000</v>
      </c>
      <c r="C29">
        <v>0.84499999999999997</v>
      </c>
      <c r="D29">
        <v>1422</v>
      </c>
      <c r="E29">
        <v>1684</v>
      </c>
      <c r="F29">
        <v>1204000</v>
      </c>
      <c r="G29">
        <v>279000</v>
      </c>
      <c r="H29">
        <v>0.88900000000000001</v>
      </c>
      <c r="I29">
        <v>0.749</v>
      </c>
      <c r="J29">
        <v>1024</v>
      </c>
      <c r="K29">
        <v>398</v>
      </c>
      <c r="L29">
        <v>1153</v>
      </c>
      <c r="M29">
        <v>531</v>
      </c>
    </row>
    <row r="30" spans="1:13" x14ac:dyDescent="0.25">
      <c r="A30" s="7">
        <v>43221</v>
      </c>
      <c r="B30">
        <v>1501000</v>
      </c>
      <c r="C30">
        <v>0.85799999999999998</v>
      </c>
      <c r="D30">
        <v>1445</v>
      </c>
      <c r="E30">
        <v>1686</v>
      </c>
      <c r="F30">
        <v>1215000</v>
      </c>
      <c r="G30">
        <v>286000</v>
      </c>
      <c r="H30">
        <v>0.88400000000000001</v>
      </c>
      <c r="I30">
        <v>0.79700000000000004</v>
      </c>
      <c r="J30">
        <v>1038</v>
      </c>
      <c r="K30">
        <v>407</v>
      </c>
      <c r="L30">
        <v>1174</v>
      </c>
      <c r="M30">
        <v>512</v>
      </c>
    </row>
    <row r="31" spans="1:13" x14ac:dyDescent="0.25">
      <c r="A31" s="7">
        <v>43252</v>
      </c>
      <c r="B31">
        <v>1508000</v>
      </c>
      <c r="C31">
        <v>0.87</v>
      </c>
      <c r="D31">
        <v>1470</v>
      </c>
      <c r="E31">
        <v>1690</v>
      </c>
      <c r="F31">
        <v>1203000</v>
      </c>
      <c r="G31">
        <v>305000</v>
      </c>
      <c r="H31">
        <v>0.88800000000000001</v>
      </c>
      <c r="I31">
        <v>0.82899999999999996</v>
      </c>
      <c r="J31">
        <v>1032</v>
      </c>
      <c r="K31">
        <v>438</v>
      </c>
      <c r="L31">
        <v>1162</v>
      </c>
      <c r="M31">
        <v>528</v>
      </c>
    </row>
    <row r="32" spans="1:13" x14ac:dyDescent="0.25">
      <c r="A32" s="7">
        <v>43282</v>
      </c>
      <c r="B32">
        <v>1694000</v>
      </c>
      <c r="C32">
        <v>0.88800000000000001</v>
      </c>
      <c r="D32">
        <v>1659</v>
      </c>
      <c r="E32">
        <v>1870</v>
      </c>
      <c r="F32">
        <v>1347000</v>
      </c>
      <c r="G32">
        <v>347000</v>
      </c>
      <c r="H32">
        <v>0.91100000000000003</v>
      </c>
      <c r="I32">
        <v>0.83699999999999997</v>
      </c>
      <c r="J32">
        <v>1158</v>
      </c>
      <c r="K32">
        <v>501</v>
      </c>
      <c r="L32">
        <v>1271</v>
      </c>
      <c r="M32">
        <v>599</v>
      </c>
    </row>
    <row r="33" spans="1:13" x14ac:dyDescent="0.25">
      <c r="A33" s="7">
        <v>43313</v>
      </c>
      <c r="B33">
        <v>1544000</v>
      </c>
      <c r="C33">
        <v>0.80300000000000005</v>
      </c>
      <c r="D33">
        <v>1497</v>
      </c>
      <c r="E33">
        <v>1867</v>
      </c>
      <c r="F33">
        <v>1245000</v>
      </c>
      <c r="G33">
        <v>299000</v>
      </c>
      <c r="H33">
        <v>0.82699999999999996</v>
      </c>
      <c r="I33">
        <v>0.748</v>
      </c>
      <c r="J33">
        <v>1062</v>
      </c>
      <c r="K33">
        <v>435</v>
      </c>
      <c r="L33">
        <v>1284</v>
      </c>
      <c r="M33">
        <v>583</v>
      </c>
    </row>
    <row r="34" spans="1:13" x14ac:dyDescent="0.25">
      <c r="A34" s="7">
        <v>43344</v>
      </c>
      <c r="B34">
        <v>1442000</v>
      </c>
      <c r="C34">
        <v>0.81299999999999994</v>
      </c>
      <c r="D34">
        <v>1370</v>
      </c>
      <c r="E34">
        <v>1686</v>
      </c>
      <c r="F34">
        <v>1192000</v>
      </c>
      <c r="G34">
        <v>250000</v>
      </c>
      <c r="H34">
        <v>0.84299999999999997</v>
      </c>
      <c r="I34">
        <v>0.73699999999999999</v>
      </c>
      <c r="J34">
        <v>1010</v>
      </c>
      <c r="K34">
        <v>360</v>
      </c>
      <c r="L34">
        <v>1198</v>
      </c>
      <c r="M34">
        <v>488</v>
      </c>
    </row>
    <row r="35" spans="1:13" x14ac:dyDescent="0.25">
      <c r="A35" s="7">
        <v>43374</v>
      </c>
      <c r="B35">
        <v>1585000</v>
      </c>
      <c r="C35">
        <v>0.85399999999999998</v>
      </c>
      <c r="D35">
        <v>1495</v>
      </c>
      <c r="E35">
        <v>1751</v>
      </c>
      <c r="F35">
        <v>1320000</v>
      </c>
      <c r="G35">
        <v>265000</v>
      </c>
      <c r="H35">
        <v>0.88800000000000001</v>
      </c>
      <c r="I35">
        <v>0.76600000000000001</v>
      </c>
      <c r="J35">
        <v>1119</v>
      </c>
      <c r="K35">
        <v>376</v>
      </c>
      <c r="L35">
        <v>1260</v>
      </c>
      <c r="M35">
        <v>491</v>
      </c>
    </row>
    <row r="36" spans="1:13" x14ac:dyDescent="0.25">
      <c r="A36" s="7">
        <v>43405</v>
      </c>
      <c r="B36">
        <v>1638000</v>
      </c>
      <c r="C36">
        <v>0.88300000000000001</v>
      </c>
      <c r="D36">
        <v>1550</v>
      </c>
      <c r="E36">
        <v>1756</v>
      </c>
      <c r="F36">
        <v>1336000</v>
      </c>
      <c r="G36">
        <v>302000</v>
      </c>
      <c r="H36">
        <v>0.91700000000000004</v>
      </c>
      <c r="I36">
        <v>0.80300000000000005</v>
      </c>
      <c r="J36">
        <v>1126</v>
      </c>
      <c r="K36">
        <v>424</v>
      </c>
      <c r="L36">
        <v>1228</v>
      </c>
      <c r="M36">
        <v>528</v>
      </c>
    </row>
    <row r="37" spans="1:13" x14ac:dyDescent="0.25">
      <c r="A37" s="7">
        <v>43435</v>
      </c>
      <c r="B37">
        <v>1739000</v>
      </c>
      <c r="C37">
        <v>0.85799999999999998</v>
      </c>
      <c r="D37">
        <v>1686</v>
      </c>
      <c r="E37">
        <v>1965</v>
      </c>
      <c r="F37">
        <v>1385000</v>
      </c>
      <c r="G37">
        <v>354000</v>
      </c>
      <c r="H37">
        <v>0.88</v>
      </c>
      <c r="I37">
        <v>0.80900000000000005</v>
      </c>
      <c r="J37">
        <v>1183</v>
      </c>
      <c r="K37">
        <v>503</v>
      </c>
      <c r="L37">
        <v>1344</v>
      </c>
      <c r="M37">
        <v>621</v>
      </c>
    </row>
    <row r="38" spans="1:13" x14ac:dyDescent="0.25">
      <c r="A38" s="7">
        <v>43466</v>
      </c>
      <c r="B38">
        <v>1656000</v>
      </c>
      <c r="C38">
        <v>0.81499999999999995</v>
      </c>
      <c r="D38">
        <v>1621</v>
      </c>
      <c r="E38">
        <v>1991</v>
      </c>
      <c r="F38">
        <v>1299000</v>
      </c>
      <c r="G38">
        <v>357000</v>
      </c>
      <c r="H38">
        <v>0.82</v>
      </c>
      <c r="I38">
        <v>0.80600000000000005</v>
      </c>
      <c r="J38">
        <v>1117</v>
      </c>
      <c r="K38">
        <v>504</v>
      </c>
      <c r="L38">
        <v>1363</v>
      </c>
      <c r="M38">
        <v>628</v>
      </c>
    </row>
    <row r="39" spans="1:13" x14ac:dyDescent="0.25">
      <c r="A39" s="7">
        <v>43497</v>
      </c>
      <c r="B39">
        <v>1508000</v>
      </c>
      <c r="C39">
        <v>0.81399999999999995</v>
      </c>
      <c r="D39">
        <v>1421</v>
      </c>
      <c r="E39">
        <v>1747</v>
      </c>
      <c r="F39">
        <v>1236000</v>
      </c>
      <c r="G39">
        <v>272000</v>
      </c>
      <c r="H39">
        <v>0.84299999999999997</v>
      </c>
      <c r="I39">
        <v>0.74299999999999999</v>
      </c>
      <c r="J39">
        <v>1034</v>
      </c>
      <c r="K39">
        <v>387</v>
      </c>
      <c r="L39">
        <v>1226</v>
      </c>
      <c r="M39">
        <v>521</v>
      </c>
    </row>
    <row r="40" spans="1:13" x14ac:dyDescent="0.25">
      <c r="A40" s="7">
        <v>43525</v>
      </c>
      <c r="B40">
        <v>1798000</v>
      </c>
      <c r="C40">
        <v>0.86599999999999999</v>
      </c>
      <c r="D40">
        <v>1702</v>
      </c>
      <c r="E40">
        <v>1965</v>
      </c>
      <c r="F40">
        <v>1469000</v>
      </c>
      <c r="G40">
        <v>329000</v>
      </c>
      <c r="H40">
        <v>0.89400000000000002</v>
      </c>
      <c r="I40">
        <v>0.80100000000000005</v>
      </c>
      <c r="J40">
        <v>1243</v>
      </c>
      <c r="K40">
        <v>469</v>
      </c>
      <c r="L40">
        <v>1381</v>
      </c>
      <c r="M40">
        <v>584</v>
      </c>
    </row>
    <row r="41" spans="1:13" x14ac:dyDescent="0.25">
      <c r="A41" s="7">
        <v>43556</v>
      </c>
      <c r="B41">
        <v>1851000</v>
      </c>
      <c r="C41">
        <v>0.84599999999999997</v>
      </c>
      <c r="D41">
        <v>1752</v>
      </c>
      <c r="E41">
        <v>2072</v>
      </c>
      <c r="F41">
        <v>1504000</v>
      </c>
      <c r="G41">
        <v>347000</v>
      </c>
      <c r="H41">
        <v>0.871</v>
      </c>
      <c r="I41">
        <v>78.7</v>
      </c>
      <c r="J41">
        <v>1259</v>
      </c>
      <c r="K41">
        <v>493</v>
      </c>
      <c r="L41">
        <v>1444</v>
      </c>
      <c r="M41">
        <v>628</v>
      </c>
    </row>
    <row r="42" spans="1:13" x14ac:dyDescent="0.25">
      <c r="A42" s="7">
        <v>43586</v>
      </c>
      <c r="B42">
        <v>1926000</v>
      </c>
      <c r="C42">
        <v>0.88</v>
      </c>
      <c r="D42">
        <v>1822</v>
      </c>
      <c r="E42">
        <v>2072</v>
      </c>
      <c r="F42">
        <v>1569000</v>
      </c>
      <c r="G42">
        <v>357000</v>
      </c>
      <c r="H42">
        <v>0.90700000000000003</v>
      </c>
      <c r="I42">
        <v>0.81799999999999995</v>
      </c>
      <c r="J42">
        <v>1309</v>
      </c>
      <c r="K42">
        <v>513</v>
      </c>
      <c r="L42">
        <v>1443</v>
      </c>
      <c r="M42">
        <v>629</v>
      </c>
    </row>
    <row r="43" spans="1:13" x14ac:dyDescent="0.25">
      <c r="A43" s="7">
        <v>43617</v>
      </c>
      <c r="B43">
        <v>1877000</v>
      </c>
      <c r="C43">
        <v>0.89300000000000002</v>
      </c>
      <c r="D43">
        <v>1795</v>
      </c>
      <c r="E43">
        <v>2010</v>
      </c>
      <c r="F43">
        <v>1495000</v>
      </c>
      <c r="G43">
        <v>382000</v>
      </c>
      <c r="H43">
        <v>0.91300000000000003</v>
      </c>
      <c r="I43">
        <v>0.85099999999999998</v>
      </c>
      <c r="J43">
        <v>1245</v>
      </c>
      <c r="K43">
        <v>550</v>
      </c>
      <c r="L43">
        <v>1363</v>
      </c>
      <c r="M43">
        <v>647</v>
      </c>
    </row>
    <row r="44" spans="1:13" x14ac:dyDescent="0.25">
      <c r="A44" s="7">
        <v>43647</v>
      </c>
      <c r="B44">
        <v>2004000</v>
      </c>
      <c r="C44">
        <v>0.88800000000000001</v>
      </c>
      <c r="D44">
        <v>1945</v>
      </c>
      <c r="E44">
        <v>2190</v>
      </c>
      <c r="F44">
        <v>1567000</v>
      </c>
      <c r="G44">
        <v>437000</v>
      </c>
      <c r="H44">
        <v>0.89700000000000002</v>
      </c>
      <c r="I44">
        <v>0.87</v>
      </c>
      <c r="J44">
        <v>1319</v>
      </c>
      <c r="K44">
        <v>626</v>
      </c>
      <c r="L44">
        <v>1470</v>
      </c>
      <c r="M44">
        <v>720</v>
      </c>
    </row>
    <row r="45" spans="1:13" x14ac:dyDescent="0.25">
      <c r="A45" s="7">
        <v>43678</v>
      </c>
      <c r="B45">
        <v>1868000</v>
      </c>
      <c r="C45">
        <v>0.83399999999999996</v>
      </c>
      <c r="D45">
        <v>1794</v>
      </c>
      <c r="E45">
        <v>2150</v>
      </c>
      <c r="F45">
        <v>1494000</v>
      </c>
      <c r="G45">
        <v>374000</v>
      </c>
      <c r="H45">
        <v>0.86099999999999999</v>
      </c>
      <c r="I45">
        <v>0.77900000000000003</v>
      </c>
      <c r="J45">
        <v>1253</v>
      </c>
      <c r="K45">
        <v>541</v>
      </c>
      <c r="L45">
        <v>1456</v>
      </c>
      <c r="M45">
        <v>694</v>
      </c>
    </row>
    <row r="46" spans="1:13" x14ac:dyDescent="0.25">
      <c r="A46" s="7">
        <v>43709</v>
      </c>
      <c r="B46">
        <v>1748000</v>
      </c>
      <c r="C46">
        <v>0.82899999999999996</v>
      </c>
      <c r="D46">
        <v>1659</v>
      </c>
      <c r="E46">
        <v>2001</v>
      </c>
      <c r="F46">
        <v>1436000</v>
      </c>
      <c r="G46">
        <v>312000</v>
      </c>
      <c r="H46">
        <v>0.86599999999999999</v>
      </c>
      <c r="I46">
        <v>0.74399999999999999</v>
      </c>
      <c r="J46">
        <v>1213</v>
      </c>
      <c r="K46">
        <v>446</v>
      </c>
      <c r="L46">
        <v>1402</v>
      </c>
      <c r="M46">
        <v>599</v>
      </c>
    </row>
    <row r="47" spans="1:13" x14ac:dyDescent="0.25">
      <c r="A47" s="7">
        <v>43739</v>
      </c>
      <c r="B47">
        <v>1871000</v>
      </c>
      <c r="C47">
        <v>0.85799999999999998</v>
      </c>
      <c r="D47">
        <v>1761</v>
      </c>
      <c r="E47">
        <v>2053</v>
      </c>
      <c r="F47">
        <v>1523000</v>
      </c>
      <c r="G47">
        <v>348000</v>
      </c>
      <c r="H47">
        <v>0.88</v>
      </c>
      <c r="I47">
        <v>0.80500000000000005</v>
      </c>
      <c r="J47">
        <v>1268</v>
      </c>
      <c r="K47">
        <v>493</v>
      </c>
      <c r="L47">
        <v>1440</v>
      </c>
      <c r="M47">
        <v>613</v>
      </c>
    </row>
    <row r="48" spans="1:13" x14ac:dyDescent="0.25">
      <c r="A48" s="7">
        <v>43770</v>
      </c>
      <c r="B48">
        <v>1896000</v>
      </c>
      <c r="C48">
        <v>0.88900000000000001</v>
      </c>
      <c r="D48">
        <v>1813</v>
      </c>
      <c r="E48">
        <v>2039</v>
      </c>
      <c r="F48">
        <v>1525000</v>
      </c>
      <c r="G48">
        <v>371000</v>
      </c>
      <c r="H48">
        <v>0.91200000000000003</v>
      </c>
      <c r="I48">
        <v>0.83699999999999997</v>
      </c>
      <c r="J48">
        <v>1289</v>
      </c>
      <c r="K48">
        <v>524</v>
      </c>
      <c r="L48">
        <v>1414</v>
      </c>
      <c r="M48">
        <v>625</v>
      </c>
    </row>
    <row r="49" spans="1:13" x14ac:dyDescent="0.25">
      <c r="A49" s="7">
        <v>43800</v>
      </c>
      <c r="B49">
        <v>1970000</v>
      </c>
      <c r="C49">
        <v>0.88200000000000001</v>
      </c>
      <c r="D49">
        <v>1948</v>
      </c>
      <c r="E49">
        <v>2207</v>
      </c>
      <c r="F49">
        <v>1537000</v>
      </c>
      <c r="G49">
        <v>433000</v>
      </c>
      <c r="H49">
        <v>0.89400000000000002</v>
      </c>
      <c r="I49">
        <v>0.85799999999999998</v>
      </c>
      <c r="J49">
        <v>1331</v>
      </c>
      <c r="K49">
        <v>617</v>
      </c>
      <c r="L49">
        <v>1489</v>
      </c>
      <c r="M49">
        <v>718</v>
      </c>
    </row>
    <row r="50" spans="1:13" x14ac:dyDescent="0.25">
      <c r="A50" s="7">
        <v>43831</v>
      </c>
      <c r="B50">
        <v>1939000</v>
      </c>
      <c r="C50">
        <v>0.86499999999999999</v>
      </c>
      <c r="D50">
        <v>1920</v>
      </c>
      <c r="E50">
        <v>2221</v>
      </c>
      <c r="F50">
        <v>1514000</v>
      </c>
      <c r="G50">
        <v>425000</v>
      </c>
      <c r="H50">
        <v>0.85499999999999998</v>
      </c>
      <c r="I50">
        <v>0.88700000000000001</v>
      </c>
      <c r="J50">
        <v>1313</v>
      </c>
      <c r="K50">
        <v>607</v>
      </c>
      <c r="L50">
        <v>1537</v>
      </c>
      <c r="M50">
        <v>684</v>
      </c>
    </row>
    <row r="51" spans="1:13" x14ac:dyDescent="0.25">
      <c r="A51" s="7">
        <v>43862</v>
      </c>
      <c r="B51">
        <v>1771000</v>
      </c>
      <c r="C51">
        <v>0.85099999999999998</v>
      </c>
      <c r="D51">
        <v>1719</v>
      </c>
      <c r="E51">
        <v>2020</v>
      </c>
      <c r="F51">
        <v>1425000</v>
      </c>
      <c r="G51">
        <v>346000</v>
      </c>
      <c r="H51">
        <v>0.86899999999999999</v>
      </c>
      <c r="I51">
        <v>0.81</v>
      </c>
      <c r="J51">
        <v>1223</v>
      </c>
      <c r="K51">
        <v>496</v>
      </c>
      <c r="L51">
        <v>1407</v>
      </c>
      <c r="M51">
        <v>613</v>
      </c>
    </row>
    <row r="52" spans="1:13" x14ac:dyDescent="0.25">
      <c r="A52" s="7">
        <v>43891</v>
      </c>
      <c r="B52">
        <v>1568000</v>
      </c>
      <c r="C52">
        <v>0.82299999999999995</v>
      </c>
      <c r="D52">
        <v>1527</v>
      </c>
      <c r="E52">
        <v>1855</v>
      </c>
      <c r="F52">
        <v>1292000</v>
      </c>
      <c r="G52">
        <v>276000</v>
      </c>
      <c r="H52">
        <v>0.85799999999999998</v>
      </c>
      <c r="I52">
        <v>0.73899999999999999</v>
      </c>
      <c r="J52">
        <v>1123</v>
      </c>
      <c r="K52">
        <v>404</v>
      </c>
      <c r="L52">
        <v>1309</v>
      </c>
      <c r="M52">
        <v>546</v>
      </c>
    </row>
    <row r="53" spans="1:13" x14ac:dyDescent="0.25">
      <c r="A53" s="7">
        <v>43922</v>
      </c>
      <c r="B53">
        <v>307000</v>
      </c>
      <c r="C53">
        <v>0.874</v>
      </c>
      <c r="D53">
        <v>319</v>
      </c>
      <c r="E53">
        <v>365</v>
      </c>
      <c r="F53">
        <v>278000</v>
      </c>
      <c r="G53">
        <v>29000</v>
      </c>
      <c r="H53">
        <v>0.92400000000000004</v>
      </c>
      <c r="I53">
        <v>0.67100000000000004</v>
      </c>
      <c r="J53">
        <v>271</v>
      </c>
      <c r="K53">
        <v>48</v>
      </c>
      <c r="L53">
        <v>293</v>
      </c>
      <c r="M53">
        <v>72</v>
      </c>
    </row>
    <row r="54" spans="1:13" x14ac:dyDescent="0.25">
      <c r="A54" s="7">
        <v>43952</v>
      </c>
      <c r="B54">
        <v>210000</v>
      </c>
      <c r="C54">
        <v>0.875</v>
      </c>
      <c r="D54">
        <v>216</v>
      </c>
      <c r="E54">
        <v>247</v>
      </c>
      <c r="F54">
        <v>194000</v>
      </c>
      <c r="G54">
        <v>19000</v>
      </c>
      <c r="H54">
        <v>0.85199999999999998</v>
      </c>
      <c r="I54">
        <v>1.054</v>
      </c>
      <c r="J54">
        <v>187</v>
      </c>
      <c r="K54">
        <v>29</v>
      </c>
      <c r="L54">
        <v>219</v>
      </c>
      <c r="M54">
        <v>28</v>
      </c>
    </row>
    <row r="55" spans="1:13" x14ac:dyDescent="0.25">
      <c r="A55" s="7">
        <v>43983</v>
      </c>
      <c r="B55">
        <v>585000</v>
      </c>
      <c r="C55">
        <v>0.73099999999999998</v>
      </c>
      <c r="D55">
        <v>603</v>
      </c>
      <c r="E55">
        <v>825</v>
      </c>
      <c r="F55">
        <v>505000</v>
      </c>
      <c r="G55">
        <v>80000</v>
      </c>
      <c r="H55">
        <v>0.69299999999999995</v>
      </c>
      <c r="I55">
        <v>0.92600000000000005</v>
      </c>
      <c r="J55">
        <v>478</v>
      </c>
      <c r="K55">
        <v>125</v>
      </c>
      <c r="L55">
        <v>690</v>
      </c>
      <c r="M55">
        <v>135</v>
      </c>
    </row>
    <row r="56" spans="1:13" x14ac:dyDescent="0.25">
      <c r="A56" s="7">
        <v>44013</v>
      </c>
      <c r="B56">
        <v>996000</v>
      </c>
      <c r="C56">
        <v>0.73099999999999998</v>
      </c>
      <c r="D56">
        <v>1015</v>
      </c>
      <c r="E56">
        <v>1387</v>
      </c>
      <c r="F56">
        <v>854000</v>
      </c>
      <c r="G56">
        <v>143000</v>
      </c>
      <c r="H56">
        <v>0.70599999999999996</v>
      </c>
      <c r="I56">
        <v>0.84099999999999997</v>
      </c>
      <c r="J56">
        <v>796</v>
      </c>
      <c r="K56">
        <v>219</v>
      </c>
      <c r="L56">
        <v>1127</v>
      </c>
      <c r="M56">
        <v>261</v>
      </c>
    </row>
    <row r="57" spans="1:13" x14ac:dyDescent="0.25">
      <c r="A57" s="7">
        <v>44044</v>
      </c>
      <c r="B57">
        <v>1212000</v>
      </c>
      <c r="C57">
        <v>0.72599999999999998</v>
      </c>
      <c r="D57">
        <v>1226</v>
      </c>
      <c r="E57">
        <v>1690</v>
      </c>
      <c r="F57">
        <v>1025000</v>
      </c>
      <c r="G57">
        <v>187000</v>
      </c>
      <c r="H57">
        <v>0.746</v>
      </c>
      <c r="I57">
        <v>0.69199999999999995</v>
      </c>
      <c r="J57">
        <v>942</v>
      </c>
      <c r="K57">
        <v>284</v>
      </c>
      <c r="L57">
        <v>1280</v>
      </c>
      <c r="M57">
        <v>410</v>
      </c>
    </row>
    <row r="58" spans="1:13" x14ac:dyDescent="0.25">
      <c r="A58" s="7">
        <v>44075</v>
      </c>
      <c r="B58">
        <v>1261000</v>
      </c>
      <c r="C58">
        <v>0.74399999999999999</v>
      </c>
      <c r="D58">
        <v>1255</v>
      </c>
      <c r="E58">
        <v>1686</v>
      </c>
      <c r="F58">
        <v>1074000</v>
      </c>
      <c r="G58">
        <v>187000</v>
      </c>
      <c r="H58">
        <v>0.76100000000000001</v>
      </c>
      <c r="I58">
        <v>0.69099999999999995</v>
      </c>
      <c r="J58">
        <v>973</v>
      </c>
      <c r="K58">
        <v>282</v>
      </c>
      <c r="L58">
        <v>1278</v>
      </c>
      <c r="M58">
        <v>408</v>
      </c>
    </row>
    <row r="59" spans="1:13" x14ac:dyDescent="0.25">
      <c r="A59" s="7">
        <v>44105</v>
      </c>
      <c r="B59">
        <v>1438000</v>
      </c>
      <c r="C59">
        <v>0.82099999999999995</v>
      </c>
      <c r="D59">
        <v>1422</v>
      </c>
      <c r="E59">
        <v>1731</v>
      </c>
      <c r="F59">
        <v>1222000</v>
      </c>
      <c r="G59">
        <v>216000</v>
      </c>
      <c r="H59">
        <v>0.84199999999999997</v>
      </c>
      <c r="I59">
        <v>0.75900000000000001</v>
      </c>
      <c r="J59">
        <v>1099</v>
      </c>
      <c r="K59">
        <v>323</v>
      </c>
      <c r="L59">
        <v>1305</v>
      </c>
      <c r="M59">
        <v>426</v>
      </c>
    </row>
    <row r="60" spans="1:13" x14ac:dyDescent="0.25">
      <c r="A60" s="7">
        <v>44136</v>
      </c>
      <c r="B60">
        <v>1639000</v>
      </c>
      <c r="C60">
        <v>0.80500000000000005</v>
      </c>
      <c r="D60">
        <v>1608</v>
      </c>
      <c r="E60">
        <v>1998</v>
      </c>
      <c r="F60">
        <v>1372000</v>
      </c>
      <c r="G60">
        <v>268000</v>
      </c>
      <c r="H60">
        <v>0.84</v>
      </c>
      <c r="I60">
        <v>0.71399999999999997</v>
      </c>
      <c r="J60">
        <v>1216</v>
      </c>
      <c r="K60">
        <v>393</v>
      </c>
      <c r="L60">
        <v>1448</v>
      </c>
      <c r="M60">
        <v>550</v>
      </c>
    </row>
    <row r="61" spans="1:13" x14ac:dyDescent="0.25">
      <c r="A61" s="7">
        <v>44166</v>
      </c>
      <c r="B61">
        <v>1783000</v>
      </c>
      <c r="C61">
        <v>0.78500000000000003</v>
      </c>
      <c r="D61">
        <v>1766</v>
      </c>
      <c r="E61">
        <v>2250</v>
      </c>
      <c r="F61">
        <v>1442000</v>
      </c>
      <c r="G61">
        <v>340000</v>
      </c>
      <c r="H61">
        <v>0.82299999999999995</v>
      </c>
      <c r="I61">
        <v>0.69899999999999995</v>
      </c>
      <c r="J61">
        <v>1279</v>
      </c>
      <c r="K61">
        <v>487</v>
      </c>
      <c r="L61">
        <v>1554</v>
      </c>
      <c r="M61">
        <v>697</v>
      </c>
    </row>
    <row r="62" spans="1:13" x14ac:dyDescent="0.25">
      <c r="A62" s="7">
        <v>44197</v>
      </c>
      <c r="B62">
        <v>1580000</v>
      </c>
      <c r="C62">
        <v>0.73899999999999999</v>
      </c>
      <c r="D62">
        <v>1588</v>
      </c>
      <c r="E62">
        <v>2149</v>
      </c>
      <c r="F62">
        <v>1268000</v>
      </c>
      <c r="G62">
        <v>312000</v>
      </c>
      <c r="H62">
        <v>0.749</v>
      </c>
      <c r="I62">
        <v>0.71399999999999997</v>
      </c>
      <c r="J62">
        <v>1138</v>
      </c>
      <c r="K62">
        <v>450</v>
      </c>
      <c r="L62">
        <v>1519</v>
      </c>
      <c r="M62">
        <v>630</v>
      </c>
    </row>
    <row r="63" spans="1:13" x14ac:dyDescent="0.25">
      <c r="A63" s="7">
        <v>44228</v>
      </c>
      <c r="B63">
        <v>1142000</v>
      </c>
      <c r="C63">
        <v>0.74099999999999999</v>
      </c>
      <c r="D63">
        <v>1118</v>
      </c>
      <c r="E63">
        <v>1509</v>
      </c>
      <c r="F63">
        <v>993000</v>
      </c>
      <c r="G63">
        <v>150000</v>
      </c>
      <c r="H63">
        <v>0.78800000000000003</v>
      </c>
      <c r="I63">
        <v>0.58899999999999997</v>
      </c>
      <c r="J63">
        <v>907</v>
      </c>
      <c r="K63">
        <v>211</v>
      </c>
      <c r="L63">
        <v>1150</v>
      </c>
      <c r="M63">
        <v>359</v>
      </c>
    </row>
    <row r="64" spans="1:13" x14ac:dyDescent="0.25">
      <c r="A64" s="7">
        <v>44256</v>
      </c>
      <c r="B64">
        <v>1549000</v>
      </c>
      <c r="C64">
        <v>0.86899999999999999</v>
      </c>
      <c r="D64">
        <v>1496</v>
      </c>
      <c r="E64">
        <v>1722</v>
      </c>
      <c r="F64">
        <v>1337000</v>
      </c>
      <c r="G64">
        <v>212000</v>
      </c>
      <c r="H64">
        <v>0.88500000000000001</v>
      </c>
      <c r="I64">
        <v>0.80800000000000005</v>
      </c>
      <c r="J64">
        <v>1211</v>
      </c>
      <c r="K64">
        <v>285</v>
      </c>
      <c r="L64">
        <v>1369</v>
      </c>
      <c r="M64">
        <v>353</v>
      </c>
    </row>
    <row r="65" spans="1:13" x14ac:dyDescent="0.25">
      <c r="A65" s="7">
        <v>44287</v>
      </c>
      <c r="B65">
        <v>1912000</v>
      </c>
      <c r="C65">
        <v>0.82399999999999995</v>
      </c>
      <c r="D65">
        <v>1832</v>
      </c>
      <c r="E65">
        <v>2224</v>
      </c>
      <c r="F65">
        <v>1606000</v>
      </c>
      <c r="G65">
        <v>306000</v>
      </c>
      <c r="H65">
        <v>0.83699999999999997</v>
      </c>
      <c r="I65">
        <v>0.78300000000000003</v>
      </c>
      <c r="J65">
        <v>1423</v>
      </c>
      <c r="K65">
        <v>409</v>
      </c>
      <c r="L65">
        <v>1701</v>
      </c>
      <c r="M65">
        <v>523</v>
      </c>
    </row>
    <row r="66" spans="1:13" x14ac:dyDescent="0.25">
      <c r="A66" s="7">
        <v>44317</v>
      </c>
      <c r="B66">
        <v>2157000</v>
      </c>
      <c r="C66">
        <v>0.878</v>
      </c>
      <c r="D66">
        <v>2134</v>
      </c>
      <c r="E66">
        <v>2431</v>
      </c>
      <c r="F66">
        <v>1712000</v>
      </c>
      <c r="G66">
        <v>445000</v>
      </c>
      <c r="H66">
        <v>0.90800000000000003</v>
      </c>
      <c r="I66">
        <v>0.81399999999999995</v>
      </c>
      <c r="J66">
        <v>1522</v>
      </c>
      <c r="K66">
        <v>613</v>
      </c>
      <c r="L66">
        <v>1677</v>
      </c>
      <c r="M66">
        <v>754</v>
      </c>
    </row>
    <row r="67" spans="1:13" x14ac:dyDescent="0.25">
      <c r="A67" s="7">
        <v>44348</v>
      </c>
      <c r="B67">
        <v>2134000</v>
      </c>
      <c r="C67">
        <v>0.89100000000000001</v>
      </c>
      <c r="D67">
        <v>2116</v>
      </c>
      <c r="E67">
        <v>2373</v>
      </c>
      <c r="F67">
        <v>1676000</v>
      </c>
      <c r="G67">
        <v>458000</v>
      </c>
      <c r="H67">
        <v>0.90500000000000003</v>
      </c>
      <c r="I67">
        <v>0.86</v>
      </c>
      <c r="J67">
        <v>1480</v>
      </c>
      <c r="K67">
        <v>636</v>
      </c>
      <c r="L67">
        <v>1635</v>
      </c>
      <c r="M67">
        <v>739</v>
      </c>
    </row>
    <row r="68" spans="1:13" x14ac:dyDescent="0.25">
      <c r="A68" s="7">
        <v>44378</v>
      </c>
      <c r="B68">
        <v>2317000</v>
      </c>
      <c r="C68">
        <v>0.89500000000000002</v>
      </c>
      <c r="D68">
        <v>2314</v>
      </c>
      <c r="E68">
        <v>2585</v>
      </c>
      <c r="F68">
        <v>1821000</v>
      </c>
      <c r="G68">
        <v>496000</v>
      </c>
      <c r="H68">
        <v>0.89600000000000002</v>
      </c>
      <c r="I68">
        <v>0.89400000000000002</v>
      </c>
      <c r="J68">
        <v>1624</v>
      </c>
      <c r="K68">
        <v>691</v>
      </c>
      <c r="L68">
        <v>1813</v>
      </c>
      <c r="M68">
        <v>772</v>
      </c>
    </row>
    <row r="69" spans="1:13" x14ac:dyDescent="0.25">
      <c r="A69" s="7">
        <v>44409</v>
      </c>
      <c r="B69">
        <v>2273000</v>
      </c>
      <c r="C69">
        <v>0.84799999999999998</v>
      </c>
      <c r="D69">
        <v>2238</v>
      </c>
      <c r="E69">
        <v>2639</v>
      </c>
      <c r="F69">
        <v>1832000</v>
      </c>
      <c r="G69">
        <v>440000</v>
      </c>
      <c r="H69">
        <v>0.86699999999999999</v>
      </c>
      <c r="I69">
        <v>0.80300000000000005</v>
      </c>
      <c r="J69">
        <v>1622</v>
      </c>
      <c r="K69">
        <v>616</v>
      </c>
      <c r="L69">
        <v>1871</v>
      </c>
      <c r="M69">
        <v>768</v>
      </c>
    </row>
    <row r="70" spans="1:13" x14ac:dyDescent="0.25">
      <c r="A70" s="7">
        <v>44440</v>
      </c>
      <c r="B70">
        <v>2061000</v>
      </c>
      <c r="C70">
        <v>0.81799999999999995</v>
      </c>
      <c r="D70">
        <v>1999</v>
      </c>
      <c r="E70">
        <v>2443</v>
      </c>
      <c r="F70">
        <v>1681000</v>
      </c>
      <c r="G70">
        <v>380000</v>
      </c>
      <c r="H70">
        <v>0.85699999999999998</v>
      </c>
      <c r="I70">
        <v>0.72699999999999998</v>
      </c>
      <c r="J70">
        <v>1469</v>
      </c>
      <c r="K70">
        <v>530</v>
      </c>
      <c r="L70">
        <v>1713</v>
      </c>
      <c r="M70">
        <v>730</v>
      </c>
    </row>
    <row r="71" spans="1:13" x14ac:dyDescent="0.25">
      <c r="A71" s="7">
        <v>44470</v>
      </c>
      <c r="B71">
        <v>2283000</v>
      </c>
      <c r="C71">
        <v>0.86299999999999999</v>
      </c>
      <c r="D71">
        <v>2211</v>
      </c>
      <c r="E71">
        <v>2563</v>
      </c>
      <c r="F71">
        <v>1842000</v>
      </c>
      <c r="G71">
        <v>441000</v>
      </c>
      <c r="H71">
        <v>0.88900000000000001</v>
      </c>
      <c r="I71">
        <v>0.79900000000000004</v>
      </c>
      <c r="J71">
        <v>1599</v>
      </c>
      <c r="K71">
        <v>611</v>
      </c>
      <c r="L71">
        <v>1798</v>
      </c>
      <c r="M71">
        <v>765</v>
      </c>
    </row>
    <row r="72" spans="1:13" x14ac:dyDescent="0.25">
      <c r="A72" s="7">
        <v>44501</v>
      </c>
      <c r="B72">
        <v>2409000</v>
      </c>
      <c r="C72">
        <v>0.88500000000000001</v>
      </c>
      <c r="D72">
        <v>2279</v>
      </c>
      <c r="E72">
        <v>2574</v>
      </c>
      <c r="F72">
        <v>1975000</v>
      </c>
      <c r="G72">
        <v>434000</v>
      </c>
      <c r="H72">
        <v>0.91600000000000004</v>
      </c>
      <c r="I72">
        <v>0.81</v>
      </c>
      <c r="J72">
        <v>1681</v>
      </c>
      <c r="K72">
        <v>598</v>
      </c>
      <c r="L72">
        <v>1836</v>
      </c>
      <c r="M72">
        <v>738</v>
      </c>
    </row>
    <row r="73" spans="1:13" x14ac:dyDescent="0.25">
      <c r="A73" s="7">
        <v>44531</v>
      </c>
      <c r="B73">
        <v>2589000</v>
      </c>
      <c r="C73">
        <v>0.85899999999999999</v>
      </c>
      <c r="D73">
        <v>2478</v>
      </c>
      <c r="E73">
        <v>2885</v>
      </c>
      <c r="F73">
        <v>2094000</v>
      </c>
      <c r="G73">
        <v>495000</v>
      </c>
      <c r="H73">
        <v>0.89</v>
      </c>
      <c r="I73">
        <v>0.78700000000000003</v>
      </c>
      <c r="J73">
        <v>1795</v>
      </c>
      <c r="K73">
        <v>683</v>
      </c>
      <c r="L73">
        <v>2017</v>
      </c>
      <c r="M73">
        <v>868</v>
      </c>
    </row>
    <row r="74" spans="1:13" x14ac:dyDescent="0.25">
      <c r="A74" s="7">
        <v>44562</v>
      </c>
      <c r="B74">
        <v>2349000</v>
      </c>
      <c r="C74">
        <v>0.81299999999999994</v>
      </c>
      <c r="D74">
        <v>2308</v>
      </c>
      <c r="E74">
        <v>2841</v>
      </c>
      <c r="F74">
        <v>1868000</v>
      </c>
      <c r="G74">
        <v>481000</v>
      </c>
      <c r="H74">
        <v>0.82299999999999995</v>
      </c>
      <c r="I74">
        <v>0.78700000000000003</v>
      </c>
      <c r="J74">
        <v>1639</v>
      </c>
      <c r="K74">
        <v>669</v>
      </c>
      <c r="L74">
        <v>1991</v>
      </c>
      <c r="M74">
        <v>850</v>
      </c>
    </row>
    <row r="75" spans="1:13" x14ac:dyDescent="0.25">
      <c r="A75" s="7">
        <v>44593</v>
      </c>
      <c r="B75">
        <v>2133000</v>
      </c>
      <c r="C75">
        <v>0.82699999999999996</v>
      </c>
      <c r="D75">
        <v>2021</v>
      </c>
      <c r="E75">
        <v>2445</v>
      </c>
      <c r="F75">
        <v>1757000</v>
      </c>
      <c r="G75">
        <v>376000</v>
      </c>
      <c r="H75">
        <v>0.86</v>
      </c>
      <c r="I75">
        <v>0.745</v>
      </c>
      <c r="J75">
        <v>1493</v>
      </c>
      <c r="K75">
        <v>528</v>
      </c>
      <c r="L75">
        <v>1736</v>
      </c>
      <c r="M75">
        <v>708</v>
      </c>
    </row>
    <row r="76" spans="1:13" x14ac:dyDescent="0.25">
      <c r="A76" s="7">
        <v>44621</v>
      </c>
      <c r="B76">
        <v>2506000</v>
      </c>
      <c r="C76">
        <v>0.86499999999999999</v>
      </c>
      <c r="D76">
        <v>2399</v>
      </c>
      <c r="E76">
        <v>2775</v>
      </c>
      <c r="F76">
        <v>2050000</v>
      </c>
      <c r="G76">
        <v>456000</v>
      </c>
      <c r="H76">
        <v>0.90200000000000002</v>
      </c>
      <c r="I76">
        <v>0.77600000000000002</v>
      </c>
      <c r="J76">
        <v>1763</v>
      </c>
      <c r="K76">
        <v>636</v>
      </c>
      <c r="L76">
        <v>1955</v>
      </c>
      <c r="M76">
        <v>820</v>
      </c>
    </row>
    <row r="77" spans="1:13" x14ac:dyDescent="0.25">
      <c r="A77" s="7">
        <v>44652</v>
      </c>
      <c r="B77">
        <v>2575000</v>
      </c>
      <c r="C77">
        <v>0.84599999999999997</v>
      </c>
      <c r="D77">
        <v>2411</v>
      </c>
      <c r="E77">
        <v>2849</v>
      </c>
      <c r="F77">
        <v>2137000</v>
      </c>
      <c r="G77">
        <v>438000</v>
      </c>
      <c r="H77">
        <v>0.88500000000000001</v>
      </c>
      <c r="I77">
        <v>0.749</v>
      </c>
      <c r="J77">
        <v>1804</v>
      </c>
      <c r="K77">
        <v>607</v>
      </c>
      <c r="L77">
        <v>2038</v>
      </c>
      <c r="M77">
        <v>811</v>
      </c>
    </row>
    <row r="78" spans="1:13" x14ac:dyDescent="0.25">
      <c r="A78" s="7">
        <v>44682</v>
      </c>
      <c r="B78">
        <v>2533000</v>
      </c>
      <c r="C78">
        <v>0.878</v>
      </c>
      <c r="D78">
        <v>2397</v>
      </c>
      <c r="E78">
        <v>2731</v>
      </c>
      <c r="F78">
        <v>2080000</v>
      </c>
      <c r="G78">
        <v>453000</v>
      </c>
      <c r="H78">
        <v>0.91</v>
      </c>
      <c r="I78">
        <v>0.8</v>
      </c>
      <c r="J78">
        <v>1759</v>
      </c>
      <c r="K78">
        <v>638</v>
      </c>
      <c r="L78">
        <v>1933</v>
      </c>
      <c r="M78">
        <v>798</v>
      </c>
    </row>
    <row r="79" spans="1:13" x14ac:dyDescent="0.25">
      <c r="A79" s="7">
        <v>44713</v>
      </c>
      <c r="B79">
        <v>2354000</v>
      </c>
      <c r="C79">
        <v>0.84399999999999997</v>
      </c>
      <c r="D79">
        <v>2347</v>
      </c>
      <c r="E79">
        <v>2781</v>
      </c>
      <c r="F79">
        <v>1861000</v>
      </c>
      <c r="G79">
        <v>494000</v>
      </c>
      <c r="H79">
        <v>0.86799999999999999</v>
      </c>
      <c r="I79">
        <v>0.79500000000000004</v>
      </c>
      <c r="J79">
        <v>1626</v>
      </c>
      <c r="K79">
        <v>722</v>
      </c>
      <c r="L79">
        <v>1873</v>
      </c>
      <c r="M79">
        <v>908</v>
      </c>
    </row>
    <row r="80" spans="1:13" x14ac:dyDescent="0.25">
      <c r="A80" s="7">
        <v>44743</v>
      </c>
      <c r="B80">
        <v>2832000</v>
      </c>
      <c r="C80">
        <v>0.84699999999999998</v>
      </c>
      <c r="D80">
        <v>2820</v>
      </c>
      <c r="E80">
        <v>3329</v>
      </c>
      <c r="F80">
        <v>2258000</v>
      </c>
      <c r="G80">
        <v>574000</v>
      </c>
      <c r="H80">
        <v>0.86099999999999999</v>
      </c>
      <c r="I80">
        <v>0.81599999999999995</v>
      </c>
      <c r="J80">
        <v>1995</v>
      </c>
      <c r="K80">
        <v>826</v>
      </c>
      <c r="L80">
        <v>2318</v>
      </c>
      <c r="M80">
        <v>1012</v>
      </c>
    </row>
    <row r="81" spans="1:13" x14ac:dyDescent="0.25">
      <c r="A81" s="7">
        <v>44774</v>
      </c>
      <c r="B81">
        <v>2729000</v>
      </c>
      <c r="C81">
        <v>0.84899999999999998</v>
      </c>
      <c r="D81">
        <v>2684</v>
      </c>
      <c r="E81">
        <v>3162</v>
      </c>
      <c r="F81">
        <v>2211000</v>
      </c>
      <c r="G81">
        <v>518000</v>
      </c>
      <c r="H81">
        <v>0.873</v>
      </c>
      <c r="I81">
        <v>0.79300000000000004</v>
      </c>
      <c r="J81">
        <v>1925</v>
      </c>
      <c r="K81">
        <v>760</v>
      </c>
      <c r="L81">
        <v>2204</v>
      </c>
      <c r="M81">
        <v>957</v>
      </c>
    </row>
    <row r="82" spans="1:13" x14ac:dyDescent="0.25">
      <c r="A82" s="7">
        <v>44805</v>
      </c>
      <c r="B82">
        <v>2564000</v>
      </c>
      <c r="C82">
        <v>0.874</v>
      </c>
      <c r="D82">
        <v>2503</v>
      </c>
      <c r="E82">
        <v>2864</v>
      </c>
      <c r="F82">
        <v>2075000</v>
      </c>
      <c r="G82">
        <v>489000</v>
      </c>
      <c r="H82">
        <v>0.90100000000000002</v>
      </c>
      <c r="I82">
        <v>0.81200000000000006</v>
      </c>
      <c r="J82">
        <v>1788</v>
      </c>
      <c r="K82">
        <v>714</v>
      </c>
      <c r="L82">
        <v>1985</v>
      </c>
      <c r="M82">
        <v>879</v>
      </c>
    </row>
    <row r="83" spans="1:13" x14ac:dyDescent="0.25">
      <c r="A83" s="7">
        <v>44835</v>
      </c>
      <c r="B83">
        <v>2786000</v>
      </c>
      <c r="C83">
        <v>0.89700000000000002</v>
      </c>
      <c r="D83">
        <v>2697</v>
      </c>
      <c r="E83">
        <v>3008</v>
      </c>
      <c r="F83">
        <v>2240000</v>
      </c>
      <c r="G83">
        <v>546000</v>
      </c>
      <c r="H83">
        <v>0.91400000000000003</v>
      </c>
      <c r="I83">
        <v>0.85599999999999998</v>
      </c>
      <c r="J83">
        <v>1911</v>
      </c>
      <c r="K83">
        <v>787</v>
      </c>
      <c r="L83">
        <v>2089</v>
      </c>
      <c r="M83">
        <v>919</v>
      </c>
    </row>
    <row r="84" spans="1:13" x14ac:dyDescent="0.25">
      <c r="A84" s="7">
        <v>44866</v>
      </c>
      <c r="B84">
        <v>2740000</v>
      </c>
      <c r="C84">
        <v>0.88</v>
      </c>
      <c r="D84">
        <v>2707</v>
      </c>
      <c r="E84">
        <v>3077</v>
      </c>
      <c r="F84">
        <v>2164000</v>
      </c>
      <c r="G84">
        <v>576000</v>
      </c>
      <c r="H84">
        <v>0.89900000000000002</v>
      </c>
      <c r="I84">
        <v>0.83899999999999997</v>
      </c>
      <c r="J84">
        <v>1886</v>
      </c>
      <c r="K84">
        <v>822</v>
      </c>
      <c r="L84">
        <v>2097</v>
      </c>
      <c r="M84">
        <v>980</v>
      </c>
    </row>
    <row r="85" spans="1:13" x14ac:dyDescent="0.25">
      <c r="A85" s="7">
        <v>44896</v>
      </c>
      <c r="B85">
        <v>2949000</v>
      </c>
      <c r="C85">
        <v>0.84699999999999998</v>
      </c>
      <c r="D85">
        <v>2895</v>
      </c>
      <c r="E85">
        <v>3419</v>
      </c>
      <c r="F85">
        <v>2342000</v>
      </c>
      <c r="G85">
        <v>606000</v>
      </c>
      <c r="H85">
        <v>0.85299999999999998</v>
      </c>
      <c r="I85">
        <v>0.83299999999999996</v>
      </c>
      <c r="J85">
        <v>2034</v>
      </c>
      <c r="K85">
        <v>861</v>
      </c>
      <c r="L85">
        <v>2385</v>
      </c>
      <c r="M85">
        <v>1034</v>
      </c>
    </row>
    <row r="86" spans="1:13" x14ac:dyDescent="0.25">
      <c r="A86" s="7">
        <v>44927</v>
      </c>
      <c r="B86">
        <v>2862000</v>
      </c>
      <c r="C86">
        <v>0.86199999999999999</v>
      </c>
      <c r="D86">
        <v>2841</v>
      </c>
      <c r="E86">
        <v>3295</v>
      </c>
      <c r="F86">
        <v>2224000</v>
      </c>
      <c r="G86">
        <v>639000</v>
      </c>
      <c r="H86">
        <v>0.85099999999999998</v>
      </c>
      <c r="I86">
        <v>0.88700000000000001</v>
      </c>
      <c r="J86">
        <v>1933</v>
      </c>
      <c r="K86">
        <v>908</v>
      </c>
      <c r="L86">
        <v>2271</v>
      </c>
      <c r="M86">
        <v>1024</v>
      </c>
    </row>
    <row r="87" spans="1:13" x14ac:dyDescent="0.25">
      <c r="A87" s="7">
        <v>44958</v>
      </c>
      <c r="B87">
        <v>2502000</v>
      </c>
      <c r="C87">
        <v>0.83199999999999996</v>
      </c>
      <c r="D87">
        <v>2449</v>
      </c>
      <c r="E87">
        <v>2943</v>
      </c>
      <c r="F87">
        <v>1984000</v>
      </c>
      <c r="G87">
        <v>519000</v>
      </c>
      <c r="H87">
        <v>0.83399999999999996</v>
      </c>
      <c r="I87">
        <v>0.82699999999999996</v>
      </c>
      <c r="J87">
        <v>1697</v>
      </c>
      <c r="K87">
        <v>751</v>
      </c>
      <c r="L87">
        <v>2035</v>
      </c>
      <c r="M87">
        <v>908</v>
      </c>
    </row>
    <row r="88" spans="1:13" x14ac:dyDescent="0.25">
      <c r="A88" s="7">
        <v>44986</v>
      </c>
      <c r="B88">
        <v>2822000</v>
      </c>
      <c r="C88">
        <v>0.85499999999999998</v>
      </c>
      <c r="D88">
        <v>2777</v>
      </c>
      <c r="E88">
        <v>3249</v>
      </c>
      <c r="F88">
        <v>2233000</v>
      </c>
      <c r="G88">
        <v>589000</v>
      </c>
      <c r="H88">
        <v>0.85899999999999999</v>
      </c>
      <c r="I88">
        <v>0.84499999999999997</v>
      </c>
      <c r="J88">
        <v>1916</v>
      </c>
      <c r="K88">
        <v>861</v>
      </c>
      <c r="L88">
        <v>2230</v>
      </c>
      <c r="M88">
        <v>1019</v>
      </c>
    </row>
    <row r="89" spans="1:13" x14ac:dyDescent="0.25">
      <c r="A89" s="7">
        <v>45017</v>
      </c>
      <c r="B89">
        <v>2879000</v>
      </c>
      <c r="C89">
        <v>0.85799999999999998</v>
      </c>
      <c r="D89">
        <v>2851</v>
      </c>
      <c r="E89">
        <v>3325</v>
      </c>
      <c r="F89">
        <v>2268000</v>
      </c>
      <c r="G89">
        <v>611000</v>
      </c>
      <c r="H89">
        <v>0.872</v>
      </c>
      <c r="I89">
        <v>0.82799999999999996</v>
      </c>
      <c r="J89">
        <v>1966</v>
      </c>
      <c r="K89">
        <v>886</v>
      </c>
      <c r="L89">
        <v>2255</v>
      </c>
      <c r="M89">
        <v>1070</v>
      </c>
    </row>
    <row r="90" spans="1:13" x14ac:dyDescent="0.25">
      <c r="A90" s="7">
        <v>45047</v>
      </c>
      <c r="B90">
        <v>2816000</v>
      </c>
      <c r="C90">
        <v>0.84499999999999997</v>
      </c>
      <c r="D90">
        <v>2807</v>
      </c>
      <c r="E90">
        <v>3320</v>
      </c>
      <c r="F90">
        <v>2186000</v>
      </c>
      <c r="G90">
        <v>630000</v>
      </c>
      <c r="H90">
        <v>0.85199999999999998</v>
      </c>
      <c r="I90">
        <v>0.83299999999999996</v>
      </c>
      <c r="J90">
        <v>1883</v>
      </c>
      <c r="K90">
        <v>924</v>
      </c>
      <c r="L90">
        <v>2211</v>
      </c>
      <c r="M90">
        <v>1109</v>
      </c>
    </row>
    <row r="91" spans="1:13" x14ac:dyDescent="0.25">
      <c r="A91" s="7">
        <v>45078</v>
      </c>
      <c r="B91">
        <v>2677000</v>
      </c>
      <c r="C91">
        <v>0.83299999999999996</v>
      </c>
      <c r="D91">
        <v>2690</v>
      </c>
      <c r="E91">
        <v>3229</v>
      </c>
      <c r="F91">
        <v>2064000</v>
      </c>
      <c r="G91">
        <v>614000</v>
      </c>
      <c r="H91">
        <v>0.83499999999999996</v>
      </c>
      <c r="I91">
        <v>0.82899999999999996</v>
      </c>
      <c r="J91">
        <v>1795</v>
      </c>
      <c r="K91">
        <v>895</v>
      </c>
      <c r="L91">
        <v>2148</v>
      </c>
      <c r="M91">
        <v>1081</v>
      </c>
    </row>
    <row r="92" spans="1:13" x14ac:dyDescent="0.25">
      <c r="A92" s="7">
        <v>45108</v>
      </c>
      <c r="B92">
        <v>3061000</v>
      </c>
      <c r="C92">
        <v>0.878</v>
      </c>
      <c r="D92">
        <v>3095</v>
      </c>
      <c r="E92">
        <v>3526</v>
      </c>
      <c r="F92">
        <v>2354000</v>
      </c>
      <c r="G92">
        <v>707000</v>
      </c>
      <c r="H92">
        <v>0.88100000000000001</v>
      </c>
      <c r="I92">
        <v>0.872</v>
      </c>
      <c r="J92">
        <v>2070</v>
      </c>
      <c r="K92">
        <v>1026</v>
      </c>
      <c r="L92">
        <v>2350</v>
      </c>
      <c r="M92">
        <v>1176</v>
      </c>
    </row>
    <row r="93" spans="1:13" x14ac:dyDescent="0.25">
      <c r="A93" s="7">
        <v>45139</v>
      </c>
      <c r="B93">
        <v>3080000</v>
      </c>
      <c r="C93">
        <v>0.872</v>
      </c>
      <c r="D93">
        <v>3069</v>
      </c>
      <c r="E93">
        <v>3521</v>
      </c>
      <c r="F93">
        <v>2418000</v>
      </c>
      <c r="G93">
        <v>662000</v>
      </c>
      <c r="H93">
        <v>0.89300000000000002</v>
      </c>
      <c r="I93">
        <v>0.82899999999999996</v>
      </c>
      <c r="J93">
        <v>2097</v>
      </c>
      <c r="K93">
        <v>972</v>
      </c>
      <c r="L93">
        <v>2348</v>
      </c>
      <c r="M93">
        <v>1173</v>
      </c>
    </row>
    <row r="94" spans="1:13" x14ac:dyDescent="0.25">
      <c r="A94" s="7">
        <v>45170</v>
      </c>
      <c r="B94">
        <v>2549000</v>
      </c>
      <c r="C94">
        <v>0.82799999999999996</v>
      </c>
      <c r="D94">
        <v>2580</v>
      </c>
      <c r="E94">
        <v>3079</v>
      </c>
      <c r="F94">
        <v>1951000</v>
      </c>
      <c r="G94">
        <v>598000</v>
      </c>
      <c r="H94">
        <v>0.876</v>
      </c>
      <c r="I94">
        <v>0.77200000000000002</v>
      </c>
      <c r="J94">
        <v>1706</v>
      </c>
      <c r="K94">
        <v>874</v>
      </c>
      <c r="L94">
        <v>1947</v>
      </c>
      <c r="M94">
        <v>1132</v>
      </c>
    </row>
    <row r="95" spans="1:13" x14ac:dyDescent="0.25">
      <c r="A95" s="7">
        <v>45200</v>
      </c>
      <c r="B95">
        <v>2720000</v>
      </c>
      <c r="C95">
        <v>0.89500000000000002</v>
      </c>
      <c r="D95">
        <v>2756</v>
      </c>
      <c r="E95">
        <v>3080</v>
      </c>
      <c r="F95">
        <v>2071000</v>
      </c>
      <c r="G95">
        <v>649000</v>
      </c>
      <c r="H95">
        <v>0.93400000000000005</v>
      </c>
      <c r="I95">
        <v>0.82899999999999996</v>
      </c>
      <c r="J95">
        <v>1811</v>
      </c>
      <c r="K95">
        <v>945</v>
      </c>
      <c r="L95">
        <v>1940</v>
      </c>
      <c r="M95">
        <v>1140</v>
      </c>
    </row>
    <row r="96" spans="1:13" x14ac:dyDescent="0.25">
      <c r="A96" s="7">
        <v>45231</v>
      </c>
      <c r="B96">
        <v>2714000</v>
      </c>
      <c r="C96">
        <v>0.89800000000000002</v>
      </c>
      <c r="D96">
        <v>2703</v>
      </c>
      <c r="E96">
        <v>3011</v>
      </c>
      <c r="F96">
        <v>2047000</v>
      </c>
      <c r="G96">
        <v>667000</v>
      </c>
      <c r="H96">
        <v>0.93</v>
      </c>
      <c r="I96">
        <v>0.84499999999999997</v>
      </c>
      <c r="J96">
        <v>1736</v>
      </c>
      <c r="K96">
        <v>967</v>
      </c>
      <c r="L96">
        <v>1867</v>
      </c>
      <c r="M96">
        <v>1143</v>
      </c>
    </row>
    <row r="97" spans="1:13" x14ac:dyDescent="0.25">
      <c r="A97" s="7">
        <v>45261</v>
      </c>
      <c r="B97">
        <v>2813000</v>
      </c>
      <c r="C97">
        <v>0.85399999999999998</v>
      </c>
      <c r="D97">
        <v>2829</v>
      </c>
      <c r="E97">
        <v>3311</v>
      </c>
      <c r="F97">
        <v>2108000</v>
      </c>
      <c r="G97">
        <v>706000</v>
      </c>
      <c r="H97">
        <v>0.89300000000000002</v>
      </c>
      <c r="I97">
        <v>0.79300000000000004</v>
      </c>
      <c r="J97">
        <v>1809</v>
      </c>
      <c r="K97">
        <v>1020</v>
      </c>
      <c r="L97">
        <v>2025</v>
      </c>
      <c r="M97">
        <v>1286</v>
      </c>
    </row>
    <row r="98" spans="1:13" x14ac:dyDescent="0.25">
      <c r="A98" s="7">
        <v>45292</v>
      </c>
      <c r="B98">
        <v>2491000</v>
      </c>
      <c r="C98">
        <v>0.88</v>
      </c>
      <c r="D98">
        <v>2590</v>
      </c>
      <c r="E98">
        <v>2941</v>
      </c>
      <c r="F98">
        <v>1772000</v>
      </c>
      <c r="G98">
        <v>719000</v>
      </c>
      <c r="H98">
        <v>0.89700000000000002</v>
      </c>
      <c r="I98">
        <v>0.85699999999999998</v>
      </c>
      <c r="J98">
        <v>1544</v>
      </c>
      <c r="K98">
        <v>1045</v>
      </c>
      <c r="L98">
        <v>1722</v>
      </c>
      <c r="M98">
        <v>1219</v>
      </c>
    </row>
    <row r="99" spans="1:13" x14ac:dyDescent="0.25">
      <c r="A99" s="7">
        <v>45323</v>
      </c>
      <c r="B99">
        <v>2122000</v>
      </c>
      <c r="C99">
        <v>0.85899999999999999</v>
      </c>
      <c r="D99">
        <v>2183</v>
      </c>
      <c r="E99">
        <v>2540</v>
      </c>
      <c r="F99">
        <v>1539000</v>
      </c>
      <c r="G99">
        <v>584000</v>
      </c>
      <c r="H99">
        <v>0.90700000000000003</v>
      </c>
      <c r="I99">
        <v>0.79500000000000004</v>
      </c>
      <c r="J99">
        <v>1332</v>
      </c>
      <c r="K99">
        <v>850</v>
      </c>
      <c r="L99">
        <v>1469</v>
      </c>
      <c r="M99">
        <v>1070</v>
      </c>
    </row>
    <row r="100" spans="1:13" x14ac:dyDescent="0.25">
      <c r="A100" s="7">
        <v>45352</v>
      </c>
      <c r="B100">
        <v>2310000</v>
      </c>
      <c r="C100">
        <v>0.86799999999999999</v>
      </c>
      <c r="D100">
        <v>2374</v>
      </c>
      <c r="E100">
        <v>2736</v>
      </c>
      <c r="F100">
        <v>1674000</v>
      </c>
      <c r="G100">
        <v>636000</v>
      </c>
      <c r="H100">
        <v>0.92100000000000004</v>
      </c>
      <c r="I100">
        <v>0.79500000000000004</v>
      </c>
      <c r="J100">
        <v>1452</v>
      </c>
      <c r="K100">
        <v>922</v>
      </c>
      <c r="L100">
        <v>1576</v>
      </c>
      <c r="M100">
        <v>1160</v>
      </c>
    </row>
    <row r="101" spans="1:13" x14ac:dyDescent="0.25">
      <c r="A101" s="7">
        <v>45383</v>
      </c>
      <c r="B101">
        <v>2278000</v>
      </c>
      <c r="C101">
        <v>0.84699999999999998</v>
      </c>
      <c r="D101">
        <v>2243</v>
      </c>
      <c r="E101">
        <v>2647</v>
      </c>
      <c r="F101">
        <v>1716000</v>
      </c>
      <c r="G101">
        <v>563000</v>
      </c>
      <c r="H101">
        <v>0.90100000000000002</v>
      </c>
      <c r="I101">
        <v>0.76900000000000002</v>
      </c>
      <c r="J101">
        <v>1413</v>
      </c>
      <c r="K101">
        <v>830</v>
      </c>
      <c r="L101">
        <v>1568</v>
      </c>
      <c r="M101">
        <v>1079</v>
      </c>
    </row>
    <row r="102" spans="1:13" x14ac:dyDescent="0.25">
      <c r="A102" s="7">
        <v>45413</v>
      </c>
      <c r="B102">
        <v>2400000</v>
      </c>
      <c r="C102">
        <v>0.86099999999999999</v>
      </c>
      <c r="D102">
        <v>2360</v>
      </c>
      <c r="E102">
        <v>2739</v>
      </c>
      <c r="F102">
        <v>1797000</v>
      </c>
      <c r="G102">
        <v>603000</v>
      </c>
      <c r="H102">
        <v>0.90400000000000003</v>
      </c>
      <c r="I102">
        <v>0.79900000000000004</v>
      </c>
      <c r="J102">
        <v>1469</v>
      </c>
      <c r="K102">
        <v>890</v>
      </c>
      <c r="L102">
        <v>1626</v>
      </c>
      <c r="M102">
        <v>1114</v>
      </c>
    </row>
    <row r="103" spans="1:13" x14ac:dyDescent="0.25">
      <c r="A103" s="7">
        <v>45444</v>
      </c>
      <c r="B103">
        <v>2408000</v>
      </c>
      <c r="C103">
        <v>0.85599999999999998</v>
      </c>
      <c r="D103">
        <v>2385</v>
      </c>
      <c r="E103">
        <v>2786</v>
      </c>
      <c r="F103">
        <v>1811000</v>
      </c>
      <c r="G103">
        <v>598000</v>
      </c>
      <c r="H103">
        <v>0.89900000000000002</v>
      </c>
      <c r="I103">
        <v>0.79100000000000004</v>
      </c>
      <c r="J103">
        <v>1506</v>
      </c>
      <c r="K103">
        <v>879</v>
      </c>
      <c r="L103">
        <v>1674</v>
      </c>
      <c r="M103">
        <v>1112</v>
      </c>
    </row>
    <row r="104" spans="1:13" x14ac:dyDescent="0.25">
      <c r="A104" s="7">
        <v>45474</v>
      </c>
      <c r="B104">
        <v>2685000</v>
      </c>
      <c r="C104">
        <v>0.89800000000000002</v>
      </c>
      <c r="D104">
        <v>2692</v>
      </c>
      <c r="E104">
        <v>2997</v>
      </c>
      <c r="F104">
        <v>1979000</v>
      </c>
      <c r="G104">
        <v>705000</v>
      </c>
      <c r="H104">
        <v>0.91100000000000003</v>
      </c>
      <c r="I104">
        <v>0.878</v>
      </c>
      <c r="J104">
        <v>1657</v>
      </c>
      <c r="K104">
        <v>1034</v>
      </c>
      <c r="L104">
        <v>1819</v>
      </c>
      <c r="M104">
        <v>1178</v>
      </c>
    </row>
    <row r="105" spans="1:13" x14ac:dyDescent="0.25">
      <c r="A105" s="7">
        <v>45505</v>
      </c>
      <c r="B105">
        <v>2609000</v>
      </c>
      <c r="C105">
        <v>0.87</v>
      </c>
      <c r="D105">
        <v>2601</v>
      </c>
      <c r="E105">
        <v>2989</v>
      </c>
      <c r="F105">
        <v>1958000</v>
      </c>
      <c r="G105">
        <v>651000</v>
      </c>
      <c r="H105">
        <v>0.89800000000000002</v>
      </c>
      <c r="I105">
        <v>0.82699999999999996</v>
      </c>
      <c r="J105">
        <v>1635</v>
      </c>
      <c r="K105">
        <v>966</v>
      </c>
      <c r="L105">
        <v>1820</v>
      </c>
      <c r="M105">
        <v>1168</v>
      </c>
    </row>
    <row r="106" spans="1:13" x14ac:dyDescent="0.25">
      <c r="A106" s="7">
        <v>45536</v>
      </c>
      <c r="B106">
        <v>2321000</v>
      </c>
      <c r="C106">
        <v>0.85</v>
      </c>
      <c r="D106">
        <v>2282</v>
      </c>
      <c r="E106">
        <v>2684</v>
      </c>
      <c r="F106">
        <v>1714000</v>
      </c>
      <c r="G106">
        <v>607000</v>
      </c>
      <c r="H106">
        <v>0.89</v>
      </c>
      <c r="I106">
        <v>0.79500000000000004</v>
      </c>
      <c r="J106">
        <v>1390</v>
      </c>
      <c r="K106">
        <v>892</v>
      </c>
      <c r="L106">
        <v>1562</v>
      </c>
      <c r="M106">
        <v>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6C82-A372-4E68-A9EC-AE86D12B5F6B}">
  <dimension ref="A1:AA106"/>
  <sheetViews>
    <sheetView topLeftCell="A3" workbookViewId="0">
      <selection activeCell="A106" sqref="A106"/>
    </sheetView>
  </sheetViews>
  <sheetFormatPr defaultColWidth="9.140625" defaultRowHeight="15" x14ac:dyDescent="0.25"/>
  <cols>
    <col min="1" max="1" width="10.42578125" style="4" bestFit="1" customWidth="1"/>
    <col min="2" max="2" width="11.42578125" customWidth="1"/>
    <col min="3" max="3" width="16.85546875" bestFit="1" customWidth="1"/>
    <col min="4" max="4" width="13.85546875" customWidth="1"/>
    <col min="5" max="7" width="16" customWidth="1"/>
    <col min="8" max="8" width="18.85546875" customWidth="1"/>
    <col min="9" max="9" width="18.140625" customWidth="1"/>
    <col min="10" max="10" width="18.7109375" customWidth="1"/>
    <col min="11" max="11" width="18.85546875" customWidth="1"/>
    <col min="12" max="12" width="16" customWidth="1"/>
    <col min="13" max="13" width="19.140625" customWidth="1"/>
    <col min="14" max="15" width="16" customWidth="1"/>
    <col min="16" max="16" width="18.7109375" customWidth="1"/>
    <col min="17" max="17" width="11.140625" customWidth="1"/>
    <col min="18" max="18" width="11.7109375" customWidth="1"/>
    <col min="19" max="19" width="11.7109375" bestFit="1" customWidth="1"/>
    <col min="20" max="20" width="14.140625" customWidth="1"/>
    <col min="21" max="21" width="12.42578125" customWidth="1"/>
    <col min="22" max="22" width="13.7109375" customWidth="1"/>
    <col min="23" max="23" width="17.5703125" customWidth="1"/>
    <col min="24" max="24" width="18.28515625" customWidth="1"/>
    <col min="25" max="25" width="14.7109375" customWidth="1"/>
    <col min="26" max="26" width="17.28515625" customWidth="1"/>
  </cols>
  <sheetData>
    <row r="1" spans="1:27" ht="29.25" customHeight="1" x14ac:dyDescent="0.25">
      <c r="A1" s="6" t="s">
        <v>0</v>
      </c>
      <c r="B1" s="2" t="s">
        <v>1</v>
      </c>
      <c r="C1" s="2" t="s">
        <v>15</v>
      </c>
      <c r="D1" s="2" t="s">
        <v>5</v>
      </c>
      <c r="E1" s="2" t="s">
        <v>6</v>
      </c>
      <c r="F1" s="2" t="s">
        <v>17</v>
      </c>
      <c r="G1" s="2" t="s">
        <v>11</v>
      </c>
      <c r="H1" s="2" t="s">
        <v>3</v>
      </c>
      <c r="I1" s="2" t="s">
        <v>4</v>
      </c>
      <c r="J1" s="2" t="s">
        <v>21</v>
      </c>
      <c r="K1" s="2" t="s">
        <v>20</v>
      </c>
      <c r="L1" s="2" t="s">
        <v>19</v>
      </c>
      <c r="M1" s="2" t="s">
        <v>18</v>
      </c>
      <c r="N1" s="2"/>
      <c r="O1" s="2"/>
      <c r="P1" s="2" t="s">
        <v>16</v>
      </c>
      <c r="Q1" s="2" t="s">
        <v>13</v>
      </c>
      <c r="R1" s="2" t="s">
        <v>14</v>
      </c>
      <c r="S1" s="2" t="s">
        <v>12</v>
      </c>
      <c r="T1" s="2" t="s">
        <v>11</v>
      </c>
      <c r="U1" s="2" t="s">
        <v>3</v>
      </c>
      <c r="V1" s="2" t="s">
        <v>4</v>
      </c>
      <c r="W1" s="2" t="s">
        <v>7</v>
      </c>
      <c r="X1" s="2" t="s">
        <v>8</v>
      </c>
      <c r="Y1" s="2" t="s">
        <v>9</v>
      </c>
      <c r="Z1" s="2" t="s">
        <v>10</v>
      </c>
      <c r="AA1" s="2"/>
    </row>
    <row r="2" spans="1:27" x14ac:dyDescent="0.25">
      <c r="A2" s="7">
        <v>42400</v>
      </c>
      <c r="B2">
        <v>1524000</v>
      </c>
      <c r="C2">
        <v>0.77400000000000002</v>
      </c>
      <c r="D2">
        <v>2793</v>
      </c>
      <c r="E2">
        <v>3608</v>
      </c>
      <c r="F2">
        <v>962000</v>
      </c>
      <c r="G2">
        <v>562000</v>
      </c>
      <c r="H2">
        <v>0.72699999999999998</v>
      </c>
      <c r="I2">
        <v>0.79800000000000004</v>
      </c>
      <c r="J2">
        <v>854</v>
      </c>
      <c r="K2">
        <v>1940</v>
      </c>
      <c r="L2">
        <v>1175</v>
      </c>
      <c r="M2">
        <v>2433</v>
      </c>
    </row>
    <row r="3" spans="1:27" x14ac:dyDescent="0.25">
      <c r="A3" s="7">
        <v>42429</v>
      </c>
      <c r="B3">
        <v>1383000</v>
      </c>
      <c r="C3">
        <v>0.73399999999999999</v>
      </c>
      <c r="D3">
        <v>2390</v>
      </c>
      <c r="E3">
        <v>3259</v>
      </c>
      <c r="F3">
        <v>928000</v>
      </c>
      <c r="G3">
        <v>455000</v>
      </c>
      <c r="H3">
        <v>0.74</v>
      </c>
      <c r="I3">
        <v>0.73099999999999998</v>
      </c>
      <c r="J3">
        <v>801</v>
      </c>
      <c r="K3">
        <v>1589</v>
      </c>
      <c r="L3">
        <v>1084</v>
      </c>
      <c r="M3">
        <v>2174</v>
      </c>
    </row>
    <row r="4" spans="1:27" x14ac:dyDescent="0.25">
      <c r="A4" s="7">
        <v>42460</v>
      </c>
      <c r="B4">
        <v>1585000</v>
      </c>
      <c r="C4">
        <v>0.77800000000000002</v>
      </c>
      <c r="D4">
        <v>2733</v>
      </c>
      <c r="E4">
        <v>3520</v>
      </c>
      <c r="F4">
        <v>1054000</v>
      </c>
      <c r="G4">
        <v>532000</v>
      </c>
      <c r="H4">
        <v>0.79300000000000004</v>
      </c>
      <c r="I4">
        <v>0.77</v>
      </c>
      <c r="J4">
        <v>934</v>
      </c>
      <c r="K4">
        <v>1799</v>
      </c>
      <c r="L4">
        <v>1179</v>
      </c>
      <c r="M4">
        <v>2340</v>
      </c>
    </row>
    <row r="5" spans="1:27" x14ac:dyDescent="0.25">
      <c r="A5" s="7">
        <v>42490</v>
      </c>
      <c r="B5">
        <v>1539000</v>
      </c>
      <c r="C5">
        <v>0.749</v>
      </c>
      <c r="D5">
        <v>2585</v>
      </c>
      <c r="E5">
        <v>3458</v>
      </c>
      <c r="F5">
        <v>1063000</v>
      </c>
      <c r="G5">
        <v>477000</v>
      </c>
      <c r="H5">
        <v>0.78500000000000003</v>
      </c>
      <c r="I5">
        <v>0.72899999999999998</v>
      </c>
      <c r="J5">
        <v>931</v>
      </c>
      <c r="K5">
        <v>1653</v>
      </c>
      <c r="L5">
        <v>1187</v>
      </c>
      <c r="M5">
        <v>2271</v>
      </c>
    </row>
    <row r="6" spans="1:27" x14ac:dyDescent="0.25">
      <c r="A6" s="7">
        <v>42521</v>
      </c>
      <c r="B6">
        <v>1647000</v>
      </c>
      <c r="C6">
        <v>0.80200000000000005</v>
      </c>
      <c r="D6">
        <v>2858</v>
      </c>
      <c r="E6">
        <v>3566</v>
      </c>
      <c r="F6">
        <v>1109000</v>
      </c>
      <c r="G6">
        <v>538000</v>
      </c>
      <c r="H6">
        <v>0.79400000000000004</v>
      </c>
      <c r="I6">
        <v>0.80700000000000005</v>
      </c>
      <c r="J6">
        <v>986</v>
      </c>
      <c r="K6">
        <v>1872</v>
      </c>
      <c r="L6">
        <v>1243</v>
      </c>
      <c r="M6">
        <v>2323</v>
      </c>
    </row>
    <row r="7" spans="1:27" x14ac:dyDescent="0.25">
      <c r="A7" s="7">
        <v>42551</v>
      </c>
      <c r="B7">
        <v>1660000</v>
      </c>
      <c r="C7">
        <v>0.82899999999999996</v>
      </c>
      <c r="D7">
        <v>2978</v>
      </c>
      <c r="E7">
        <v>3593</v>
      </c>
      <c r="F7">
        <v>1084000</v>
      </c>
      <c r="G7">
        <v>576000</v>
      </c>
      <c r="H7">
        <v>0.81899999999999995</v>
      </c>
      <c r="I7">
        <v>0.83299999999999996</v>
      </c>
      <c r="J7">
        <v>989</v>
      </c>
      <c r="K7">
        <v>1989</v>
      </c>
      <c r="L7">
        <v>1207</v>
      </c>
      <c r="M7">
        <v>2385</v>
      </c>
    </row>
    <row r="8" spans="1:27" x14ac:dyDescent="0.25">
      <c r="A8" s="7">
        <v>42582</v>
      </c>
      <c r="B8">
        <v>1903000</v>
      </c>
      <c r="C8">
        <v>0.88400000000000001</v>
      </c>
      <c r="D8">
        <v>3427</v>
      </c>
      <c r="E8">
        <v>3876</v>
      </c>
      <c r="F8">
        <v>1229000</v>
      </c>
      <c r="G8">
        <v>674000</v>
      </c>
      <c r="H8">
        <v>0.88</v>
      </c>
      <c r="I8">
        <v>0.88600000000000001</v>
      </c>
      <c r="J8">
        <v>1145</v>
      </c>
      <c r="K8">
        <v>2282</v>
      </c>
      <c r="L8">
        <v>1301</v>
      </c>
      <c r="M8">
        <v>2575</v>
      </c>
    </row>
    <row r="9" spans="1:27" x14ac:dyDescent="0.25">
      <c r="A9" s="7">
        <v>42613</v>
      </c>
      <c r="B9">
        <v>1782000</v>
      </c>
      <c r="C9">
        <v>0.84199999999999997</v>
      </c>
      <c r="D9">
        <v>3213</v>
      </c>
      <c r="E9">
        <v>3816</v>
      </c>
      <c r="F9">
        <v>1162000</v>
      </c>
      <c r="G9">
        <v>620000</v>
      </c>
      <c r="H9">
        <v>0.80100000000000005</v>
      </c>
      <c r="I9">
        <v>0.86499999999999999</v>
      </c>
      <c r="J9">
        <v>1064</v>
      </c>
      <c r="K9">
        <v>2149</v>
      </c>
      <c r="L9">
        <v>1329</v>
      </c>
      <c r="M9">
        <v>2487</v>
      </c>
    </row>
    <row r="10" spans="1:27" x14ac:dyDescent="0.25">
      <c r="A10" s="7">
        <v>42643</v>
      </c>
      <c r="B10">
        <v>1573000</v>
      </c>
      <c r="C10">
        <v>0.80400000000000005</v>
      </c>
      <c r="D10">
        <v>2802</v>
      </c>
      <c r="E10">
        <v>3484</v>
      </c>
      <c r="F10">
        <v>1054000</v>
      </c>
      <c r="G10">
        <v>520000</v>
      </c>
      <c r="H10">
        <v>0.76400000000000001</v>
      </c>
      <c r="I10">
        <v>0.82699999999999996</v>
      </c>
      <c r="J10">
        <v>950</v>
      </c>
      <c r="K10">
        <v>1852</v>
      </c>
      <c r="L10">
        <v>1244</v>
      </c>
      <c r="M10">
        <v>2241</v>
      </c>
    </row>
    <row r="11" spans="1:27" x14ac:dyDescent="0.25">
      <c r="A11" s="7">
        <v>42674</v>
      </c>
      <c r="B11">
        <v>1676000</v>
      </c>
      <c r="C11">
        <v>0.80600000000000005</v>
      </c>
      <c r="D11">
        <v>2946</v>
      </c>
      <c r="E11">
        <v>3658</v>
      </c>
      <c r="F11">
        <v>1131000</v>
      </c>
      <c r="G11">
        <v>545000</v>
      </c>
      <c r="H11">
        <v>0.76200000000000001</v>
      </c>
      <c r="I11">
        <v>0.83099999999999996</v>
      </c>
      <c r="J11">
        <v>1018</v>
      </c>
      <c r="K11">
        <v>1928</v>
      </c>
      <c r="L11">
        <v>1336</v>
      </c>
      <c r="M11">
        <v>2322</v>
      </c>
    </row>
    <row r="12" spans="1:27" x14ac:dyDescent="0.25">
      <c r="A12" s="7">
        <v>42704</v>
      </c>
      <c r="B12">
        <v>1668000</v>
      </c>
      <c r="C12">
        <v>0.80400000000000005</v>
      </c>
      <c r="D12">
        <v>2863</v>
      </c>
      <c r="E12">
        <v>3564</v>
      </c>
      <c r="F12">
        <v>1126000</v>
      </c>
      <c r="G12">
        <v>542000</v>
      </c>
      <c r="H12">
        <v>0.77400000000000002</v>
      </c>
      <c r="I12">
        <v>0.82099999999999995</v>
      </c>
      <c r="J12">
        <v>1016</v>
      </c>
      <c r="K12">
        <v>1847</v>
      </c>
      <c r="L12">
        <v>1313</v>
      </c>
      <c r="M12">
        <v>2250</v>
      </c>
    </row>
    <row r="13" spans="1:27" x14ac:dyDescent="0.25">
      <c r="A13" s="7">
        <v>42735</v>
      </c>
      <c r="B13">
        <v>1762000</v>
      </c>
      <c r="C13">
        <v>0.80500000000000005</v>
      </c>
      <c r="D13">
        <v>3188</v>
      </c>
      <c r="E13">
        <v>3960</v>
      </c>
      <c r="F13">
        <v>1146000</v>
      </c>
      <c r="G13">
        <v>616000</v>
      </c>
      <c r="H13">
        <v>0.79</v>
      </c>
      <c r="I13">
        <v>0.81299999999999994</v>
      </c>
      <c r="J13">
        <v>1067</v>
      </c>
      <c r="K13">
        <v>2121</v>
      </c>
      <c r="L13">
        <v>1350</v>
      </c>
      <c r="M13">
        <v>2610</v>
      </c>
    </row>
    <row r="14" spans="1:27" x14ac:dyDescent="0.25">
      <c r="A14" s="7">
        <v>42766</v>
      </c>
      <c r="B14">
        <v>1638000</v>
      </c>
      <c r="C14">
        <v>0.78500000000000003</v>
      </c>
      <c r="D14">
        <v>3057</v>
      </c>
      <c r="E14">
        <v>3897</v>
      </c>
      <c r="F14">
        <v>1048000</v>
      </c>
      <c r="G14">
        <v>590000</v>
      </c>
      <c r="H14">
        <v>0.72299999999999998</v>
      </c>
      <c r="I14">
        <v>0.81699999999999995</v>
      </c>
      <c r="J14">
        <v>960</v>
      </c>
      <c r="K14">
        <v>2097</v>
      </c>
      <c r="L14">
        <v>1329</v>
      </c>
      <c r="M14">
        <v>2569</v>
      </c>
    </row>
    <row r="15" spans="1:27" x14ac:dyDescent="0.25">
      <c r="A15" s="7">
        <v>42794</v>
      </c>
      <c r="B15">
        <v>1459000</v>
      </c>
      <c r="C15">
        <v>0.75900000000000001</v>
      </c>
      <c r="D15">
        <v>2615</v>
      </c>
      <c r="E15">
        <v>3444</v>
      </c>
      <c r="F15">
        <v>973000</v>
      </c>
      <c r="G15">
        <v>485000</v>
      </c>
      <c r="H15">
        <v>0.749</v>
      </c>
      <c r="I15">
        <v>0.76500000000000001</v>
      </c>
      <c r="J15">
        <v>862</v>
      </c>
      <c r="K15">
        <v>1753</v>
      </c>
      <c r="L15">
        <v>1151</v>
      </c>
      <c r="M15">
        <v>2293</v>
      </c>
    </row>
    <row r="16" spans="1:27" x14ac:dyDescent="0.25">
      <c r="A16" s="7">
        <v>42825</v>
      </c>
      <c r="B16">
        <v>1680000</v>
      </c>
      <c r="C16">
        <v>0.79300000000000004</v>
      </c>
      <c r="D16">
        <v>3063</v>
      </c>
      <c r="E16">
        <v>3863</v>
      </c>
      <c r="F16">
        <v>1120000</v>
      </c>
      <c r="G16">
        <v>561000</v>
      </c>
      <c r="H16">
        <v>0.77200000000000002</v>
      </c>
      <c r="I16">
        <v>0.80400000000000005</v>
      </c>
      <c r="J16">
        <v>1003</v>
      </c>
      <c r="K16">
        <v>2059</v>
      </c>
      <c r="L16">
        <v>1301</v>
      </c>
      <c r="M16">
        <v>2562</v>
      </c>
    </row>
    <row r="17" spans="1:13" x14ac:dyDescent="0.25">
      <c r="A17" s="7">
        <v>42855</v>
      </c>
      <c r="B17">
        <v>1686000</v>
      </c>
      <c r="C17">
        <v>0.83099999999999996</v>
      </c>
      <c r="D17">
        <v>3177</v>
      </c>
      <c r="E17">
        <v>3822</v>
      </c>
      <c r="F17">
        <v>1073000</v>
      </c>
      <c r="G17">
        <v>613000</v>
      </c>
      <c r="H17">
        <v>0.81299999999999994</v>
      </c>
      <c r="I17">
        <v>0.84</v>
      </c>
      <c r="J17">
        <v>999</v>
      </c>
      <c r="K17">
        <v>2178</v>
      </c>
      <c r="L17">
        <v>1230</v>
      </c>
      <c r="M17">
        <v>2593</v>
      </c>
    </row>
    <row r="18" spans="1:13" x14ac:dyDescent="0.25">
      <c r="A18" s="7">
        <v>42886</v>
      </c>
      <c r="B18">
        <v>1708000</v>
      </c>
      <c r="C18">
        <v>0.80500000000000005</v>
      </c>
      <c r="D18">
        <v>3213</v>
      </c>
      <c r="E18">
        <v>3993</v>
      </c>
      <c r="F18">
        <v>1129000</v>
      </c>
      <c r="G18">
        <v>579000</v>
      </c>
      <c r="H18">
        <v>0.82699999999999996</v>
      </c>
      <c r="I18">
        <v>0.79400000000000004</v>
      </c>
      <c r="J18">
        <v>1043</v>
      </c>
      <c r="K18">
        <v>2170</v>
      </c>
      <c r="L18">
        <v>1261</v>
      </c>
      <c r="M18">
        <v>2732</v>
      </c>
    </row>
    <row r="19" spans="1:13" x14ac:dyDescent="0.25">
      <c r="A19" s="7">
        <v>42916</v>
      </c>
      <c r="B19">
        <v>1764000</v>
      </c>
      <c r="C19">
        <v>0.82499999999999996</v>
      </c>
      <c r="D19">
        <v>3400</v>
      </c>
      <c r="E19">
        <v>4119</v>
      </c>
      <c r="F19">
        <v>1143000</v>
      </c>
      <c r="G19">
        <v>621000</v>
      </c>
      <c r="H19">
        <v>0.85799999999999998</v>
      </c>
      <c r="I19">
        <v>0.81100000000000005</v>
      </c>
      <c r="J19">
        <v>1072</v>
      </c>
      <c r="K19">
        <v>2327</v>
      </c>
      <c r="L19">
        <v>1250</v>
      </c>
      <c r="M19">
        <v>2868</v>
      </c>
    </row>
    <row r="20" spans="1:13" x14ac:dyDescent="0.25">
      <c r="A20" s="7">
        <v>42947</v>
      </c>
      <c r="B20">
        <v>1958000</v>
      </c>
      <c r="C20">
        <v>0.88100000000000001</v>
      </c>
      <c r="D20">
        <v>3922</v>
      </c>
      <c r="E20">
        <v>4454</v>
      </c>
      <c r="F20">
        <v>1218000</v>
      </c>
      <c r="G20">
        <v>740000</v>
      </c>
      <c r="H20">
        <v>0.89100000000000001</v>
      </c>
      <c r="I20">
        <v>0.876</v>
      </c>
      <c r="J20">
        <v>1151</v>
      </c>
      <c r="K20">
        <v>2771</v>
      </c>
      <c r="L20">
        <v>1292</v>
      </c>
      <c r="M20">
        <v>3163</v>
      </c>
    </row>
    <row r="21" spans="1:13" x14ac:dyDescent="0.25">
      <c r="A21" s="7">
        <v>42978</v>
      </c>
      <c r="B21">
        <v>1861000</v>
      </c>
      <c r="C21">
        <v>0.84199999999999997</v>
      </c>
      <c r="D21">
        <v>3701</v>
      </c>
      <c r="E21">
        <v>4397</v>
      </c>
      <c r="F21">
        <v>1166000</v>
      </c>
      <c r="G21">
        <v>695000</v>
      </c>
      <c r="H21">
        <v>0.84699999999999998</v>
      </c>
      <c r="I21">
        <v>0.83899999999999997</v>
      </c>
      <c r="J21">
        <v>1077</v>
      </c>
      <c r="K21">
        <v>2624</v>
      </c>
      <c r="L21">
        <v>1271</v>
      </c>
      <c r="M21">
        <v>3126</v>
      </c>
    </row>
    <row r="22" spans="1:13" x14ac:dyDescent="0.25">
      <c r="A22" s="7">
        <v>43008</v>
      </c>
      <c r="B22">
        <v>1579000</v>
      </c>
      <c r="C22">
        <v>0.80500000000000005</v>
      </c>
      <c r="D22">
        <v>3226</v>
      </c>
      <c r="E22">
        <v>4007</v>
      </c>
      <c r="F22">
        <v>993000</v>
      </c>
      <c r="G22">
        <v>586000</v>
      </c>
      <c r="H22">
        <v>0.80900000000000005</v>
      </c>
      <c r="I22">
        <v>0.80400000000000005</v>
      </c>
      <c r="J22">
        <v>898</v>
      </c>
      <c r="K22">
        <v>2328</v>
      </c>
      <c r="L22">
        <v>1109</v>
      </c>
      <c r="M22">
        <v>2897</v>
      </c>
    </row>
    <row r="23" spans="1:13" x14ac:dyDescent="0.25">
      <c r="A23" s="7">
        <v>43039</v>
      </c>
      <c r="B23">
        <v>1751000</v>
      </c>
      <c r="C23">
        <v>0.81</v>
      </c>
      <c r="D23">
        <v>3361</v>
      </c>
      <c r="E23">
        <v>4150</v>
      </c>
      <c r="F23">
        <v>1141000</v>
      </c>
      <c r="G23">
        <v>610000</v>
      </c>
      <c r="H23">
        <v>0.85599999999999998</v>
      </c>
      <c r="I23">
        <v>0.79200000000000004</v>
      </c>
      <c r="J23">
        <v>1016</v>
      </c>
      <c r="K23">
        <v>2345</v>
      </c>
      <c r="L23">
        <v>1188</v>
      </c>
      <c r="M23">
        <v>2962</v>
      </c>
    </row>
    <row r="24" spans="1:13" x14ac:dyDescent="0.25">
      <c r="A24" s="7">
        <v>43069</v>
      </c>
      <c r="B24">
        <v>1751000</v>
      </c>
      <c r="C24">
        <v>0.81899999999999995</v>
      </c>
      <c r="D24">
        <v>3428</v>
      </c>
      <c r="E24">
        <v>4184</v>
      </c>
      <c r="F24">
        <v>1094000</v>
      </c>
      <c r="G24">
        <v>656000</v>
      </c>
      <c r="H24">
        <v>0.84</v>
      </c>
      <c r="I24">
        <v>0.81200000000000006</v>
      </c>
      <c r="J24">
        <v>981</v>
      </c>
      <c r="K24">
        <v>2448</v>
      </c>
      <c r="L24">
        <v>1168</v>
      </c>
      <c r="M24">
        <v>3019</v>
      </c>
    </row>
    <row r="25" spans="1:13" x14ac:dyDescent="0.25">
      <c r="A25" s="7">
        <v>43100</v>
      </c>
      <c r="B25">
        <v>1832000</v>
      </c>
      <c r="C25">
        <v>0.80300000000000005</v>
      </c>
      <c r="D25">
        <v>3673</v>
      </c>
      <c r="E25">
        <v>4576</v>
      </c>
      <c r="F25">
        <v>1096000</v>
      </c>
      <c r="G25">
        <v>736000</v>
      </c>
      <c r="H25">
        <v>0.80300000000000005</v>
      </c>
      <c r="I25">
        <v>0.80300000000000005</v>
      </c>
      <c r="J25">
        <v>1006</v>
      </c>
      <c r="K25">
        <v>2667</v>
      </c>
      <c r="L25">
        <v>1254</v>
      </c>
      <c r="M25">
        <v>3322</v>
      </c>
    </row>
    <row r="26" spans="1:13" x14ac:dyDescent="0.25">
      <c r="A26" s="7">
        <v>43131</v>
      </c>
      <c r="B26">
        <v>1807000</v>
      </c>
      <c r="C26">
        <v>0.80500000000000005</v>
      </c>
      <c r="D26">
        <v>3658</v>
      </c>
      <c r="E26">
        <v>4542</v>
      </c>
      <c r="F26">
        <v>1104000</v>
      </c>
      <c r="G26">
        <v>702000</v>
      </c>
      <c r="H26">
        <v>0.81799999999999995</v>
      </c>
      <c r="I26">
        <v>0.80100000000000005</v>
      </c>
      <c r="J26">
        <v>1006</v>
      </c>
      <c r="K26">
        <v>2652</v>
      </c>
      <c r="L26">
        <v>1230</v>
      </c>
      <c r="M26">
        <v>3312</v>
      </c>
    </row>
    <row r="27" spans="1:13" x14ac:dyDescent="0.25">
      <c r="A27" s="7">
        <v>43159</v>
      </c>
      <c r="B27">
        <v>1586000</v>
      </c>
      <c r="C27">
        <v>0.78800000000000003</v>
      </c>
      <c r="D27">
        <v>3114</v>
      </c>
      <c r="E27">
        <v>3955</v>
      </c>
      <c r="F27">
        <v>1018000</v>
      </c>
      <c r="G27">
        <v>568000</v>
      </c>
      <c r="H27">
        <v>0.81699999999999995</v>
      </c>
      <c r="I27">
        <v>0.77600000000000002</v>
      </c>
      <c r="J27">
        <v>906</v>
      </c>
      <c r="K27">
        <v>2208</v>
      </c>
      <c r="L27">
        <v>1109</v>
      </c>
      <c r="M27">
        <v>2846</v>
      </c>
    </row>
    <row r="28" spans="1:13" x14ac:dyDescent="0.25">
      <c r="A28" s="7">
        <v>43190</v>
      </c>
      <c r="B28">
        <v>1799000</v>
      </c>
      <c r="C28">
        <v>0.80200000000000005</v>
      </c>
      <c r="D28">
        <v>3530</v>
      </c>
      <c r="E28">
        <v>4402</v>
      </c>
      <c r="F28">
        <v>1136000</v>
      </c>
      <c r="G28">
        <v>664000</v>
      </c>
      <c r="H28">
        <v>0.81799999999999995</v>
      </c>
      <c r="I28">
        <v>0.79600000000000004</v>
      </c>
      <c r="J28">
        <v>1018</v>
      </c>
      <c r="K28">
        <v>2512</v>
      </c>
      <c r="L28">
        <v>1244</v>
      </c>
      <c r="M28">
        <v>3158</v>
      </c>
    </row>
    <row r="29" spans="1:13" x14ac:dyDescent="0.25">
      <c r="A29" s="7">
        <v>43220</v>
      </c>
      <c r="B29">
        <v>1802000</v>
      </c>
      <c r="C29">
        <v>0.82299999999999995</v>
      </c>
      <c r="D29">
        <v>3479</v>
      </c>
      <c r="E29">
        <v>4226</v>
      </c>
      <c r="F29">
        <v>1166000</v>
      </c>
      <c r="G29">
        <v>637000</v>
      </c>
      <c r="H29">
        <v>0.84899999999999998</v>
      </c>
      <c r="I29">
        <v>0.81299999999999994</v>
      </c>
      <c r="J29">
        <v>1042</v>
      </c>
      <c r="K29">
        <v>2437</v>
      </c>
      <c r="L29">
        <v>1227</v>
      </c>
      <c r="M29">
        <v>2999</v>
      </c>
    </row>
    <row r="30" spans="1:13" x14ac:dyDescent="0.25">
      <c r="A30" s="7">
        <v>43251</v>
      </c>
      <c r="B30">
        <v>1824000</v>
      </c>
      <c r="C30">
        <v>0.80700000000000005</v>
      </c>
      <c r="D30">
        <v>3532</v>
      </c>
      <c r="E30">
        <v>4375</v>
      </c>
      <c r="F30">
        <v>1176000</v>
      </c>
      <c r="G30">
        <v>649000</v>
      </c>
      <c r="H30">
        <v>0.80800000000000005</v>
      </c>
      <c r="I30">
        <v>0.80700000000000005</v>
      </c>
      <c r="J30">
        <v>1053</v>
      </c>
      <c r="K30">
        <v>2479</v>
      </c>
      <c r="L30">
        <v>1302</v>
      </c>
      <c r="M30">
        <v>3072</v>
      </c>
    </row>
    <row r="31" spans="1:13" x14ac:dyDescent="0.25">
      <c r="A31" s="7">
        <v>43281</v>
      </c>
      <c r="B31">
        <v>1861000</v>
      </c>
      <c r="C31">
        <v>0.82899999999999996</v>
      </c>
      <c r="D31">
        <v>3675</v>
      </c>
      <c r="E31">
        <v>4438</v>
      </c>
      <c r="F31">
        <v>1176000</v>
      </c>
      <c r="G31">
        <v>686000</v>
      </c>
      <c r="H31">
        <v>0.83799999999999997</v>
      </c>
      <c r="I31">
        <v>0.82499999999999996</v>
      </c>
      <c r="J31">
        <v>1078</v>
      </c>
      <c r="K31">
        <v>2597</v>
      </c>
      <c r="L31">
        <v>1287</v>
      </c>
      <c r="M31">
        <v>3150</v>
      </c>
    </row>
    <row r="32" spans="1:13" x14ac:dyDescent="0.25">
      <c r="A32" s="7">
        <v>43312</v>
      </c>
      <c r="B32">
        <v>2086000</v>
      </c>
      <c r="C32">
        <v>0.88300000000000001</v>
      </c>
      <c r="D32">
        <v>4168</v>
      </c>
      <c r="E32">
        <v>4719</v>
      </c>
      <c r="F32">
        <v>1304000</v>
      </c>
      <c r="G32">
        <v>782000</v>
      </c>
      <c r="H32">
        <v>0.876</v>
      </c>
      <c r="I32">
        <v>0.88600000000000001</v>
      </c>
      <c r="J32">
        <v>1210</v>
      </c>
      <c r="K32">
        <v>2958</v>
      </c>
      <c r="L32">
        <v>1382</v>
      </c>
      <c r="M32">
        <v>3337</v>
      </c>
    </row>
    <row r="33" spans="1:13" x14ac:dyDescent="0.25">
      <c r="A33" s="7">
        <v>43343</v>
      </c>
      <c r="B33">
        <v>1938000</v>
      </c>
      <c r="C33">
        <v>0.83799999999999997</v>
      </c>
      <c r="D33">
        <v>3921</v>
      </c>
      <c r="E33">
        <v>4679</v>
      </c>
      <c r="F33">
        <v>1202000</v>
      </c>
      <c r="G33">
        <v>735000</v>
      </c>
      <c r="H33">
        <v>0.82499999999999996</v>
      </c>
      <c r="I33">
        <v>0.84299999999999997</v>
      </c>
      <c r="J33">
        <v>1102</v>
      </c>
      <c r="K33">
        <v>2819</v>
      </c>
      <c r="L33">
        <v>1335</v>
      </c>
      <c r="M33">
        <v>3344</v>
      </c>
    </row>
    <row r="34" spans="1:13" x14ac:dyDescent="0.25">
      <c r="A34" s="7">
        <v>43373</v>
      </c>
      <c r="B34">
        <v>1715000</v>
      </c>
      <c r="C34">
        <v>0.81</v>
      </c>
      <c r="D34">
        <v>3478</v>
      </c>
      <c r="E34">
        <v>4296</v>
      </c>
      <c r="F34">
        <v>1099000</v>
      </c>
      <c r="G34">
        <v>616000</v>
      </c>
      <c r="H34">
        <v>0.81200000000000006</v>
      </c>
      <c r="I34">
        <v>0.80900000000000005</v>
      </c>
      <c r="J34">
        <v>978</v>
      </c>
      <c r="K34">
        <v>2499</v>
      </c>
      <c r="L34">
        <v>1205</v>
      </c>
      <c r="M34">
        <v>3091</v>
      </c>
    </row>
    <row r="35" spans="1:13" x14ac:dyDescent="0.25">
      <c r="A35" s="7">
        <v>43404</v>
      </c>
      <c r="B35">
        <v>1797000</v>
      </c>
      <c r="C35">
        <v>0.81299999999999994</v>
      </c>
      <c r="D35">
        <v>3584</v>
      </c>
      <c r="E35">
        <v>4408</v>
      </c>
      <c r="F35">
        <v>1153000</v>
      </c>
      <c r="G35">
        <v>644000</v>
      </c>
      <c r="H35">
        <v>0.82099999999999995</v>
      </c>
      <c r="I35">
        <v>0.81</v>
      </c>
      <c r="J35">
        <v>1021</v>
      </c>
      <c r="K35">
        <v>2563</v>
      </c>
      <c r="L35">
        <v>1243</v>
      </c>
      <c r="M35">
        <v>3164</v>
      </c>
    </row>
    <row r="36" spans="1:13" x14ac:dyDescent="0.25">
      <c r="A36" s="7">
        <v>43434</v>
      </c>
      <c r="B36">
        <v>1777000</v>
      </c>
      <c r="C36">
        <v>0.82</v>
      </c>
      <c r="D36">
        <v>3512</v>
      </c>
      <c r="E36">
        <v>4285</v>
      </c>
      <c r="F36">
        <v>1119000</v>
      </c>
      <c r="G36">
        <v>658000</v>
      </c>
      <c r="H36">
        <v>0.83</v>
      </c>
      <c r="I36">
        <v>0.81499999999999995</v>
      </c>
      <c r="J36">
        <v>1004</v>
      </c>
      <c r="K36">
        <v>2508</v>
      </c>
      <c r="L36">
        <v>1209</v>
      </c>
      <c r="M36">
        <v>3076</v>
      </c>
    </row>
    <row r="37" spans="1:13" x14ac:dyDescent="0.25">
      <c r="A37" s="7">
        <v>43465</v>
      </c>
      <c r="B37">
        <v>1885000</v>
      </c>
      <c r="C37">
        <v>0.82099999999999995</v>
      </c>
      <c r="D37">
        <v>3788</v>
      </c>
      <c r="E37">
        <v>4611</v>
      </c>
      <c r="F37">
        <v>1160000</v>
      </c>
      <c r="G37">
        <v>726000</v>
      </c>
      <c r="H37">
        <v>0.81799999999999995</v>
      </c>
      <c r="I37">
        <v>0.82299999999999995</v>
      </c>
      <c r="J37">
        <v>1061</v>
      </c>
      <c r="K37">
        <v>2727</v>
      </c>
      <c r="L37">
        <v>1298</v>
      </c>
      <c r="M37">
        <v>3313</v>
      </c>
    </row>
    <row r="38" spans="1:13" x14ac:dyDescent="0.25">
      <c r="A38" s="7">
        <v>43496</v>
      </c>
      <c r="B38">
        <v>1751000</v>
      </c>
      <c r="C38">
        <v>0.81799999999999995</v>
      </c>
      <c r="D38">
        <v>3603</v>
      </c>
      <c r="E38">
        <v>4403</v>
      </c>
      <c r="F38">
        <v>1073000</v>
      </c>
      <c r="G38">
        <v>679000</v>
      </c>
      <c r="H38">
        <v>0.76800000000000002</v>
      </c>
      <c r="I38">
        <v>0.83799999999999997</v>
      </c>
      <c r="J38">
        <v>956</v>
      </c>
      <c r="K38">
        <v>2647</v>
      </c>
      <c r="L38">
        <v>1244</v>
      </c>
      <c r="M38">
        <v>3159</v>
      </c>
    </row>
    <row r="39" spans="1:13" x14ac:dyDescent="0.25">
      <c r="A39" s="7">
        <v>43524</v>
      </c>
      <c r="B39">
        <v>1546000</v>
      </c>
      <c r="C39">
        <v>0.80700000000000005</v>
      </c>
      <c r="D39">
        <v>3113</v>
      </c>
      <c r="E39">
        <v>3857</v>
      </c>
      <c r="F39">
        <v>980000</v>
      </c>
      <c r="G39">
        <v>566000</v>
      </c>
      <c r="H39">
        <v>0.76900000000000002</v>
      </c>
      <c r="I39">
        <v>0.82199999999999995</v>
      </c>
      <c r="J39">
        <v>854</v>
      </c>
      <c r="K39">
        <v>2259</v>
      </c>
      <c r="L39">
        <v>1110</v>
      </c>
      <c r="M39">
        <v>2747</v>
      </c>
    </row>
    <row r="40" spans="1:13" x14ac:dyDescent="0.25">
      <c r="A40" s="7">
        <v>43555</v>
      </c>
      <c r="B40">
        <v>1776000</v>
      </c>
      <c r="C40">
        <v>0.83399999999999996</v>
      </c>
      <c r="D40">
        <v>3548</v>
      </c>
      <c r="E40">
        <v>4254</v>
      </c>
      <c r="F40">
        <v>1134000</v>
      </c>
      <c r="G40">
        <v>642000</v>
      </c>
      <c r="H40">
        <v>0.84799999999999998</v>
      </c>
      <c r="I40">
        <v>0.82899999999999996</v>
      </c>
      <c r="J40">
        <v>995</v>
      </c>
      <c r="K40">
        <v>2553</v>
      </c>
      <c r="L40">
        <v>1173</v>
      </c>
      <c r="M40">
        <v>3082</v>
      </c>
    </row>
    <row r="41" spans="1:13" x14ac:dyDescent="0.25">
      <c r="A41" s="7">
        <v>43585</v>
      </c>
      <c r="B41">
        <v>1687000</v>
      </c>
      <c r="C41">
        <v>0.82199999999999995</v>
      </c>
      <c r="D41">
        <v>3414</v>
      </c>
      <c r="E41">
        <v>4154</v>
      </c>
      <c r="F41">
        <v>1062000</v>
      </c>
      <c r="G41">
        <v>625000</v>
      </c>
      <c r="H41">
        <v>0.82499999999999996</v>
      </c>
      <c r="I41">
        <v>0.82</v>
      </c>
      <c r="J41">
        <v>946</v>
      </c>
      <c r="K41">
        <v>2468</v>
      </c>
      <c r="L41">
        <v>1146</v>
      </c>
      <c r="M41">
        <v>3009</v>
      </c>
    </row>
    <row r="42" spans="1:13" x14ac:dyDescent="0.25">
      <c r="A42" s="7">
        <v>43616</v>
      </c>
      <c r="B42">
        <v>1777000</v>
      </c>
      <c r="C42">
        <v>0.84599999999999997</v>
      </c>
      <c r="D42">
        <v>3603</v>
      </c>
      <c r="E42">
        <v>4261</v>
      </c>
      <c r="F42">
        <v>1141000</v>
      </c>
      <c r="G42">
        <v>636000</v>
      </c>
      <c r="H42">
        <v>0.86299999999999999</v>
      </c>
      <c r="I42">
        <v>0.83899999999999997</v>
      </c>
      <c r="J42">
        <v>1014</v>
      </c>
      <c r="K42">
        <v>2590</v>
      </c>
      <c r="L42">
        <v>1175</v>
      </c>
      <c r="M42">
        <v>3086</v>
      </c>
    </row>
    <row r="43" spans="1:13" x14ac:dyDescent="0.25">
      <c r="A43" s="7">
        <v>43646</v>
      </c>
      <c r="B43">
        <v>1753000</v>
      </c>
      <c r="C43">
        <v>0.84899999999999998</v>
      </c>
      <c r="D43">
        <v>3681</v>
      </c>
      <c r="E43">
        <v>4334</v>
      </c>
      <c r="F43">
        <v>1062000</v>
      </c>
      <c r="G43">
        <v>691000</v>
      </c>
      <c r="H43">
        <v>0.83399999999999996</v>
      </c>
      <c r="I43">
        <v>0.85499999999999998</v>
      </c>
      <c r="J43">
        <v>948</v>
      </c>
      <c r="K43">
        <v>2732</v>
      </c>
      <c r="L43">
        <v>1137</v>
      </c>
      <c r="M43">
        <v>3196</v>
      </c>
    </row>
    <row r="44" spans="1:13" x14ac:dyDescent="0.25">
      <c r="A44" s="7">
        <v>43677</v>
      </c>
      <c r="B44">
        <v>1917000</v>
      </c>
      <c r="C44">
        <v>0.88100000000000001</v>
      </c>
      <c r="D44">
        <v>4079</v>
      </c>
      <c r="E44">
        <v>4628</v>
      </c>
      <c r="F44">
        <v>1138000</v>
      </c>
      <c r="G44">
        <v>779000</v>
      </c>
      <c r="H44">
        <v>0.84399999999999997</v>
      </c>
      <c r="I44">
        <v>0.89400000000000002</v>
      </c>
      <c r="J44">
        <v>1020</v>
      </c>
      <c r="K44">
        <v>3059</v>
      </c>
      <c r="L44">
        <v>1208</v>
      </c>
      <c r="M44">
        <v>3420</v>
      </c>
    </row>
    <row r="45" spans="1:13" x14ac:dyDescent="0.25">
      <c r="A45" s="7">
        <v>43708</v>
      </c>
      <c r="B45">
        <v>1789000</v>
      </c>
      <c r="C45">
        <v>0.83899999999999997</v>
      </c>
      <c r="D45">
        <v>3788</v>
      </c>
      <c r="E45">
        <v>4516</v>
      </c>
      <c r="F45">
        <v>1095000</v>
      </c>
      <c r="G45">
        <v>694000</v>
      </c>
      <c r="H45">
        <v>0.78700000000000003</v>
      </c>
      <c r="I45">
        <v>0.85799999999999998</v>
      </c>
      <c r="J45">
        <v>959</v>
      </c>
      <c r="K45">
        <v>2829</v>
      </c>
      <c r="L45">
        <v>1218</v>
      </c>
      <c r="M45">
        <v>3298</v>
      </c>
    </row>
    <row r="46" spans="1:13" x14ac:dyDescent="0.25">
      <c r="A46" s="7">
        <v>43738</v>
      </c>
      <c r="B46">
        <v>1581000</v>
      </c>
      <c r="C46">
        <v>0.81200000000000006</v>
      </c>
      <c r="D46">
        <v>3329</v>
      </c>
      <c r="E46">
        <v>4099</v>
      </c>
      <c r="F46">
        <v>1019000</v>
      </c>
      <c r="G46">
        <v>563000</v>
      </c>
      <c r="H46">
        <v>0.78300000000000003</v>
      </c>
      <c r="I46">
        <v>0.82299999999999995</v>
      </c>
      <c r="J46">
        <v>877</v>
      </c>
      <c r="K46">
        <v>2452</v>
      </c>
      <c r="L46">
        <v>1119</v>
      </c>
      <c r="M46">
        <v>2979</v>
      </c>
    </row>
    <row r="47" spans="1:13" x14ac:dyDescent="0.25">
      <c r="A47" s="7">
        <v>43769</v>
      </c>
      <c r="B47">
        <v>1704000</v>
      </c>
      <c r="C47">
        <v>0.81499999999999995</v>
      </c>
      <c r="D47">
        <v>3331</v>
      </c>
      <c r="E47">
        <v>4089</v>
      </c>
      <c r="F47">
        <v>1182000</v>
      </c>
      <c r="G47">
        <v>522000</v>
      </c>
      <c r="H47">
        <v>0.81100000000000005</v>
      </c>
      <c r="I47">
        <v>0.81599999999999995</v>
      </c>
      <c r="J47">
        <v>1034</v>
      </c>
      <c r="K47">
        <v>2297</v>
      </c>
      <c r="L47">
        <v>1275</v>
      </c>
      <c r="M47">
        <v>2814</v>
      </c>
    </row>
    <row r="48" spans="1:13" x14ac:dyDescent="0.25">
      <c r="A48" s="7">
        <v>43799</v>
      </c>
      <c r="B48">
        <v>1644000</v>
      </c>
      <c r="C48">
        <v>0.82299999999999995</v>
      </c>
      <c r="D48">
        <v>3274</v>
      </c>
      <c r="E48">
        <v>3979</v>
      </c>
      <c r="F48">
        <v>1120000</v>
      </c>
      <c r="G48">
        <v>524000</v>
      </c>
      <c r="H48">
        <v>0.79600000000000004</v>
      </c>
      <c r="I48">
        <v>0.83499999999999996</v>
      </c>
      <c r="J48">
        <v>996</v>
      </c>
      <c r="K48">
        <v>2278</v>
      </c>
      <c r="L48">
        <v>1251</v>
      </c>
      <c r="M48">
        <v>2728</v>
      </c>
    </row>
    <row r="49" spans="1:13" x14ac:dyDescent="0.25">
      <c r="A49" s="7">
        <v>43830</v>
      </c>
      <c r="B49">
        <v>1763000</v>
      </c>
      <c r="C49">
        <v>0.80900000000000005</v>
      </c>
      <c r="D49">
        <v>3709</v>
      </c>
      <c r="E49">
        <v>4583</v>
      </c>
      <c r="F49">
        <v>1107000</v>
      </c>
      <c r="G49">
        <v>656000</v>
      </c>
      <c r="H49">
        <v>0.79400000000000004</v>
      </c>
      <c r="I49">
        <v>0.81499999999999995</v>
      </c>
      <c r="J49">
        <v>1004</v>
      </c>
      <c r="K49">
        <v>2704</v>
      </c>
      <c r="L49">
        <v>1265</v>
      </c>
      <c r="M49">
        <v>3317</v>
      </c>
    </row>
    <row r="50" spans="1:13" x14ac:dyDescent="0.25">
      <c r="A50" s="7">
        <v>43861</v>
      </c>
      <c r="B50">
        <v>1650000</v>
      </c>
      <c r="C50">
        <v>0.80300000000000005</v>
      </c>
      <c r="D50">
        <v>3560</v>
      </c>
      <c r="E50">
        <v>4434</v>
      </c>
      <c r="F50">
        <v>1037000</v>
      </c>
      <c r="G50">
        <v>613000</v>
      </c>
      <c r="H50">
        <v>0.73399999999999999</v>
      </c>
      <c r="I50">
        <v>0.83099999999999996</v>
      </c>
      <c r="J50">
        <v>929</v>
      </c>
      <c r="K50">
        <v>2631</v>
      </c>
      <c r="L50">
        <v>1266</v>
      </c>
      <c r="M50">
        <v>3168</v>
      </c>
    </row>
    <row r="51" spans="1:13" x14ac:dyDescent="0.25">
      <c r="A51" s="7">
        <v>43890</v>
      </c>
      <c r="B51">
        <v>1490000</v>
      </c>
      <c r="C51">
        <v>0.80100000000000005</v>
      </c>
      <c r="D51">
        <v>30655</v>
      </c>
      <c r="E51">
        <v>3829</v>
      </c>
      <c r="F51">
        <v>989000</v>
      </c>
      <c r="G51">
        <v>501000</v>
      </c>
      <c r="H51">
        <v>0.79300000000000004</v>
      </c>
      <c r="I51">
        <v>0.80400000000000005</v>
      </c>
      <c r="J51">
        <v>862</v>
      </c>
      <c r="K51">
        <v>2203</v>
      </c>
      <c r="L51">
        <v>1088</v>
      </c>
      <c r="M51">
        <v>2740</v>
      </c>
    </row>
    <row r="52" spans="1:13" x14ac:dyDescent="0.25">
      <c r="A52" s="7">
        <v>43921</v>
      </c>
      <c r="B52">
        <v>1039000</v>
      </c>
      <c r="C52">
        <v>0.64800000000000002</v>
      </c>
      <c r="D52">
        <v>2009</v>
      </c>
      <c r="E52">
        <v>3108</v>
      </c>
      <c r="F52">
        <v>727000</v>
      </c>
      <c r="G52">
        <v>312000</v>
      </c>
      <c r="H52">
        <v>0.65500000000000003</v>
      </c>
      <c r="I52">
        <v>0.64400000000000002</v>
      </c>
      <c r="J52">
        <v>656</v>
      </c>
      <c r="K52">
        <v>1353</v>
      </c>
      <c r="L52">
        <v>1001</v>
      </c>
      <c r="M52">
        <v>2107</v>
      </c>
    </row>
    <row r="53" spans="1:13" x14ac:dyDescent="0.25">
      <c r="A53" s="7">
        <v>43951</v>
      </c>
      <c r="B53">
        <v>151000</v>
      </c>
      <c r="C53">
        <v>0.47899999999999998</v>
      </c>
      <c r="D53">
        <v>229</v>
      </c>
      <c r="E53">
        <v>734</v>
      </c>
      <c r="F53">
        <v>131000</v>
      </c>
      <c r="G53">
        <v>20000</v>
      </c>
      <c r="H53">
        <v>0.54600000000000004</v>
      </c>
      <c r="I53">
        <v>0.39500000000000002</v>
      </c>
      <c r="J53">
        <v>139</v>
      </c>
      <c r="K53">
        <v>90</v>
      </c>
      <c r="L53">
        <v>254</v>
      </c>
      <c r="M53">
        <v>480</v>
      </c>
    </row>
    <row r="54" spans="1:13" x14ac:dyDescent="0.25">
      <c r="A54" s="7">
        <v>43982</v>
      </c>
      <c r="B54">
        <v>135000</v>
      </c>
      <c r="C54">
        <v>0.61099999999999999</v>
      </c>
      <c r="D54">
        <v>201</v>
      </c>
      <c r="E54">
        <v>995</v>
      </c>
      <c r="F54">
        <v>124000</v>
      </c>
      <c r="G54">
        <v>11000</v>
      </c>
      <c r="H54">
        <v>0.71699999999999997</v>
      </c>
      <c r="I54">
        <v>0.42599999999999999</v>
      </c>
      <c r="J54">
        <v>146</v>
      </c>
      <c r="K54">
        <v>55</v>
      </c>
      <c r="L54">
        <v>210</v>
      </c>
      <c r="M54">
        <v>785</v>
      </c>
    </row>
    <row r="55" spans="1:13" x14ac:dyDescent="0.25">
      <c r="A55" s="7">
        <v>44012</v>
      </c>
      <c r="B55">
        <v>243000</v>
      </c>
      <c r="C55">
        <v>0.64</v>
      </c>
      <c r="D55">
        <v>365</v>
      </c>
      <c r="E55">
        <v>1105</v>
      </c>
      <c r="F55">
        <v>214000</v>
      </c>
      <c r="G55">
        <v>29000</v>
      </c>
      <c r="H55">
        <v>0.67900000000000005</v>
      </c>
      <c r="I55">
        <v>0.57199999999999995</v>
      </c>
      <c r="J55">
        <v>242</v>
      </c>
      <c r="K55">
        <v>123</v>
      </c>
      <c r="L55">
        <v>357</v>
      </c>
      <c r="M55">
        <v>748</v>
      </c>
    </row>
    <row r="56" spans="1:13" x14ac:dyDescent="0.25">
      <c r="A56" s="7">
        <v>44043</v>
      </c>
      <c r="B56">
        <v>513000</v>
      </c>
      <c r="C56">
        <v>0.58499999999999996</v>
      </c>
      <c r="D56">
        <v>801</v>
      </c>
      <c r="E56">
        <v>1521</v>
      </c>
      <c r="F56">
        <v>429000</v>
      </c>
      <c r="G56">
        <v>84000</v>
      </c>
      <c r="H56">
        <v>0.69299999999999995</v>
      </c>
      <c r="I56">
        <v>0.47699999999999998</v>
      </c>
      <c r="J56">
        <v>474</v>
      </c>
      <c r="K56">
        <v>328</v>
      </c>
      <c r="L56">
        <v>683</v>
      </c>
      <c r="M56">
        <v>838</v>
      </c>
    </row>
    <row r="57" spans="1:13" x14ac:dyDescent="0.25">
      <c r="A57" s="7">
        <v>44074</v>
      </c>
      <c r="B57">
        <v>644000</v>
      </c>
      <c r="C57">
        <v>0.624</v>
      </c>
      <c r="D57">
        <v>1002</v>
      </c>
      <c r="E57">
        <v>1675</v>
      </c>
      <c r="F57">
        <v>532000</v>
      </c>
      <c r="G57">
        <v>112000</v>
      </c>
      <c r="H57">
        <v>0.71099999999999997</v>
      </c>
      <c r="I57">
        <v>0.53600000000000003</v>
      </c>
      <c r="J57">
        <v>566</v>
      </c>
      <c r="K57">
        <v>436</v>
      </c>
      <c r="L57">
        <v>797</v>
      </c>
      <c r="M57">
        <v>878</v>
      </c>
    </row>
    <row r="58" spans="1:13" x14ac:dyDescent="0.25">
      <c r="A58" s="7">
        <v>44104</v>
      </c>
      <c r="B58">
        <v>708000</v>
      </c>
      <c r="C58">
        <v>0.64500000000000002</v>
      </c>
      <c r="D58">
        <v>975</v>
      </c>
      <c r="E58">
        <v>1554</v>
      </c>
      <c r="F58">
        <v>617000</v>
      </c>
      <c r="G58">
        <v>91000</v>
      </c>
      <c r="H58">
        <v>0.754</v>
      </c>
      <c r="I58">
        <v>0.50800000000000001</v>
      </c>
      <c r="J58">
        <v>631</v>
      </c>
      <c r="K58">
        <v>344</v>
      </c>
      <c r="L58">
        <v>838</v>
      </c>
      <c r="M58">
        <v>717</v>
      </c>
    </row>
    <row r="59" spans="1:13" x14ac:dyDescent="0.25">
      <c r="A59" s="7">
        <v>44135</v>
      </c>
      <c r="B59">
        <v>870000</v>
      </c>
      <c r="C59">
        <v>0.65</v>
      </c>
      <c r="D59">
        <v>1188</v>
      </c>
      <c r="E59">
        <v>1885</v>
      </c>
      <c r="F59">
        <v>753000</v>
      </c>
      <c r="G59">
        <v>116000</v>
      </c>
      <c r="H59">
        <v>0.752</v>
      </c>
      <c r="I59">
        <v>0.52700000000000002</v>
      </c>
      <c r="J59">
        <v>750</v>
      </c>
      <c r="K59">
        <v>439</v>
      </c>
      <c r="L59">
        <v>996</v>
      </c>
      <c r="M59">
        <v>888</v>
      </c>
    </row>
    <row r="60" spans="1:13" x14ac:dyDescent="0.25">
      <c r="A60" s="7">
        <v>44165</v>
      </c>
      <c r="B60">
        <v>926000</v>
      </c>
      <c r="C60">
        <v>0.67</v>
      </c>
      <c r="D60">
        <v>1293</v>
      </c>
      <c r="E60">
        <v>2128</v>
      </c>
      <c r="F60">
        <v>790000</v>
      </c>
      <c r="G60">
        <v>136000</v>
      </c>
      <c r="H60">
        <v>0.76</v>
      </c>
      <c r="I60">
        <v>0.56599999999999995</v>
      </c>
      <c r="J60">
        <v>788</v>
      </c>
      <c r="K60">
        <v>506</v>
      </c>
      <c r="L60">
        <v>1036</v>
      </c>
      <c r="M60">
        <v>1092</v>
      </c>
    </row>
    <row r="61" spans="1:13" x14ac:dyDescent="0.25">
      <c r="A61" s="7">
        <v>44196</v>
      </c>
      <c r="B61">
        <v>1116000</v>
      </c>
      <c r="C61">
        <v>0.72699999999999998</v>
      </c>
      <c r="D61">
        <v>1754</v>
      </c>
      <c r="E61">
        <v>2617</v>
      </c>
      <c r="F61">
        <v>877000</v>
      </c>
      <c r="G61">
        <v>239000</v>
      </c>
      <c r="H61">
        <v>0.79300000000000004</v>
      </c>
      <c r="I61">
        <v>0.67100000000000004</v>
      </c>
      <c r="J61">
        <v>875</v>
      </c>
      <c r="K61">
        <v>880</v>
      </c>
      <c r="L61">
        <v>1102</v>
      </c>
      <c r="M61">
        <v>1515</v>
      </c>
    </row>
    <row r="62" spans="1:13" x14ac:dyDescent="0.25">
      <c r="A62" s="7">
        <v>44227</v>
      </c>
      <c r="B62">
        <v>1092000</v>
      </c>
      <c r="C62">
        <v>0.65400000000000003</v>
      </c>
      <c r="D62">
        <v>1741</v>
      </c>
      <c r="E62">
        <v>2746</v>
      </c>
      <c r="F62">
        <v>853000</v>
      </c>
      <c r="G62">
        <v>239000</v>
      </c>
      <c r="H62">
        <v>0.73699999999999999</v>
      </c>
      <c r="I62">
        <v>0.59</v>
      </c>
      <c r="J62">
        <v>851</v>
      </c>
      <c r="K62">
        <v>891</v>
      </c>
      <c r="L62">
        <v>1154</v>
      </c>
      <c r="M62">
        <v>1592</v>
      </c>
    </row>
    <row r="63" spans="1:13" x14ac:dyDescent="0.25">
      <c r="A63" s="7">
        <v>44255</v>
      </c>
      <c r="B63">
        <v>898000</v>
      </c>
      <c r="C63">
        <v>0.66100000000000003</v>
      </c>
      <c r="D63">
        <v>1292</v>
      </c>
      <c r="E63">
        <v>2052</v>
      </c>
      <c r="F63">
        <v>743000</v>
      </c>
      <c r="G63">
        <v>154000</v>
      </c>
      <c r="H63">
        <v>0.82299999999999995</v>
      </c>
      <c r="I63">
        <v>0.52600000000000002</v>
      </c>
      <c r="J63">
        <v>731</v>
      </c>
      <c r="K63">
        <v>561</v>
      </c>
      <c r="L63">
        <v>888</v>
      </c>
      <c r="M63">
        <v>1164</v>
      </c>
    </row>
    <row r="64" spans="1:13" x14ac:dyDescent="0.25">
      <c r="A64" s="7">
        <v>44286</v>
      </c>
      <c r="B64">
        <v>1167000</v>
      </c>
      <c r="C64">
        <v>0.753</v>
      </c>
      <c r="D64">
        <v>1682</v>
      </c>
      <c r="E64">
        <v>2313</v>
      </c>
      <c r="F64">
        <v>947000</v>
      </c>
      <c r="G64">
        <v>220000</v>
      </c>
      <c r="H64">
        <v>0.86399999999999999</v>
      </c>
      <c r="I64">
        <v>0.65</v>
      </c>
      <c r="J64">
        <v>925</v>
      </c>
      <c r="K64">
        <v>756</v>
      </c>
      <c r="L64">
        <v>1070</v>
      </c>
      <c r="M64">
        <v>1243</v>
      </c>
    </row>
    <row r="65" spans="1:13" x14ac:dyDescent="0.25">
      <c r="A65" s="7">
        <v>44316</v>
      </c>
      <c r="B65">
        <v>1204000</v>
      </c>
      <c r="C65">
        <v>0.751</v>
      </c>
      <c r="D65">
        <v>1697</v>
      </c>
      <c r="E65">
        <v>2387</v>
      </c>
      <c r="F65">
        <v>949000</v>
      </c>
      <c r="G65">
        <v>254000</v>
      </c>
      <c r="H65">
        <v>0.81899999999999995</v>
      </c>
      <c r="I65">
        <v>0.68400000000000005</v>
      </c>
      <c r="J65">
        <v>914</v>
      </c>
      <c r="K65">
        <v>783</v>
      </c>
      <c r="L65">
        <v>1116</v>
      </c>
      <c r="M65">
        <v>1270</v>
      </c>
    </row>
    <row r="66" spans="1:13" x14ac:dyDescent="0.25">
      <c r="A66" s="7">
        <v>44347</v>
      </c>
      <c r="B66">
        <v>1358000</v>
      </c>
      <c r="C66">
        <v>0.77100000000000002</v>
      </c>
      <c r="D66">
        <v>1926</v>
      </c>
      <c r="E66">
        <v>2666</v>
      </c>
      <c r="F66">
        <v>1048000</v>
      </c>
      <c r="G66">
        <v>310000</v>
      </c>
      <c r="H66">
        <v>0.83199999999999996</v>
      </c>
      <c r="I66">
        <v>0.71399999999999997</v>
      </c>
      <c r="J66">
        <v>996</v>
      </c>
      <c r="K66">
        <v>930</v>
      </c>
      <c r="L66">
        <v>1197</v>
      </c>
      <c r="M66">
        <v>1469</v>
      </c>
    </row>
    <row r="67" spans="1:13" x14ac:dyDescent="0.25">
      <c r="A67" s="7">
        <v>44377</v>
      </c>
      <c r="B67">
        <v>1407000</v>
      </c>
      <c r="C67">
        <v>0.78100000000000003</v>
      </c>
      <c r="D67">
        <v>2086</v>
      </c>
      <c r="E67">
        <v>2701</v>
      </c>
      <c r="F67">
        <v>1046000</v>
      </c>
      <c r="G67">
        <v>361000</v>
      </c>
      <c r="H67">
        <v>0.83799999999999997</v>
      </c>
      <c r="I67">
        <v>0.73699999999999999</v>
      </c>
      <c r="J67">
        <v>969</v>
      </c>
      <c r="K67">
        <v>1117</v>
      </c>
      <c r="L67">
        <v>1546</v>
      </c>
      <c r="M67">
        <v>1155</v>
      </c>
    </row>
    <row r="68" spans="1:13" x14ac:dyDescent="0.25">
      <c r="A68" s="7">
        <v>44408</v>
      </c>
      <c r="B68">
        <v>1669000</v>
      </c>
      <c r="C68">
        <v>0.80600000000000005</v>
      </c>
      <c r="D68">
        <v>2634</v>
      </c>
      <c r="E68">
        <v>3282</v>
      </c>
      <c r="F68">
        <v>1212000</v>
      </c>
      <c r="G68">
        <v>456000</v>
      </c>
      <c r="H68">
        <v>0.83899999999999997</v>
      </c>
      <c r="I68">
        <v>0.78300000000000003</v>
      </c>
      <c r="J68">
        <v>1129</v>
      </c>
      <c r="K68">
        <v>1505</v>
      </c>
      <c r="L68">
        <v>1345</v>
      </c>
      <c r="M68">
        <v>1937</v>
      </c>
    </row>
    <row r="69" spans="1:13" x14ac:dyDescent="0.25">
      <c r="A69" s="7">
        <v>44439</v>
      </c>
      <c r="B69">
        <v>1535000</v>
      </c>
      <c r="C69">
        <v>0.78300000000000003</v>
      </c>
      <c r="D69">
        <v>2605</v>
      </c>
      <c r="E69">
        <v>3354</v>
      </c>
      <c r="F69">
        <v>1079000</v>
      </c>
      <c r="G69">
        <v>456000</v>
      </c>
      <c r="H69">
        <v>0.754</v>
      </c>
      <c r="I69">
        <v>0.80200000000000005</v>
      </c>
      <c r="J69">
        <v>1021</v>
      </c>
      <c r="K69">
        <v>1584</v>
      </c>
      <c r="L69">
        <v>1354</v>
      </c>
      <c r="M69">
        <v>2000</v>
      </c>
    </row>
    <row r="70" spans="1:13" x14ac:dyDescent="0.25">
      <c r="A70" s="7">
        <v>44469</v>
      </c>
      <c r="B70">
        <v>1353000</v>
      </c>
      <c r="C70">
        <v>0.77500000000000002</v>
      </c>
      <c r="D70">
        <v>2329</v>
      </c>
      <c r="E70">
        <v>3039</v>
      </c>
      <c r="F70">
        <v>960000</v>
      </c>
      <c r="G70">
        <v>393000</v>
      </c>
      <c r="H70">
        <v>0.77300000000000002</v>
      </c>
      <c r="I70">
        <v>0.77600000000000002</v>
      </c>
      <c r="J70">
        <v>906</v>
      </c>
      <c r="K70">
        <v>1422</v>
      </c>
      <c r="L70">
        <v>1173</v>
      </c>
      <c r="M70">
        <v>1867</v>
      </c>
    </row>
    <row r="71" spans="1:13" x14ac:dyDescent="0.25">
      <c r="A71" s="7">
        <v>44500</v>
      </c>
      <c r="B71">
        <v>1564000</v>
      </c>
      <c r="C71">
        <v>0.8</v>
      </c>
      <c r="D71">
        <v>2582</v>
      </c>
      <c r="E71">
        <v>3236</v>
      </c>
      <c r="F71">
        <v>1149000</v>
      </c>
      <c r="G71">
        <v>415000</v>
      </c>
      <c r="H71">
        <v>0.79600000000000004</v>
      </c>
      <c r="I71">
        <v>0.80200000000000005</v>
      </c>
      <c r="J71">
        <v>1074</v>
      </c>
      <c r="K71">
        <v>1508</v>
      </c>
      <c r="L71">
        <v>1349</v>
      </c>
      <c r="M71">
        <v>1887</v>
      </c>
    </row>
    <row r="72" spans="1:13" x14ac:dyDescent="0.25">
      <c r="A72" s="7">
        <v>44530</v>
      </c>
      <c r="B72">
        <v>1562000</v>
      </c>
      <c r="C72">
        <v>0.82</v>
      </c>
      <c r="D72">
        <v>2621</v>
      </c>
      <c r="E72">
        <v>3215</v>
      </c>
      <c r="F72">
        <v>1144000</v>
      </c>
      <c r="G72">
        <v>418000</v>
      </c>
      <c r="H72">
        <v>0.82699999999999996</v>
      </c>
      <c r="I72">
        <v>0.81599999999999995</v>
      </c>
      <c r="J72">
        <v>1073</v>
      </c>
      <c r="K72">
        <v>1548</v>
      </c>
      <c r="L72">
        <v>1298</v>
      </c>
      <c r="M72">
        <v>1917</v>
      </c>
    </row>
    <row r="73" spans="1:13" x14ac:dyDescent="0.25">
      <c r="A73" s="7">
        <v>44561</v>
      </c>
      <c r="B73">
        <v>1744000</v>
      </c>
      <c r="C73">
        <v>0.80300000000000005</v>
      </c>
      <c r="D73">
        <v>3025</v>
      </c>
      <c r="E73">
        <v>3784</v>
      </c>
      <c r="F73">
        <v>1235000</v>
      </c>
      <c r="G73">
        <v>509000</v>
      </c>
      <c r="H73">
        <v>0.81899999999999995</v>
      </c>
      <c r="I73">
        <v>0.79400000000000004</v>
      </c>
      <c r="J73">
        <v>1177</v>
      </c>
      <c r="K73">
        <v>1848</v>
      </c>
      <c r="L73">
        <v>1437</v>
      </c>
      <c r="M73">
        <v>2346</v>
      </c>
    </row>
    <row r="74" spans="1:13" x14ac:dyDescent="0.25">
      <c r="A74" s="7">
        <v>44592</v>
      </c>
      <c r="B74">
        <v>1269000</v>
      </c>
      <c r="C74">
        <v>0.71699999999999997</v>
      </c>
      <c r="D74">
        <v>2420</v>
      </c>
      <c r="E74">
        <v>3391</v>
      </c>
      <c r="F74">
        <v>841000</v>
      </c>
      <c r="G74">
        <v>429000</v>
      </c>
      <c r="H74">
        <v>0.70899999999999996</v>
      </c>
      <c r="I74">
        <v>0.72099999999999997</v>
      </c>
      <c r="J74">
        <v>800</v>
      </c>
      <c r="K74">
        <v>1620</v>
      </c>
      <c r="L74">
        <v>1128</v>
      </c>
      <c r="M74">
        <v>2262</v>
      </c>
    </row>
    <row r="75" spans="1:13" x14ac:dyDescent="0.25">
      <c r="A75" s="7">
        <v>44620</v>
      </c>
      <c r="B75">
        <v>1232000</v>
      </c>
      <c r="C75">
        <v>0.747</v>
      </c>
      <c r="D75">
        <v>2170</v>
      </c>
      <c r="E75">
        <v>2924</v>
      </c>
      <c r="F75">
        <v>868000</v>
      </c>
      <c r="G75">
        <v>365000</v>
      </c>
      <c r="H75">
        <v>0.78500000000000003</v>
      </c>
      <c r="I75">
        <v>0.72499999999999998</v>
      </c>
      <c r="J75">
        <v>818</v>
      </c>
      <c r="K75">
        <v>1352</v>
      </c>
      <c r="L75">
        <v>1042</v>
      </c>
      <c r="M75">
        <v>1882</v>
      </c>
    </row>
    <row r="76" spans="1:13" x14ac:dyDescent="0.25">
      <c r="A76" s="7">
        <v>44651</v>
      </c>
      <c r="B76">
        <v>1640000</v>
      </c>
      <c r="C76">
        <v>0.80100000000000005</v>
      </c>
      <c r="D76">
        <v>2879</v>
      </c>
      <c r="E76">
        <v>3639</v>
      </c>
      <c r="F76">
        <v>1175000</v>
      </c>
      <c r="G76">
        <v>465000</v>
      </c>
      <c r="H76">
        <v>0.82799999999999996</v>
      </c>
      <c r="I76">
        <v>0.78500000000000003</v>
      </c>
      <c r="J76">
        <v>1103</v>
      </c>
      <c r="K76">
        <v>1776</v>
      </c>
      <c r="L76">
        <v>1332</v>
      </c>
      <c r="M76">
        <v>2307</v>
      </c>
    </row>
    <row r="77" spans="1:13" x14ac:dyDescent="0.25">
      <c r="A77" s="7">
        <v>44681</v>
      </c>
      <c r="B77">
        <v>1716000</v>
      </c>
      <c r="C77">
        <v>0.81100000000000005</v>
      </c>
      <c r="D77">
        <v>3116</v>
      </c>
      <c r="E77">
        <v>3867</v>
      </c>
      <c r="F77">
        <v>1208000</v>
      </c>
      <c r="G77">
        <v>508000</v>
      </c>
      <c r="H77">
        <v>0.80500000000000005</v>
      </c>
      <c r="I77">
        <v>0.81499999999999995</v>
      </c>
      <c r="J77">
        <v>1129</v>
      </c>
      <c r="K77">
        <v>1987</v>
      </c>
      <c r="L77">
        <v>1404</v>
      </c>
      <c r="M77">
        <v>2463</v>
      </c>
    </row>
    <row r="78" spans="1:13" x14ac:dyDescent="0.25">
      <c r="A78" s="7">
        <v>44712</v>
      </c>
      <c r="B78">
        <v>1884000</v>
      </c>
      <c r="C78">
        <v>0.82799999999999996</v>
      </c>
      <c r="D78">
        <v>3369</v>
      </c>
      <c r="E78">
        <v>4098</v>
      </c>
      <c r="F78">
        <v>1340000</v>
      </c>
      <c r="G78">
        <v>544000</v>
      </c>
      <c r="H78">
        <v>0.82399999999999995</v>
      </c>
      <c r="I78">
        <v>0.83</v>
      </c>
      <c r="J78">
        <v>1256</v>
      </c>
      <c r="K78">
        <v>2113</v>
      </c>
      <c r="L78">
        <v>1524</v>
      </c>
      <c r="M78">
        <v>2574</v>
      </c>
    </row>
    <row r="79" spans="1:13" x14ac:dyDescent="0.25">
      <c r="A79" s="7">
        <v>44742</v>
      </c>
      <c r="B79">
        <v>1950000</v>
      </c>
      <c r="C79">
        <v>0.84799999999999998</v>
      </c>
      <c r="D79">
        <v>3551</v>
      </c>
      <c r="E79">
        <v>4191</v>
      </c>
      <c r="F79">
        <v>1351000</v>
      </c>
      <c r="G79">
        <v>600000</v>
      </c>
      <c r="H79">
        <v>0.83</v>
      </c>
      <c r="I79">
        <v>0.85899999999999999</v>
      </c>
      <c r="J79">
        <v>1272</v>
      </c>
      <c r="K79">
        <v>2279</v>
      </c>
      <c r="L79">
        <v>1533</v>
      </c>
      <c r="M79">
        <v>2658</v>
      </c>
    </row>
    <row r="80" spans="1:13" x14ac:dyDescent="0.25">
      <c r="A80" s="7">
        <v>44773</v>
      </c>
      <c r="B80">
        <v>2057000</v>
      </c>
      <c r="C80">
        <v>0.875</v>
      </c>
      <c r="D80">
        <v>3803</v>
      </c>
      <c r="E80">
        <v>4348</v>
      </c>
      <c r="F80">
        <v>1408000</v>
      </c>
      <c r="G80">
        <v>649000</v>
      </c>
      <c r="H80">
        <v>0.83</v>
      </c>
      <c r="I80">
        <v>0.9</v>
      </c>
      <c r="J80">
        <v>1309</v>
      </c>
      <c r="K80">
        <v>2494</v>
      </c>
      <c r="L80">
        <v>1577</v>
      </c>
      <c r="M80">
        <v>2771</v>
      </c>
    </row>
    <row r="81" spans="1:13" x14ac:dyDescent="0.25">
      <c r="A81" s="7">
        <v>44804</v>
      </c>
      <c r="B81">
        <v>2030000</v>
      </c>
      <c r="C81">
        <v>0.83599999999999997</v>
      </c>
      <c r="D81">
        <v>3688</v>
      </c>
      <c r="E81">
        <v>4411</v>
      </c>
      <c r="F81">
        <v>1411000</v>
      </c>
      <c r="G81">
        <v>619000</v>
      </c>
      <c r="H81">
        <v>0.79700000000000004</v>
      </c>
      <c r="I81">
        <v>0.85899999999999999</v>
      </c>
      <c r="J81">
        <v>1310</v>
      </c>
      <c r="K81">
        <v>2378</v>
      </c>
      <c r="L81">
        <v>1644</v>
      </c>
      <c r="M81">
        <v>2768</v>
      </c>
    </row>
    <row r="82" spans="1:13" x14ac:dyDescent="0.25">
      <c r="A82" s="7">
        <v>44834</v>
      </c>
      <c r="B82">
        <v>1808000</v>
      </c>
      <c r="C82">
        <v>0.82099999999999995</v>
      </c>
      <c r="D82">
        <v>3243</v>
      </c>
      <c r="E82">
        <v>3952</v>
      </c>
      <c r="F82">
        <v>1306000</v>
      </c>
      <c r="G82">
        <v>502000</v>
      </c>
      <c r="H82">
        <v>0.77700000000000002</v>
      </c>
      <c r="I82">
        <v>0.84899999999999998</v>
      </c>
      <c r="J82">
        <v>1199</v>
      </c>
      <c r="K82">
        <v>2043</v>
      </c>
      <c r="L82">
        <v>1544</v>
      </c>
      <c r="M82">
        <v>2408</v>
      </c>
    </row>
    <row r="83" spans="1:13" x14ac:dyDescent="0.25">
      <c r="A83" s="7">
        <v>44865</v>
      </c>
      <c r="B83">
        <v>1982000</v>
      </c>
      <c r="C83">
        <v>0.83499999999999996</v>
      </c>
      <c r="D83">
        <v>3443</v>
      </c>
      <c r="E83">
        <v>4126</v>
      </c>
      <c r="F83">
        <v>1448000</v>
      </c>
      <c r="G83">
        <v>534000</v>
      </c>
      <c r="H83">
        <v>0.80400000000000005</v>
      </c>
      <c r="I83">
        <v>0.85499999999999998</v>
      </c>
      <c r="J83">
        <v>1313</v>
      </c>
      <c r="K83">
        <v>2130</v>
      </c>
      <c r="L83">
        <v>1634</v>
      </c>
      <c r="M83">
        <v>2492</v>
      </c>
    </row>
    <row r="84" spans="1:13" x14ac:dyDescent="0.25">
      <c r="A84" s="7">
        <v>44895</v>
      </c>
      <c r="B84">
        <v>2040000</v>
      </c>
      <c r="C84">
        <v>0.82</v>
      </c>
      <c r="D84">
        <v>3499</v>
      </c>
      <c r="E84">
        <v>4266</v>
      </c>
      <c r="F84">
        <v>1485000</v>
      </c>
      <c r="G84">
        <v>555000</v>
      </c>
      <c r="H84">
        <v>0.81499999999999995</v>
      </c>
      <c r="I84">
        <v>0.82399999999999995</v>
      </c>
      <c r="J84">
        <v>1374</v>
      </c>
      <c r="K84">
        <v>2125</v>
      </c>
      <c r="L84">
        <v>1687</v>
      </c>
      <c r="M84">
        <v>2579</v>
      </c>
    </row>
    <row r="85" spans="1:13" x14ac:dyDescent="0.25">
      <c r="A85" s="7">
        <v>44926</v>
      </c>
      <c r="B85">
        <v>2114000</v>
      </c>
      <c r="C85">
        <v>0.81100000000000005</v>
      </c>
      <c r="D85">
        <v>3682</v>
      </c>
      <c r="E85">
        <v>4540</v>
      </c>
      <c r="F85">
        <v>1492000</v>
      </c>
      <c r="G85">
        <v>622000</v>
      </c>
      <c r="H85">
        <v>0.84099999999999997</v>
      </c>
      <c r="I85">
        <v>0.79400000000000004</v>
      </c>
      <c r="J85">
        <v>1376</v>
      </c>
      <c r="K85">
        <v>2306</v>
      </c>
      <c r="L85">
        <v>1637</v>
      </c>
      <c r="M85">
        <v>2904</v>
      </c>
    </row>
    <row r="86" spans="1:13" x14ac:dyDescent="0.25">
      <c r="A86" s="7">
        <v>44957</v>
      </c>
      <c r="B86">
        <v>1961000</v>
      </c>
      <c r="C86">
        <v>0.78600000000000003</v>
      </c>
      <c r="D86">
        <v>3502</v>
      </c>
      <c r="E86">
        <v>4459</v>
      </c>
      <c r="F86">
        <v>1364000</v>
      </c>
      <c r="G86">
        <v>597000</v>
      </c>
      <c r="H86">
        <v>0.76</v>
      </c>
      <c r="I86">
        <v>0.8</v>
      </c>
      <c r="J86">
        <v>1250</v>
      </c>
      <c r="K86">
        <v>2253</v>
      </c>
      <c r="L86">
        <v>1645</v>
      </c>
      <c r="M86">
        <v>2814</v>
      </c>
    </row>
    <row r="87" spans="1:13" x14ac:dyDescent="0.25">
      <c r="A87" s="7">
        <v>44985</v>
      </c>
      <c r="B87">
        <v>1755000</v>
      </c>
      <c r="C87">
        <v>0.78600000000000003</v>
      </c>
      <c r="D87">
        <v>2979</v>
      </c>
      <c r="E87">
        <v>3790</v>
      </c>
      <c r="F87">
        <v>1276000</v>
      </c>
      <c r="G87">
        <v>479000</v>
      </c>
      <c r="H87">
        <v>0.78800000000000003</v>
      </c>
      <c r="I87">
        <v>0.78500000000000003</v>
      </c>
      <c r="J87">
        <v>1135</v>
      </c>
      <c r="K87">
        <v>1844</v>
      </c>
      <c r="L87">
        <v>1440</v>
      </c>
      <c r="M87">
        <v>2351</v>
      </c>
    </row>
    <row r="88" spans="1:13" x14ac:dyDescent="0.25">
      <c r="A88" s="7">
        <v>45016</v>
      </c>
      <c r="B88">
        <v>2040000</v>
      </c>
      <c r="C88">
        <v>0.83</v>
      </c>
      <c r="D88">
        <v>3469</v>
      </c>
      <c r="E88">
        <v>4179</v>
      </c>
      <c r="F88">
        <v>1494000</v>
      </c>
      <c r="G88">
        <v>547000</v>
      </c>
      <c r="H88">
        <v>0.83699999999999997</v>
      </c>
      <c r="I88">
        <v>0.82599999999999996</v>
      </c>
      <c r="J88">
        <v>1328</v>
      </c>
      <c r="K88">
        <v>2141</v>
      </c>
      <c r="L88">
        <v>1587</v>
      </c>
      <c r="M88">
        <v>2592</v>
      </c>
    </row>
    <row r="89" spans="1:13" x14ac:dyDescent="0.25">
      <c r="A89" s="7">
        <v>45046</v>
      </c>
      <c r="B89">
        <v>1965000</v>
      </c>
      <c r="C89">
        <v>0.83699999999999997</v>
      </c>
      <c r="D89">
        <v>3442</v>
      </c>
      <c r="E89">
        <v>4114</v>
      </c>
      <c r="F89">
        <v>1439000</v>
      </c>
      <c r="G89">
        <v>526000</v>
      </c>
      <c r="H89">
        <v>0.85799999999999998</v>
      </c>
      <c r="I89">
        <v>0.82399999999999995</v>
      </c>
      <c r="J89">
        <v>1305</v>
      </c>
      <c r="K89">
        <v>2138</v>
      </c>
      <c r="L89">
        <v>1520</v>
      </c>
      <c r="M89">
        <v>2594</v>
      </c>
    </row>
    <row r="90" spans="1:13" x14ac:dyDescent="0.25">
      <c r="A90" s="7">
        <v>45077</v>
      </c>
      <c r="B90">
        <v>1990000</v>
      </c>
      <c r="C90">
        <v>0.83899999999999997</v>
      </c>
      <c r="D90">
        <v>3605</v>
      </c>
      <c r="E90">
        <v>4294</v>
      </c>
      <c r="F90">
        <v>1451000</v>
      </c>
      <c r="G90">
        <v>539000</v>
      </c>
      <c r="H90">
        <v>0.83199999999999996</v>
      </c>
      <c r="I90">
        <v>0.84399999999999997</v>
      </c>
      <c r="J90">
        <v>1312</v>
      </c>
      <c r="K90">
        <v>2293</v>
      </c>
      <c r="L90">
        <v>1577</v>
      </c>
      <c r="M90">
        <v>2717</v>
      </c>
    </row>
    <row r="91" spans="1:13" x14ac:dyDescent="0.25">
      <c r="A91" s="7">
        <v>45107</v>
      </c>
      <c r="B91">
        <v>2088000</v>
      </c>
      <c r="C91">
        <v>0.85499999999999998</v>
      </c>
      <c r="D91">
        <v>3792</v>
      </c>
      <c r="E91">
        <v>4438</v>
      </c>
      <c r="F91">
        <v>1510000</v>
      </c>
      <c r="G91">
        <v>579000</v>
      </c>
      <c r="H91">
        <v>0.82499999999999996</v>
      </c>
      <c r="I91">
        <v>0.872</v>
      </c>
      <c r="J91">
        <v>1348</v>
      </c>
      <c r="K91">
        <v>2444</v>
      </c>
      <c r="L91">
        <v>1634</v>
      </c>
      <c r="M91">
        <v>2804</v>
      </c>
    </row>
    <row r="92" spans="1:13" x14ac:dyDescent="0.25">
      <c r="A92" s="7">
        <v>45138</v>
      </c>
      <c r="B92">
        <v>2387000</v>
      </c>
      <c r="C92">
        <v>0.90200000000000002</v>
      </c>
      <c r="D92">
        <v>4407</v>
      </c>
      <c r="E92">
        <v>4888</v>
      </c>
      <c r="F92">
        <v>1648000</v>
      </c>
      <c r="G92">
        <v>739000</v>
      </c>
      <c r="H92">
        <v>0.88100000000000001</v>
      </c>
      <c r="I92">
        <v>0.91300000000000003</v>
      </c>
      <c r="J92">
        <v>1482</v>
      </c>
      <c r="K92">
        <v>2925</v>
      </c>
      <c r="L92">
        <v>1683</v>
      </c>
      <c r="M92">
        <v>3205</v>
      </c>
    </row>
    <row r="93" spans="1:13" x14ac:dyDescent="0.25">
      <c r="A93" s="7">
        <v>45169</v>
      </c>
      <c r="B93">
        <v>2321000</v>
      </c>
      <c r="C93">
        <v>0.877</v>
      </c>
      <c r="D93">
        <v>4241</v>
      </c>
      <c r="E93">
        <v>4835</v>
      </c>
      <c r="F93">
        <v>1638000</v>
      </c>
      <c r="G93">
        <v>684000</v>
      </c>
      <c r="H93">
        <v>0.87</v>
      </c>
      <c r="I93">
        <v>0.88100000000000001</v>
      </c>
      <c r="J93">
        <v>1463</v>
      </c>
      <c r="K93">
        <v>2779</v>
      </c>
      <c r="L93">
        <v>1681</v>
      </c>
      <c r="M93">
        <v>3154</v>
      </c>
    </row>
    <row r="94" spans="1:13" x14ac:dyDescent="0.25">
      <c r="A94" s="7">
        <v>45199</v>
      </c>
      <c r="B94">
        <v>1959000</v>
      </c>
      <c r="C94">
        <v>0.85699999999999998</v>
      </c>
      <c r="D94">
        <v>3594</v>
      </c>
      <c r="E94">
        <v>4192</v>
      </c>
      <c r="F94">
        <v>1437000</v>
      </c>
      <c r="G94">
        <v>521000</v>
      </c>
      <c r="H94">
        <v>0.83499999999999996</v>
      </c>
      <c r="I94">
        <v>0.87</v>
      </c>
      <c r="J94">
        <v>1273</v>
      </c>
      <c r="K94">
        <v>2321</v>
      </c>
      <c r="L94">
        <v>1524</v>
      </c>
      <c r="M94">
        <v>2668</v>
      </c>
    </row>
    <row r="95" spans="1:13" x14ac:dyDescent="0.25">
      <c r="A95" s="7">
        <v>45230</v>
      </c>
      <c r="B95">
        <v>2059000</v>
      </c>
      <c r="C95">
        <v>0.85299999999999998</v>
      </c>
      <c r="D95">
        <v>3682</v>
      </c>
      <c r="E95">
        <v>4319</v>
      </c>
      <c r="F95">
        <v>1520000</v>
      </c>
      <c r="G95">
        <v>539000</v>
      </c>
      <c r="H95">
        <v>0.84199999999999997</v>
      </c>
      <c r="I95">
        <v>0.85899999999999999</v>
      </c>
      <c r="J95">
        <v>1340</v>
      </c>
      <c r="K95">
        <v>2342</v>
      </c>
      <c r="L95">
        <v>1591</v>
      </c>
      <c r="M95">
        <v>2728</v>
      </c>
    </row>
    <row r="96" spans="1:13" x14ac:dyDescent="0.25">
      <c r="A96" s="7">
        <v>45260</v>
      </c>
      <c r="B96">
        <v>2029000</v>
      </c>
      <c r="C96">
        <v>0.83599999999999997</v>
      </c>
      <c r="D96">
        <v>3626</v>
      </c>
      <c r="E96">
        <v>4336</v>
      </c>
      <c r="F96">
        <v>1468000</v>
      </c>
      <c r="G96">
        <v>562000</v>
      </c>
      <c r="H96">
        <v>0.85</v>
      </c>
      <c r="I96">
        <v>0.82799999999999996</v>
      </c>
      <c r="J96">
        <v>1312</v>
      </c>
      <c r="K96">
        <v>2314</v>
      </c>
      <c r="L96">
        <v>1543</v>
      </c>
      <c r="M96">
        <v>2793</v>
      </c>
    </row>
    <row r="97" spans="1:13" x14ac:dyDescent="0.25">
      <c r="A97" s="7">
        <v>45291</v>
      </c>
      <c r="B97">
        <v>2206000</v>
      </c>
      <c r="C97">
        <v>0.83299999999999996</v>
      </c>
      <c r="D97">
        <v>4285</v>
      </c>
      <c r="E97">
        <v>5145</v>
      </c>
      <c r="F97">
        <v>1456000</v>
      </c>
      <c r="G97">
        <v>750000</v>
      </c>
      <c r="H97">
        <v>0.874</v>
      </c>
      <c r="I97">
        <v>0.81499999999999995</v>
      </c>
      <c r="J97">
        <v>1376</v>
      </c>
      <c r="K97">
        <v>2909</v>
      </c>
      <c r="L97">
        <v>1574</v>
      </c>
      <c r="M97">
        <v>3571</v>
      </c>
    </row>
    <row r="98" spans="1:13" x14ac:dyDescent="0.25">
      <c r="A98" s="7">
        <v>45322</v>
      </c>
      <c r="B98">
        <v>1991000</v>
      </c>
      <c r="C98">
        <v>0.86399999999999999</v>
      </c>
      <c r="D98">
        <v>4018</v>
      </c>
      <c r="E98">
        <v>4649</v>
      </c>
      <c r="F98">
        <v>1290000</v>
      </c>
      <c r="G98">
        <v>700000</v>
      </c>
      <c r="H98">
        <v>0.88400000000000001</v>
      </c>
      <c r="I98">
        <v>0.85599999999999998</v>
      </c>
      <c r="J98">
        <v>1194</v>
      </c>
      <c r="K98">
        <v>2824</v>
      </c>
      <c r="L98">
        <v>1350</v>
      </c>
      <c r="M98">
        <v>3299</v>
      </c>
    </row>
    <row r="99" spans="1:13" x14ac:dyDescent="0.25">
      <c r="A99" s="7">
        <v>45351</v>
      </c>
      <c r="B99">
        <v>1891000</v>
      </c>
      <c r="C99">
        <v>0.83199999999999996</v>
      </c>
      <c r="D99">
        <v>3569</v>
      </c>
      <c r="E99">
        <v>4288</v>
      </c>
      <c r="F99">
        <v>1307000</v>
      </c>
      <c r="G99">
        <v>584000</v>
      </c>
      <c r="H99">
        <v>0.84699999999999998</v>
      </c>
      <c r="I99">
        <v>0.82499999999999996</v>
      </c>
      <c r="J99">
        <v>1191</v>
      </c>
      <c r="K99">
        <v>2378</v>
      </c>
      <c r="L99">
        <v>1405</v>
      </c>
      <c r="M99">
        <v>2882</v>
      </c>
    </row>
    <row r="100" spans="1:13" x14ac:dyDescent="0.25">
      <c r="A100" s="7">
        <v>45382</v>
      </c>
      <c r="B100">
        <v>2098000</v>
      </c>
      <c r="C100">
        <v>0.86299999999999999</v>
      </c>
      <c r="D100">
        <v>4089</v>
      </c>
      <c r="E100">
        <v>4738</v>
      </c>
      <c r="F100">
        <v>1411000</v>
      </c>
      <c r="G100">
        <v>687000</v>
      </c>
      <c r="H100">
        <v>0.875</v>
      </c>
      <c r="I100">
        <v>0.85699999999999998</v>
      </c>
      <c r="J100">
        <v>1294</v>
      </c>
      <c r="K100">
        <v>2795</v>
      </c>
      <c r="L100">
        <v>1478</v>
      </c>
      <c r="M100">
        <v>3260</v>
      </c>
    </row>
    <row r="101" spans="1:13" x14ac:dyDescent="0.25">
      <c r="A101" s="7">
        <v>45412</v>
      </c>
      <c r="B101">
        <v>2104000</v>
      </c>
      <c r="C101">
        <v>0.85299999999999998</v>
      </c>
      <c r="D101">
        <v>4006</v>
      </c>
      <c r="E101">
        <v>4698</v>
      </c>
      <c r="F101">
        <v>1479000</v>
      </c>
      <c r="G101">
        <v>625000</v>
      </c>
      <c r="H101">
        <v>0.85</v>
      </c>
      <c r="I101">
        <v>0.85399999999999998</v>
      </c>
      <c r="J101">
        <v>1340</v>
      </c>
      <c r="K101">
        <v>2666</v>
      </c>
      <c r="L101">
        <v>1577</v>
      </c>
      <c r="M101">
        <v>3121</v>
      </c>
    </row>
    <row r="102" spans="1:13" x14ac:dyDescent="0.25">
      <c r="A102" s="7">
        <v>45443</v>
      </c>
      <c r="B102">
        <v>2182000</v>
      </c>
      <c r="C102">
        <v>0.86899999999999999</v>
      </c>
      <c r="D102">
        <v>4187</v>
      </c>
      <c r="E102">
        <v>4817</v>
      </c>
      <c r="F102">
        <v>1529000</v>
      </c>
      <c r="G102">
        <v>653000</v>
      </c>
      <c r="H102">
        <v>0.84499999999999997</v>
      </c>
      <c r="I102">
        <v>0.88200000000000001</v>
      </c>
      <c r="J102">
        <v>1393</v>
      </c>
      <c r="K102">
        <v>2793</v>
      </c>
      <c r="L102">
        <v>1648</v>
      </c>
      <c r="M102">
        <v>3169</v>
      </c>
    </row>
    <row r="103" spans="1:13" x14ac:dyDescent="0.25">
      <c r="A103" s="7">
        <v>45473</v>
      </c>
      <c r="B103">
        <v>2123000</v>
      </c>
      <c r="C103">
        <v>0.86699999999999999</v>
      </c>
      <c r="D103">
        <v>4154</v>
      </c>
      <c r="E103">
        <v>4793</v>
      </c>
      <c r="F103">
        <v>1432000</v>
      </c>
      <c r="G103">
        <v>691000</v>
      </c>
      <c r="H103">
        <v>0.82399999999999995</v>
      </c>
      <c r="I103">
        <v>0.88800000000000001</v>
      </c>
      <c r="J103">
        <v>1310</v>
      </c>
      <c r="K103">
        <v>2844</v>
      </c>
      <c r="L103">
        <v>1590</v>
      </c>
      <c r="M103">
        <v>3203</v>
      </c>
    </row>
    <row r="104" spans="1:13" x14ac:dyDescent="0.25">
      <c r="A104" s="7">
        <v>45504</v>
      </c>
      <c r="B104">
        <v>2420000</v>
      </c>
      <c r="C104">
        <v>0.91</v>
      </c>
      <c r="D104">
        <v>4755</v>
      </c>
      <c r="E104">
        <v>5228</v>
      </c>
      <c r="F104">
        <v>1588000</v>
      </c>
      <c r="G104">
        <v>832000</v>
      </c>
      <c r="H104">
        <v>0.89500000000000002</v>
      </c>
      <c r="I104">
        <v>0.91600000000000004</v>
      </c>
      <c r="J104">
        <v>1492</v>
      </c>
      <c r="K104">
        <v>3263</v>
      </c>
      <c r="L104">
        <v>1666</v>
      </c>
      <c r="M104">
        <v>3561</v>
      </c>
    </row>
    <row r="105" spans="1:13" x14ac:dyDescent="0.25">
      <c r="A105" s="7">
        <v>45535</v>
      </c>
      <c r="B105">
        <v>2296000</v>
      </c>
      <c r="C105">
        <v>0.88200000000000001</v>
      </c>
      <c r="D105">
        <v>4603</v>
      </c>
      <c r="E105">
        <v>5220</v>
      </c>
      <c r="F105">
        <v>1541000</v>
      </c>
      <c r="G105">
        <v>755000</v>
      </c>
      <c r="H105">
        <v>0.86199999999999999</v>
      </c>
      <c r="I105">
        <v>0.89100000000000001</v>
      </c>
      <c r="J105">
        <v>1419</v>
      </c>
      <c r="K105">
        <v>3183</v>
      </c>
      <c r="L105">
        <v>1647</v>
      </c>
      <c r="M105">
        <v>3572</v>
      </c>
    </row>
    <row r="106" spans="1:13" x14ac:dyDescent="0.25">
      <c r="A106" s="7">
        <v>45565</v>
      </c>
      <c r="B106">
        <v>1987000</v>
      </c>
      <c r="C106">
        <v>0.875</v>
      </c>
      <c r="D106">
        <v>4014</v>
      </c>
      <c r="E106">
        <v>4590</v>
      </c>
      <c r="F106">
        <v>1384000</v>
      </c>
      <c r="G106">
        <v>603000</v>
      </c>
      <c r="H106">
        <v>0.85299999999999998</v>
      </c>
      <c r="I106">
        <v>0.88500000000000001</v>
      </c>
      <c r="J106">
        <v>1256</v>
      </c>
      <c r="K106">
        <v>2758</v>
      </c>
      <c r="L106">
        <v>1473</v>
      </c>
      <c r="M106">
        <v>3118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BE4-B590-492A-9916-69795BC53F9B}">
  <dimension ref="A1:AH36"/>
  <sheetViews>
    <sheetView zoomScale="115" zoomScaleNormal="11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X7" sqref="X2:X7"/>
    </sheetView>
  </sheetViews>
  <sheetFormatPr defaultColWidth="9.140625" defaultRowHeight="15" x14ac:dyDescent="0.25"/>
  <cols>
    <col min="1" max="1" width="11.28515625" bestFit="1" customWidth="1"/>
    <col min="2" max="2" width="8" bestFit="1" customWidth="1"/>
    <col min="3" max="3" width="7.85546875" bestFit="1" customWidth="1"/>
    <col min="4" max="5" width="7.85546875" customWidth="1"/>
    <col min="6" max="6" width="13.85546875" customWidth="1"/>
    <col min="7" max="7" width="15.85546875" customWidth="1"/>
    <col min="8" max="8" width="5.42578125" bestFit="1" customWidth="1"/>
    <col min="9" max="11" width="6.85546875" customWidth="1"/>
    <col min="12" max="12" width="6.7109375" customWidth="1"/>
    <col min="13" max="13" width="7.140625" customWidth="1"/>
    <col min="14" max="14" width="14.28515625" customWidth="1"/>
    <col min="15" max="15" width="14.5703125" customWidth="1"/>
    <col min="16" max="16" width="18.5703125" customWidth="1"/>
    <col min="17" max="18" width="20.28515625" customWidth="1"/>
    <col min="19" max="19" width="20" customWidth="1"/>
    <col min="20" max="21" width="18.42578125" customWidth="1"/>
    <col min="22" max="23" width="15.85546875" customWidth="1"/>
    <col min="24" max="27" width="16.28515625" customWidth="1"/>
    <col min="28" max="29" width="23" customWidth="1"/>
    <col min="30" max="30" width="23.28515625" customWidth="1"/>
    <col min="31" max="31" width="14.140625" bestFit="1" customWidth="1"/>
    <col min="32" max="32" width="18" customWidth="1"/>
  </cols>
  <sheetData>
    <row r="1" spans="1:33" ht="49.5" customHeight="1" x14ac:dyDescent="0.25">
      <c r="A1" s="3" t="s">
        <v>39</v>
      </c>
      <c r="B1" s="2" t="s">
        <v>22</v>
      </c>
      <c r="C1" s="2" t="s">
        <v>23</v>
      </c>
      <c r="D1" s="2" t="s">
        <v>47</v>
      </c>
      <c r="E1" s="2" t="s">
        <v>48</v>
      </c>
      <c r="F1" s="2" t="s">
        <v>49</v>
      </c>
      <c r="G1" s="2" t="s">
        <v>24</v>
      </c>
      <c r="H1" s="2" t="s">
        <v>25</v>
      </c>
      <c r="I1" s="2" t="s">
        <v>26</v>
      </c>
      <c r="J1" s="2" t="s">
        <v>98</v>
      </c>
      <c r="K1" s="2" t="s">
        <v>97</v>
      </c>
      <c r="L1" s="2" t="s">
        <v>51</v>
      </c>
      <c r="M1" s="2" t="s">
        <v>50</v>
      </c>
      <c r="N1" s="2" t="s">
        <v>27</v>
      </c>
      <c r="O1" s="2" t="s">
        <v>28</v>
      </c>
      <c r="P1" s="2" t="s">
        <v>37</v>
      </c>
      <c r="Q1" s="2" t="s">
        <v>38</v>
      </c>
      <c r="R1" s="2" t="s">
        <v>40</v>
      </c>
      <c r="S1" s="2" t="s">
        <v>33</v>
      </c>
      <c r="T1" s="2" t="s">
        <v>34</v>
      </c>
      <c r="U1" s="2" t="s">
        <v>43</v>
      </c>
      <c r="V1" s="2" t="s">
        <v>35</v>
      </c>
      <c r="W1" s="2" t="s">
        <v>42</v>
      </c>
      <c r="X1" s="2" t="s">
        <v>36</v>
      </c>
      <c r="Y1" s="2" t="s">
        <v>44</v>
      </c>
      <c r="Z1" s="2" t="s">
        <v>46</v>
      </c>
      <c r="AA1" s="2" t="s">
        <v>41</v>
      </c>
      <c r="AB1" s="2" t="s">
        <v>29</v>
      </c>
      <c r="AC1" s="2" t="s">
        <v>45</v>
      </c>
      <c r="AD1" s="2" t="s">
        <v>31</v>
      </c>
      <c r="AE1" s="2" t="s">
        <v>32</v>
      </c>
      <c r="AF1" s="2" t="s">
        <v>30</v>
      </c>
      <c r="AG1" s="2" t="s">
        <v>52</v>
      </c>
    </row>
    <row r="2" spans="1:33" x14ac:dyDescent="0.25">
      <c r="A2" s="4">
        <v>42460</v>
      </c>
      <c r="B2">
        <v>1425.8</v>
      </c>
      <c r="C2">
        <v>1168</v>
      </c>
      <c r="F2">
        <v>1176.4000000000001</v>
      </c>
      <c r="G2">
        <v>0.81899999999999995</v>
      </c>
      <c r="H2">
        <v>82</v>
      </c>
      <c r="I2">
        <v>69.7</v>
      </c>
      <c r="N2">
        <v>685.1</v>
      </c>
      <c r="O2">
        <v>982.8</v>
      </c>
      <c r="P2">
        <v>686.2</v>
      </c>
      <c r="Q2">
        <v>482.9</v>
      </c>
      <c r="R2">
        <v>1169.0999999999999</v>
      </c>
      <c r="S2">
        <v>201.2</v>
      </c>
      <c r="T2">
        <v>61.7</v>
      </c>
      <c r="V2">
        <v>301</v>
      </c>
      <c r="X2">
        <v>430</v>
      </c>
      <c r="AA2">
        <v>993.9</v>
      </c>
      <c r="AB2">
        <v>175.1</v>
      </c>
      <c r="AC2">
        <v>2.9</v>
      </c>
      <c r="AD2">
        <v>178.1</v>
      </c>
      <c r="AE2">
        <v>160.30000000000001</v>
      </c>
      <c r="AF2">
        <v>491.4</v>
      </c>
      <c r="AG2">
        <v>0</v>
      </c>
    </row>
    <row r="3" spans="1:33" x14ac:dyDescent="0.25">
      <c r="A3" s="4">
        <v>42551</v>
      </c>
      <c r="B3">
        <v>1772.2</v>
      </c>
      <c r="C3">
        <v>1441.6</v>
      </c>
      <c r="F3">
        <v>1409.2</v>
      </c>
      <c r="G3">
        <v>0.81299999999999994</v>
      </c>
      <c r="H3">
        <v>74.3</v>
      </c>
      <c r="I3">
        <v>67.400000000000006</v>
      </c>
      <c r="N3">
        <v>683.6</v>
      </c>
      <c r="O3">
        <v>1014.8</v>
      </c>
      <c r="P3">
        <v>728</v>
      </c>
      <c r="Q3">
        <v>589.5</v>
      </c>
      <c r="R3">
        <v>1317.5</v>
      </c>
      <c r="S3">
        <v>291.2</v>
      </c>
      <c r="T3">
        <v>64.400000000000006</v>
      </c>
      <c r="V3">
        <v>342.1</v>
      </c>
      <c r="X3">
        <v>496</v>
      </c>
      <c r="AA3">
        <v>1193.8</v>
      </c>
      <c r="AB3">
        <v>123.7</v>
      </c>
      <c r="AC3">
        <v>19</v>
      </c>
      <c r="AD3">
        <v>104.8</v>
      </c>
      <c r="AE3">
        <v>286.5</v>
      </c>
      <c r="AF3">
        <v>489</v>
      </c>
      <c r="AG3">
        <v>0</v>
      </c>
    </row>
    <row r="4" spans="1:33" x14ac:dyDescent="0.25">
      <c r="A4" s="4">
        <v>42643</v>
      </c>
      <c r="B4">
        <v>2282.6999999999998</v>
      </c>
      <c r="C4">
        <v>2015.1</v>
      </c>
      <c r="F4">
        <v>1976.8</v>
      </c>
      <c r="G4">
        <v>0.88300000000000001</v>
      </c>
      <c r="H4">
        <v>82.3</v>
      </c>
      <c r="I4">
        <v>64.3</v>
      </c>
      <c r="N4">
        <v>646.1</v>
      </c>
      <c r="O4">
        <v>1004.3</v>
      </c>
      <c r="P4">
        <v>1265.5</v>
      </c>
      <c r="Q4">
        <v>614</v>
      </c>
      <c r="R4">
        <v>1879.5</v>
      </c>
      <c r="S4">
        <v>435.4</v>
      </c>
      <c r="T4">
        <v>79.5</v>
      </c>
      <c r="V4">
        <v>431.3</v>
      </c>
      <c r="X4">
        <v>522.29999999999995</v>
      </c>
      <c r="AA4">
        <v>1468.6</v>
      </c>
      <c r="AB4">
        <v>410.9</v>
      </c>
      <c r="AC4">
        <v>19.5</v>
      </c>
      <c r="AD4">
        <v>430.4</v>
      </c>
      <c r="AE4">
        <v>307.5</v>
      </c>
      <c r="AF4">
        <v>879.3</v>
      </c>
      <c r="AG4">
        <v>0</v>
      </c>
    </row>
    <row r="5" spans="1:33" x14ac:dyDescent="0.25">
      <c r="A5" s="4">
        <v>42735</v>
      </c>
      <c r="B5">
        <v>2110.4</v>
      </c>
      <c r="C5">
        <v>1833.1</v>
      </c>
      <c r="F5">
        <v>1811.3</v>
      </c>
      <c r="G5">
        <v>0.86899999999999999</v>
      </c>
      <c r="H5">
        <v>87.6</v>
      </c>
      <c r="I5">
        <v>89.6</v>
      </c>
      <c r="N5">
        <v>894.4</v>
      </c>
      <c r="O5">
        <v>998.4</v>
      </c>
      <c r="P5">
        <v>979.6</v>
      </c>
      <c r="Q5">
        <v>869.2</v>
      </c>
      <c r="R5">
        <v>1848.9</v>
      </c>
      <c r="S5">
        <v>458.3</v>
      </c>
      <c r="T5">
        <v>52.3</v>
      </c>
      <c r="V5">
        <v>744.5</v>
      </c>
      <c r="X5">
        <v>635.4</v>
      </c>
      <c r="AA5">
        <v>1890.5</v>
      </c>
      <c r="AB5">
        <v>-41.7</v>
      </c>
      <c r="AC5">
        <v>176.2</v>
      </c>
      <c r="AD5">
        <v>134.6</v>
      </c>
      <c r="AE5">
        <v>182.6</v>
      </c>
      <c r="AF5">
        <v>739</v>
      </c>
      <c r="AG5">
        <v>19.84</v>
      </c>
    </row>
    <row r="6" spans="1:33" x14ac:dyDescent="0.25">
      <c r="A6" s="4">
        <v>42825</v>
      </c>
      <c r="B6">
        <v>1912.1</v>
      </c>
      <c r="C6">
        <v>1651.6</v>
      </c>
      <c r="F6">
        <v>1628.4</v>
      </c>
      <c r="G6">
        <v>0.86399999999999999</v>
      </c>
      <c r="H6">
        <v>69.8</v>
      </c>
      <c r="I6">
        <v>75.2</v>
      </c>
      <c r="N6">
        <v>753.6</v>
      </c>
      <c r="O6">
        <v>1001.6</v>
      </c>
      <c r="P6">
        <v>734.6</v>
      </c>
      <c r="Q6">
        <v>600.1</v>
      </c>
      <c r="R6">
        <v>1334.7</v>
      </c>
      <c r="S6">
        <v>435.4</v>
      </c>
      <c r="T6">
        <v>81.7</v>
      </c>
      <c r="V6">
        <v>320.5</v>
      </c>
      <c r="X6">
        <v>601</v>
      </c>
      <c r="AA6">
        <v>1438.7</v>
      </c>
      <c r="AB6">
        <v>-104</v>
      </c>
      <c r="AC6">
        <v>60.5</v>
      </c>
      <c r="AD6">
        <v>-43.4</v>
      </c>
      <c r="AE6">
        <v>-22.9</v>
      </c>
      <c r="AF6">
        <v>256.60000000000002</v>
      </c>
      <c r="AG6">
        <v>20.36</v>
      </c>
    </row>
    <row r="7" spans="1:33" x14ac:dyDescent="0.25">
      <c r="A7" s="4">
        <v>42916</v>
      </c>
      <c r="B7">
        <v>2268.1</v>
      </c>
      <c r="C7">
        <v>2064.4</v>
      </c>
      <c r="F7">
        <v>2051.6999999999998</v>
      </c>
      <c r="G7">
        <v>0.91</v>
      </c>
      <c r="H7">
        <v>82.5</v>
      </c>
      <c r="I7">
        <v>75.2</v>
      </c>
      <c r="N7">
        <v>747.7</v>
      </c>
      <c r="O7">
        <v>993.7</v>
      </c>
      <c r="P7">
        <v>1057.3</v>
      </c>
      <c r="Q7">
        <v>814.6</v>
      </c>
      <c r="R7">
        <v>1871.9</v>
      </c>
      <c r="S7">
        <v>493.1</v>
      </c>
      <c r="T7">
        <v>94.7</v>
      </c>
      <c r="V7">
        <v>429.7</v>
      </c>
      <c r="X7">
        <v>689.2</v>
      </c>
      <c r="AA7">
        <v>1706.7</v>
      </c>
      <c r="AB7">
        <v>165.1</v>
      </c>
      <c r="AC7">
        <v>28.4</v>
      </c>
      <c r="AD7">
        <v>193.5</v>
      </c>
      <c r="AE7">
        <v>149.19999999999999</v>
      </c>
      <c r="AF7">
        <v>652.6</v>
      </c>
      <c r="AG7">
        <v>18.55</v>
      </c>
    </row>
    <row r="8" spans="1:33" x14ac:dyDescent="0.25">
      <c r="A8" s="4">
        <v>43008</v>
      </c>
      <c r="B8">
        <v>2282.6999999999998</v>
      </c>
      <c r="C8">
        <v>2015.1</v>
      </c>
      <c r="F8">
        <v>1976.8</v>
      </c>
      <c r="G8">
        <v>0.88300000000000001</v>
      </c>
      <c r="H8">
        <v>82.3</v>
      </c>
      <c r="I8">
        <v>64.3</v>
      </c>
      <c r="N8">
        <v>646.1</v>
      </c>
      <c r="O8">
        <v>1004.3</v>
      </c>
      <c r="P8">
        <v>1265.5</v>
      </c>
      <c r="Q8">
        <v>614</v>
      </c>
      <c r="R8">
        <v>1879.5</v>
      </c>
      <c r="S8">
        <v>435.4</v>
      </c>
      <c r="T8">
        <v>79.5</v>
      </c>
      <c r="V8">
        <v>431.3</v>
      </c>
      <c r="W8">
        <v>414.4</v>
      </c>
      <c r="X8">
        <v>107.9</v>
      </c>
      <c r="AA8">
        <v>1468.6</v>
      </c>
      <c r="AB8">
        <v>410.9</v>
      </c>
      <c r="AC8">
        <v>19.5</v>
      </c>
      <c r="AD8">
        <v>430.4</v>
      </c>
      <c r="AE8">
        <v>307.5</v>
      </c>
      <c r="AF8">
        <v>879.3</v>
      </c>
      <c r="AG8">
        <v>17.82</v>
      </c>
    </row>
    <row r="9" spans="1:33" x14ac:dyDescent="0.25">
      <c r="A9" s="4">
        <v>43100</v>
      </c>
      <c r="B9">
        <v>2555</v>
      </c>
      <c r="C9">
        <v>2304</v>
      </c>
      <c r="F9">
        <v>2212</v>
      </c>
      <c r="G9">
        <v>0.90200000000000002</v>
      </c>
      <c r="H9">
        <v>85</v>
      </c>
      <c r="I9">
        <v>84</v>
      </c>
      <c r="N9">
        <v>862</v>
      </c>
      <c r="O9">
        <v>1032</v>
      </c>
      <c r="P9">
        <v>1191</v>
      </c>
      <c r="Q9">
        <v>989</v>
      </c>
      <c r="R9">
        <v>2180</v>
      </c>
      <c r="S9">
        <v>829</v>
      </c>
      <c r="T9">
        <v>87</v>
      </c>
      <c r="V9">
        <v>486</v>
      </c>
      <c r="W9">
        <v>563</v>
      </c>
      <c r="X9">
        <v>170</v>
      </c>
      <c r="AA9">
        <v>2135</v>
      </c>
      <c r="AB9">
        <v>45</v>
      </c>
      <c r="AC9">
        <v>-36</v>
      </c>
      <c r="AD9">
        <v>9</v>
      </c>
      <c r="AE9">
        <v>28</v>
      </c>
      <c r="AF9">
        <v>622</v>
      </c>
      <c r="AG9">
        <v>18.97</v>
      </c>
    </row>
    <row r="10" spans="1:33" x14ac:dyDescent="0.25">
      <c r="A10" s="4">
        <v>43190</v>
      </c>
      <c r="B10">
        <v>2625</v>
      </c>
      <c r="C10">
        <v>2295</v>
      </c>
      <c r="F10">
        <v>2113</v>
      </c>
      <c r="G10">
        <v>0.874</v>
      </c>
      <c r="H10">
        <v>76</v>
      </c>
      <c r="I10">
        <v>83</v>
      </c>
      <c r="N10">
        <v>900</v>
      </c>
      <c r="O10">
        <v>1082</v>
      </c>
      <c r="P10">
        <v>1073</v>
      </c>
      <c r="Q10">
        <v>919</v>
      </c>
      <c r="R10">
        <v>1992</v>
      </c>
      <c r="S10">
        <v>725</v>
      </c>
      <c r="T10">
        <v>118</v>
      </c>
      <c r="U10">
        <v>270</v>
      </c>
      <c r="V10">
        <v>558</v>
      </c>
      <c r="W10">
        <v>479</v>
      </c>
      <c r="X10">
        <v>-70</v>
      </c>
      <c r="Y10">
        <v>105</v>
      </c>
      <c r="AA10">
        <v>2185</v>
      </c>
      <c r="AB10">
        <v>-192</v>
      </c>
      <c r="AC10">
        <v>64</v>
      </c>
      <c r="AD10">
        <v>-128</v>
      </c>
      <c r="AE10">
        <v>-37</v>
      </c>
      <c r="AF10">
        <v>470</v>
      </c>
      <c r="AG10">
        <v>18.66</v>
      </c>
    </row>
    <row r="11" spans="1:33" x14ac:dyDescent="0.25">
      <c r="A11" s="4">
        <v>43281</v>
      </c>
      <c r="B11">
        <v>2840</v>
      </c>
      <c r="C11">
        <v>2600</v>
      </c>
      <c r="F11">
        <v>2413</v>
      </c>
      <c r="G11">
        <v>0.91500000000000004</v>
      </c>
      <c r="H11">
        <v>79</v>
      </c>
      <c r="I11">
        <v>69</v>
      </c>
      <c r="N11">
        <v>739</v>
      </c>
      <c r="O11">
        <v>1068</v>
      </c>
      <c r="P11">
        <v>1130</v>
      </c>
      <c r="Q11">
        <v>1108</v>
      </c>
      <c r="R11">
        <v>2238</v>
      </c>
      <c r="S11">
        <v>896</v>
      </c>
      <c r="T11">
        <v>138</v>
      </c>
      <c r="U11">
        <v>287</v>
      </c>
      <c r="V11">
        <v>545</v>
      </c>
      <c r="W11">
        <v>292</v>
      </c>
      <c r="X11">
        <v>-301</v>
      </c>
      <c r="Y11">
        <v>108</v>
      </c>
      <c r="AA11">
        <v>1965</v>
      </c>
      <c r="AB11">
        <v>274</v>
      </c>
      <c r="AC11">
        <v>-205</v>
      </c>
      <c r="AD11">
        <v>68</v>
      </c>
      <c r="AE11">
        <v>174</v>
      </c>
      <c r="AF11">
        <v>926</v>
      </c>
      <c r="AG11">
        <v>19.399999999999999</v>
      </c>
    </row>
    <row r="12" spans="1:33" x14ac:dyDescent="0.25">
      <c r="A12" s="4">
        <v>43373</v>
      </c>
      <c r="B12">
        <v>3305</v>
      </c>
      <c r="C12">
        <v>3016</v>
      </c>
      <c r="F12">
        <v>2775</v>
      </c>
      <c r="G12">
        <v>0.91300000000000003</v>
      </c>
      <c r="H12">
        <v>85</v>
      </c>
      <c r="I12">
        <v>78</v>
      </c>
      <c r="N12">
        <v>841</v>
      </c>
      <c r="O12">
        <v>1080</v>
      </c>
      <c r="P12">
        <v>1520</v>
      </c>
      <c r="Q12">
        <v>1298</v>
      </c>
      <c r="R12">
        <v>2818</v>
      </c>
      <c r="S12">
        <v>1094</v>
      </c>
      <c r="T12">
        <v>142</v>
      </c>
      <c r="U12">
        <v>320</v>
      </c>
      <c r="V12">
        <v>628</v>
      </c>
      <c r="W12">
        <v>325</v>
      </c>
      <c r="X12">
        <v>-42</v>
      </c>
      <c r="Y12">
        <v>108</v>
      </c>
      <c r="AA12">
        <v>2576</v>
      </c>
      <c r="AB12">
        <v>242</v>
      </c>
      <c r="AC12">
        <v>-3</v>
      </c>
      <c r="AD12">
        <v>238</v>
      </c>
      <c r="AE12">
        <v>226</v>
      </c>
      <c r="AF12">
        <v>978</v>
      </c>
      <c r="AG12">
        <v>18.98</v>
      </c>
    </row>
    <row r="13" spans="1:33" x14ac:dyDescent="0.25">
      <c r="A13" s="4">
        <v>43465</v>
      </c>
      <c r="B13">
        <v>3341</v>
      </c>
      <c r="C13">
        <v>2992</v>
      </c>
      <c r="F13">
        <v>2714</v>
      </c>
      <c r="G13">
        <v>0.89500000000000002</v>
      </c>
      <c r="H13">
        <v>90</v>
      </c>
      <c r="I13">
        <v>73</v>
      </c>
      <c r="N13">
        <v>804</v>
      </c>
      <c r="O13">
        <v>1098</v>
      </c>
      <c r="P13">
        <v>1536</v>
      </c>
      <c r="Q13">
        <v>1482</v>
      </c>
      <c r="R13">
        <v>3018</v>
      </c>
      <c r="S13">
        <v>1134</v>
      </c>
      <c r="T13">
        <v>149</v>
      </c>
      <c r="U13">
        <v>293</v>
      </c>
      <c r="V13">
        <v>771</v>
      </c>
      <c r="W13">
        <v>346</v>
      </c>
      <c r="X13">
        <v>-355</v>
      </c>
      <c r="Y13">
        <v>108</v>
      </c>
      <c r="AA13">
        <v>2447</v>
      </c>
      <c r="AB13">
        <v>571</v>
      </c>
      <c r="AC13">
        <v>-84</v>
      </c>
      <c r="AD13">
        <v>487</v>
      </c>
      <c r="AE13">
        <v>487</v>
      </c>
      <c r="AF13">
        <v>1450</v>
      </c>
      <c r="AG13">
        <v>19.829999999999998</v>
      </c>
    </row>
    <row r="14" spans="1:33" x14ac:dyDescent="0.25">
      <c r="A14" s="4">
        <v>43555</v>
      </c>
      <c r="B14">
        <v>2946</v>
      </c>
      <c r="C14">
        <v>2639</v>
      </c>
      <c r="F14">
        <v>2397</v>
      </c>
      <c r="G14">
        <v>0.88100000000000001</v>
      </c>
      <c r="H14">
        <v>0.75</v>
      </c>
      <c r="I14">
        <v>0.86</v>
      </c>
      <c r="N14">
        <v>939</v>
      </c>
      <c r="O14">
        <v>1109</v>
      </c>
      <c r="P14">
        <v>1134</v>
      </c>
      <c r="Q14">
        <v>1078</v>
      </c>
      <c r="R14">
        <v>2212</v>
      </c>
      <c r="S14">
        <v>952</v>
      </c>
      <c r="T14">
        <v>145</v>
      </c>
      <c r="U14">
        <v>328</v>
      </c>
      <c r="V14">
        <v>70</v>
      </c>
      <c r="W14">
        <v>465</v>
      </c>
      <c r="X14">
        <v>-0.4</v>
      </c>
      <c r="Y14">
        <v>480</v>
      </c>
      <c r="Z14">
        <v>109</v>
      </c>
      <c r="AA14">
        <v>2547</v>
      </c>
      <c r="AB14">
        <v>-335</v>
      </c>
      <c r="AC14">
        <v>-102</v>
      </c>
      <c r="AD14">
        <v>-438</v>
      </c>
      <c r="AE14">
        <v>-240</v>
      </c>
      <c r="AF14">
        <v>214</v>
      </c>
      <c r="AG14">
        <v>19.22</v>
      </c>
    </row>
    <row r="15" spans="1:33" x14ac:dyDescent="0.25">
      <c r="A15" s="4">
        <v>43646</v>
      </c>
      <c r="B15">
        <v>3694</v>
      </c>
      <c r="C15">
        <v>2993</v>
      </c>
      <c r="D15">
        <v>2296</v>
      </c>
      <c r="E15">
        <v>2075</v>
      </c>
      <c r="F15">
        <v>2993</v>
      </c>
      <c r="G15">
        <v>0.90200000000000002</v>
      </c>
      <c r="H15">
        <v>0.8</v>
      </c>
      <c r="I15">
        <v>0.71</v>
      </c>
      <c r="J15">
        <v>1.29</v>
      </c>
      <c r="L15">
        <v>1.1399999999999999</v>
      </c>
      <c r="N15">
        <v>779</v>
      </c>
      <c r="O15">
        <v>1102</v>
      </c>
      <c r="P15">
        <v>1522</v>
      </c>
      <c r="Q15">
        <v>1448</v>
      </c>
      <c r="R15">
        <v>2970</v>
      </c>
      <c r="S15">
        <v>1192</v>
      </c>
      <c r="T15">
        <v>84</v>
      </c>
      <c r="U15">
        <v>284</v>
      </c>
      <c r="V15">
        <v>84</v>
      </c>
      <c r="W15">
        <v>347</v>
      </c>
      <c r="X15">
        <v>-95</v>
      </c>
      <c r="Y15">
        <v>577</v>
      </c>
      <c r="Z15">
        <v>139</v>
      </c>
      <c r="AA15">
        <v>2612</v>
      </c>
      <c r="AB15">
        <v>359</v>
      </c>
      <c r="AC15">
        <v>-303</v>
      </c>
      <c r="AD15">
        <v>55</v>
      </c>
      <c r="AE15">
        <v>63</v>
      </c>
      <c r="AF15">
        <v>1020</v>
      </c>
      <c r="AG15">
        <v>0</v>
      </c>
    </row>
    <row r="16" spans="1:33" x14ac:dyDescent="0.25">
      <c r="A16" s="4">
        <v>43738</v>
      </c>
      <c r="B16">
        <v>4267</v>
      </c>
      <c r="C16">
        <v>3753</v>
      </c>
      <c r="D16">
        <v>2652</v>
      </c>
      <c r="E16">
        <v>2332</v>
      </c>
      <c r="F16">
        <v>3347</v>
      </c>
      <c r="G16">
        <v>0.88</v>
      </c>
      <c r="H16">
        <v>0.93</v>
      </c>
      <c r="I16">
        <v>0.79</v>
      </c>
      <c r="J16">
        <v>149.5</v>
      </c>
      <c r="L16">
        <v>127</v>
      </c>
      <c r="N16">
        <v>878</v>
      </c>
      <c r="O16">
        <v>1113</v>
      </c>
      <c r="P16">
        <v>2442</v>
      </c>
      <c r="Q16">
        <v>1522</v>
      </c>
      <c r="R16">
        <v>3964</v>
      </c>
      <c r="S16">
        <v>1267</v>
      </c>
      <c r="T16">
        <v>171</v>
      </c>
      <c r="U16">
        <v>385</v>
      </c>
      <c r="V16">
        <v>94</v>
      </c>
      <c r="W16">
        <v>519</v>
      </c>
      <c r="X16">
        <v>-58</v>
      </c>
      <c r="Y16">
        <v>829</v>
      </c>
      <c r="Z16">
        <v>160</v>
      </c>
      <c r="AA16">
        <v>3367</v>
      </c>
      <c r="AB16">
        <v>597</v>
      </c>
      <c r="AC16">
        <v>-293</v>
      </c>
      <c r="AD16">
        <v>303</v>
      </c>
      <c r="AE16">
        <v>226</v>
      </c>
      <c r="AF16">
        <v>1519</v>
      </c>
      <c r="AG16">
        <v>19.420000000000002</v>
      </c>
    </row>
    <row r="17" spans="1:34" x14ac:dyDescent="0.25">
      <c r="A17" s="4">
        <v>43830</v>
      </c>
      <c r="B17">
        <v>4153</v>
      </c>
      <c r="C17">
        <v>3642</v>
      </c>
      <c r="D17">
        <v>2580</v>
      </c>
      <c r="E17">
        <v>2263</v>
      </c>
      <c r="F17">
        <v>3282</v>
      </c>
      <c r="G17">
        <v>0.877</v>
      </c>
      <c r="H17">
        <v>0.9</v>
      </c>
      <c r="I17">
        <v>0.82</v>
      </c>
      <c r="L17">
        <v>136.80000000000001</v>
      </c>
      <c r="M17">
        <v>144.5</v>
      </c>
      <c r="N17">
        <v>911</v>
      </c>
      <c r="O17">
        <v>1108</v>
      </c>
      <c r="P17">
        <v>1988</v>
      </c>
      <c r="Q17">
        <v>1740</v>
      </c>
      <c r="R17">
        <v>3728</v>
      </c>
      <c r="S17">
        <v>1256</v>
      </c>
      <c r="T17">
        <v>265</v>
      </c>
      <c r="U17">
        <v>426</v>
      </c>
      <c r="V17">
        <v>169</v>
      </c>
      <c r="W17">
        <v>646</v>
      </c>
      <c r="X17">
        <v>-62</v>
      </c>
      <c r="Y17">
        <v>638</v>
      </c>
      <c r="Z17">
        <v>75</v>
      </c>
      <c r="AA17">
        <v>3413</v>
      </c>
      <c r="AB17">
        <v>315</v>
      </c>
      <c r="AC17">
        <v>343</v>
      </c>
      <c r="AD17">
        <v>658</v>
      </c>
      <c r="AE17">
        <v>648</v>
      </c>
      <c r="AF17">
        <v>1122</v>
      </c>
      <c r="AG17">
        <v>19.28</v>
      </c>
      <c r="AH17">
        <v>0</v>
      </c>
    </row>
    <row r="18" spans="1:34" x14ac:dyDescent="0.25">
      <c r="A18" s="4">
        <v>43921</v>
      </c>
      <c r="B18">
        <v>3768</v>
      </c>
      <c r="C18">
        <v>3194</v>
      </c>
      <c r="F18">
        <v>2837</v>
      </c>
      <c r="G18">
        <v>0.84799999999999998</v>
      </c>
      <c r="H18">
        <v>0.71</v>
      </c>
      <c r="I18">
        <v>0.74</v>
      </c>
      <c r="N18">
        <v>815</v>
      </c>
      <c r="O18">
        <v>1109</v>
      </c>
      <c r="P18">
        <v>1352</v>
      </c>
      <c r="Q18">
        <v>1324</v>
      </c>
      <c r="R18">
        <v>2676</v>
      </c>
      <c r="S18">
        <v>874</v>
      </c>
      <c r="T18">
        <v>144</v>
      </c>
      <c r="U18">
        <v>415</v>
      </c>
      <c r="V18">
        <v>56</v>
      </c>
      <c r="W18">
        <v>524</v>
      </c>
      <c r="X18">
        <v>-12</v>
      </c>
      <c r="Y18">
        <v>645</v>
      </c>
      <c r="Z18">
        <v>124</v>
      </c>
      <c r="AA18">
        <v>2770</v>
      </c>
      <c r="AB18">
        <v>-94</v>
      </c>
      <c r="AC18">
        <v>-390</v>
      </c>
      <c r="AD18">
        <v>-485</v>
      </c>
      <c r="AE18">
        <v>-339</v>
      </c>
      <c r="AF18">
        <v>607</v>
      </c>
      <c r="AG18">
        <v>19.850000000000001</v>
      </c>
    </row>
    <row r="19" spans="1:34" x14ac:dyDescent="0.25">
      <c r="A19" s="4">
        <v>44012</v>
      </c>
      <c r="B19">
        <v>747</v>
      </c>
      <c r="C19">
        <v>592</v>
      </c>
      <c r="D19">
        <v>464</v>
      </c>
      <c r="E19">
        <v>368</v>
      </c>
      <c r="F19">
        <v>491</v>
      </c>
      <c r="G19">
        <v>0.79200000000000004</v>
      </c>
      <c r="H19">
        <v>0.64</v>
      </c>
      <c r="I19">
        <v>2.44</v>
      </c>
      <c r="J19">
        <v>1.03</v>
      </c>
      <c r="L19">
        <v>3.93</v>
      </c>
      <c r="N19">
        <v>2850</v>
      </c>
      <c r="O19">
        <v>1167</v>
      </c>
      <c r="P19">
        <v>168</v>
      </c>
      <c r="Q19">
        <v>310</v>
      </c>
      <c r="R19">
        <v>478</v>
      </c>
      <c r="S19">
        <v>256</v>
      </c>
      <c r="T19">
        <v>103</v>
      </c>
      <c r="U19">
        <v>356</v>
      </c>
      <c r="V19">
        <v>135</v>
      </c>
      <c r="W19">
        <v>217</v>
      </c>
      <c r="X19">
        <v>-17</v>
      </c>
      <c r="Y19">
        <v>748</v>
      </c>
      <c r="Z19">
        <v>28</v>
      </c>
      <c r="AA19">
        <v>1825</v>
      </c>
      <c r="AB19">
        <v>-1347</v>
      </c>
      <c r="AC19">
        <v>-217</v>
      </c>
      <c r="AD19">
        <v>-1564</v>
      </c>
      <c r="AE19">
        <v>-1095</v>
      </c>
      <c r="AF19">
        <v>-464</v>
      </c>
      <c r="AG19">
        <v>23.07</v>
      </c>
    </row>
    <row r="20" spans="1:34" x14ac:dyDescent="0.25">
      <c r="A20" s="4">
        <v>44104</v>
      </c>
      <c r="B20">
        <v>2852</v>
      </c>
      <c r="C20">
        <v>2207</v>
      </c>
      <c r="D20">
        <v>1772</v>
      </c>
      <c r="E20">
        <v>1372</v>
      </c>
      <c r="F20">
        <v>1850</v>
      </c>
      <c r="G20">
        <v>0.77400000000000002</v>
      </c>
      <c r="H20">
        <v>0.64</v>
      </c>
      <c r="I20">
        <v>0.91</v>
      </c>
      <c r="J20">
        <v>103.3</v>
      </c>
      <c r="L20">
        <v>145.69999999999999</v>
      </c>
      <c r="O20">
        <v>1172</v>
      </c>
      <c r="P20">
        <v>785</v>
      </c>
      <c r="Q20">
        <v>1046</v>
      </c>
      <c r="R20">
        <v>1831</v>
      </c>
      <c r="S20">
        <v>649</v>
      </c>
      <c r="T20">
        <v>201</v>
      </c>
      <c r="U20">
        <v>280</v>
      </c>
      <c r="V20">
        <v>243</v>
      </c>
      <c r="W20">
        <v>380</v>
      </c>
      <c r="X20">
        <v>-47</v>
      </c>
      <c r="Y20">
        <v>781</v>
      </c>
      <c r="Z20">
        <v>96</v>
      </c>
      <c r="AA20">
        <v>2582</v>
      </c>
      <c r="AB20">
        <v>-750</v>
      </c>
      <c r="AC20">
        <v>-290</v>
      </c>
      <c r="AD20">
        <v>-1041</v>
      </c>
      <c r="AE20">
        <v>-733</v>
      </c>
      <c r="AF20">
        <v>272</v>
      </c>
      <c r="AG20">
        <v>22.11</v>
      </c>
    </row>
    <row r="21" spans="1:34" x14ac:dyDescent="0.25">
      <c r="A21" s="4">
        <v>44196</v>
      </c>
      <c r="B21">
        <v>4303</v>
      </c>
      <c r="C21">
        <v>3400</v>
      </c>
      <c r="D21">
        <v>2673</v>
      </c>
      <c r="E21">
        <v>2113</v>
      </c>
      <c r="F21">
        <v>2945</v>
      </c>
      <c r="G21">
        <v>0.79</v>
      </c>
      <c r="H21">
        <v>0.76</v>
      </c>
      <c r="I21">
        <v>0.86</v>
      </c>
      <c r="L21">
        <v>125.4</v>
      </c>
      <c r="M21">
        <v>121.8</v>
      </c>
      <c r="O21">
        <v>1137</v>
      </c>
      <c r="P21">
        <v>1589</v>
      </c>
      <c r="Q21">
        <v>1647</v>
      </c>
      <c r="R21">
        <v>3237</v>
      </c>
      <c r="S21">
        <v>966</v>
      </c>
      <c r="T21">
        <v>264</v>
      </c>
      <c r="U21">
        <v>479</v>
      </c>
      <c r="V21">
        <v>189</v>
      </c>
      <c r="W21">
        <v>680</v>
      </c>
      <c r="X21">
        <v>180</v>
      </c>
      <c r="Y21">
        <v>768</v>
      </c>
      <c r="Z21">
        <v>138</v>
      </c>
      <c r="AA21">
        <v>3664</v>
      </c>
      <c r="AB21">
        <v>-427</v>
      </c>
      <c r="AC21">
        <v>-364</v>
      </c>
      <c r="AD21">
        <v>-791</v>
      </c>
      <c r="AE21">
        <v>-558</v>
      </c>
      <c r="AF21">
        <v>530</v>
      </c>
      <c r="AG21">
        <v>20.54</v>
      </c>
    </row>
    <row r="22" spans="1:34" x14ac:dyDescent="0.25">
      <c r="A22" s="4">
        <v>44286</v>
      </c>
      <c r="B22">
        <v>3756</v>
      </c>
      <c r="C22">
        <v>2936</v>
      </c>
      <c r="D22">
        <v>2334</v>
      </c>
      <c r="E22">
        <v>1824</v>
      </c>
      <c r="F22">
        <v>2568</v>
      </c>
      <c r="G22">
        <v>0.78200000000000003</v>
      </c>
      <c r="H22">
        <v>0.69</v>
      </c>
      <c r="I22">
        <v>0.88</v>
      </c>
      <c r="L22">
        <v>141.19999999999999</v>
      </c>
      <c r="M22">
        <v>111.6</v>
      </c>
      <c r="O22">
        <v>1120</v>
      </c>
      <c r="P22">
        <v>1190</v>
      </c>
      <c r="Q22">
        <v>1414</v>
      </c>
      <c r="R22">
        <v>2604</v>
      </c>
      <c r="S22">
        <v>969</v>
      </c>
      <c r="T22">
        <v>199</v>
      </c>
      <c r="U22">
        <v>434</v>
      </c>
      <c r="V22">
        <v>307</v>
      </c>
      <c r="W22">
        <v>566</v>
      </c>
      <c r="X22">
        <v>-7</v>
      </c>
      <c r="Y22">
        <v>703</v>
      </c>
      <c r="Z22">
        <v>125</v>
      </c>
      <c r="AA22">
        <v>3296</v>
      </c>
      <c r="AB22">
        <v>-692</v>
      </c>
      <c r="AC22">
        <v>-16</v>
      </c>
      <c r="AD22">
        <v>-708</v>
      </c>
      <c r="AE22">
        <v>-501</v>
      </c>
      <c r="AF22">
        <v>319</v>
      </c>
      <c r="AG22">
        <v>20.58</v>
      </c>
    </row>
    <row r="23" spans="1:34" x14ac:dyDescent="0.25">
      <c r="A23" s="4">
        <v>44377</v>
      </c>
      <c r="B23">
        <v>5124</v>
      </c>
      <c r="C23">
        <v>4409</v>
      </c>
      <c r="D23">
        <v>3184</v>
      </c>
      <c r="E23">
        <v>2740</v>
      </c>
      <c r="F23">
        <v>3865</v>
      </c>
      <c r="G23">
        <v>0.86</v>
      </c>
      <c r="H23">
        <v>1.01</v>
      </c>
      <c r="I23">
        <v>0.78</v>
      </c>
      <c r="J23">
        <v>1.63</v>
      </c>
      <c r="L23">
        <v>1.26</v>
      </c>
      <c r="M23">
        <v>163.1</v>
      </c>
      <c r="P23">
        <v>3104</v>
      </c>
      <c r="Q23">
        <v>2088</v>
      </c>
      <c r="R23">
        <v>5194</v>
      </c>
      <c r="S23">
        <v>1385</v>
      </c>
      <c r="T23">
        <v>232</v>
      </c>
      <c r="U23">
        <v>511</v>
      </c>
      <c r="V23">
        <v>341</v>
      </c>
      <c r="W23">
        <v>684</v>
      </c>
      <c r="X23">
        <v>-45</v>
      </c>
      <c r="Y23">
        <v>739</v>
      </c>
      <c r="Z23">
        <v>161</v>
      </c>
      <c r="AA23">
        <v>4009</v>
      </c>
      <c r="AB23">
        <v>1185</v>
      </c>
      <c r="AC23">
        <v>-232</v>
      </c>
      <c r="AD23">
        <v>951</v>
      </c>
      <c r="AE23">
        <v>662</v>
      </c>
      <c r="AF23">
        <v>2265</v>
      </c>
      <c r="AG23">
        <v>20.05</v>
      </c>
    </row>
    <row r="24" spans="1:34" x14ac:dyDescent="0.25">
      <c r="A24" s="4">
        <v>44469</v>
      </c>
      <c r="B24">
        <v>6083</v>
      </c>
      <c r="C24">
        <v>4998</v>
      </c>
      <c r="D24">
        <v>3780</v>
      </c>
      <c r="E24">
        <v>3106</v>
      </c>
      <c r="F24">
        <v>4215</v>
      </c>
      <c r="G24">
        <v>0.82199999999999995</v>
      </c>
      <c r="H24">
        <v>97.7</v>
      </c>
      <c r="I24">
        <v>70.8</v>
      </c>
      <c r="J24">
        <v>7.7</v>
      </c>
      <c r="L24">
        <v>5.6</v>
      </c>
      <c r="M24">
        <v>157.30000000000001</v>
      </c>
      <c r="P24">
        <v>3218</v>
      </c>
      <c r="Q24">
        <v>2727</v>
      </c>
      <c r="R24">
        <v>5945</v>
      </c>
      <c r="S24">
        <v>1715</v>
      </c>
      <c r="T24">
        <v>117</v>
      </c>
      <c r="U24">
        <v>552</v>
      </c>
      <c r="V24">
        <v>192</v>
      </c>
      <c r="W24">
        <v>781</v>
      </c>
      <c r="X24">
        <v>-25</v>
      </c>
      <c r="Y24">
        <v>787</v>
      </c>
      <c r="Z24">
        <v>187</v>
      </c>
      <c r="AA24">
        <v>4306</v>
      </c>
      <c r="AB24">
        <v>1639</v>
      </c>
      <c r="AC24">
        <v>-245</v>
      </c>
      <c r="AD24">
        <v>1394</v>
      </c>
      <c r="AE24">
        <v>919</v>
      </c>
      <c r="AF24">
        <v>2619</v>
      </c>
      <c r="AG24">
        <v>20.100000000000001</v>
      </c>
    </row>
    <row r="25" spans="1:34" x14ac:dyDescent="0.25">
      <c r="A25" s="4">
        <v>44561</v>
      </c>
      <c r="B25">
        <v>6368</v>
      </c>
      <c r="C25">
        <v>5467</v>
      </c>
      <c r="D25">
        <v>3957</v>
      </c>
      <c r="E25">
        <v>3397</v>
      </c>
      <c r="F25">
        <v>4616</v>
      </c>
      <c r="G25">
        <v>0.85899999999999999</v>
      </c>
      <c r="K25">
        <v>4.9000000000000004</v>
      </c>
      <c r="L25">
        <v>131</v>
      </c>
      <c r="M25">
        <v>165</v>
      </c>
      <c r="P25">
        <v>3680</v>
      </c>
      <c r="Q25">
        <v>2847</v>
      </c>
      <c r="R25">
        <v>6527</v>
      </c>
      <c r="S25">
        <v>2092</v>
      </c>
      <c r="T25">
        <v>315</v>
      </c>
      <c r="U25">
        <v>769</v>
      </c>
      <c r="V25">
        <v>291</v>
      </c>
      <c r="W25">
        <v>787</v>
      </c>
      <c r="X25">
        <v>-149</v>
      </c>
      <c r="Y25">
        <v>896</v>
      </c>
      <c r="Z25">
        <v>202</v>
      </c>
      <c r="AA25">
        <v>5203</v>
      </c>
      <c r="AB25">
        <v>1324</v>
      </c>
      <c r="AC25">
        <v>-264</v>
      </c>
      <c r="AD25">
        <v>1059</v>
      </c>
      <c r="AE25">
        <v>952</v>
      </c>
      <c r="AF25">
        <v>2511</v>
      </c>
      <c r="AG25">
        <v>20.75</v>
      </c>
    </row>
    <row r="26" spans="1:34" x14ac:dyDescent="0.25">
      <c r="A26" s="4">
        <v>44651</v>
      </c>
      <c r="D26">
        <v>3762</v>
      </c>
      <c r="E26">
        <v>3133</v>
      </c>
      <c r="F26">
        <v>4254</v>
      </c>
      <c r="G26">
        <v>0.83299999999999996</v>
      </c>
      <c r="L26">
        <v>153.69999999999999</v>
      </c>
      <c r="M26">
        <v>141.19999999999999</v>
      </c>
      <c r="P26">
        <v>2863</v>
      </c>
      <c r="Q26">
        <v>2450</v>
      </c>
      <c r="R26">
        <v>5313</v>
      </c>
      <c r="S26">
        <v>2390</v>
      </c>
      <c r="T26">
        <v>250</v>
      </c>
      <c r="U26">
        <v>665</v>
      </c>
      <c r="V26">
        <v>368</v>
      </c>
      <c r="W26">
        <v>475</v>
      </c>
      <c r="X26">
        <v>-20</v>
      </c>
      <c r="Y26">
        <v>914</v>
      </c>
      <c r="Z26">
        <v>740</v>
      </c>
      <c r="AA26">
        <v>5782</v>
      </c>
      <c r="AB26">
        <v>-469</v>
      </c>
      <c r="AC26">
        <v>-388</v>
      </c>
      <c r="AD26">
        <v>-857</v>
      </c>
      <c r="AE26">
        <v>-599</v>
      </c>
      <c r="AF26">
        <v>813</v>
      </c>
      <c r="AG26">
        <v>20.5</v>
      </c>
    </row>
    <row r="27" spans="1:34" x14ac:dyDescent="0.25">
      <c r="A27" s="4">
        <v>44742</v>
      </c>
      <c r="D27">
        <v>4325</v>
      </c>
      <c r="E27">
        <v>3813</v>
      </c>
      <c r="F27">
        <v>5177</v>
      </c>
      <c r="G27">
        <v>0.88200000000000001</v>
      </c>
      <c r="L27">
        <v>154.9</v>
      </c>
      <c r="M27">
        <v>168.3</v>
      </c>
      <c r="P27">
        <v>4184</v>
      </c>
      <c r="Q27">
        <v>3096</v>
      </c>
      <c r="R27">
        <v>7280</v>
      </c>
      <c r="S27">
        <v>3725</v>
      </c>
      <c r="T27">
        <v>240</v>
      </c>
      <c r="U27">
        <v>667</v>
      </c>
      <c r="V27">
        <v>-111</v>
      </c>
      <c r="W27">
        <v>572</v>
      </c>
      <c r="X27">
        <v>-86</v>
      </c>
      <c r="Y27">
        <v>849</v>
      </c>
      <c r="Z27">
        <v>843</v>
      </c>
      <c r="AA27">
        <v>6699</v>
      </c>
      <c r="AB27">
        <v>581</v>
      </c>
      <c r="AC27">
        <v>-469</v>
      </c>
      <c r="AD27">
        <v>112</v>
      </c>
      <c r="AE27">
        <v>78</v>
      </c>
      <c r="AF27">
        <v>2133</v>
      </c>
      <c r="AG27">
        <v>20.04</v>
      </c>
    </row>
    <row r="28" spans="1:34" x14ac:dyDescent="0.25">
      <c r="A28" s="4">
        <v>44834</v>
      </c>
      <c r="D28">
        <v>4745</v>
      </c>
      <c r="E28">
        <v>4106</v>
      </c>
      <c r="F28">
        <v>5467</v>
      </c>
      <c r="G28">
        <v>0.86499999999999999</v>
      </c>
      <c r="L28">
        <v>153</v>
      </c>
      <c r="M28">
        <v>168.4</v>
      </c>
      <c r="P28">
        <v>4432</v>
      </c>
      <c r="Q28">
        <v>3559</v>
      </c>
      <c r="R28">
        <v>7991</v>
      </c>
      <c r="S28">
        <v>3685</v>
      </c>
      <c r="T28">
        <v>317</v>
      </c>
      <c r="U28">
        <v>824</v>
      </c>
      <c r="V28">
        <v>170</v>
      </c>
      <c r="W28">
        <v>628</v>
      </c>
      <c r="X28">
        <v>-278</v>
      </c>
      <c r="Y28">
        <v>970</v>
      </c>
      <c r="Z28">
        <v>943</v>
      </c>
      <c r="AA28">
        <v>7259</v>
      </c>
      <c r="AB28">
        <v>732</v>
      </c>
      <c r="AC28">
        <v>-519</v>
      </c>
      <c r="AD28">
        <v>213</v>
      </c>
      <c r="AE28">
        <v>148</v>
      </c>
      <c r="AF28">
        <v>1871</v>
      </c>
      <c r="AG28">
        <v>20.239999999999998</v>
      </c>
    </row>
    <row r="29" spans="1:34" x14ac:dyDescent="0.25">
      <c r="A29" s="4">
        <v>44926</v>
      </c>
      <c r="D29">
        <v>5015</v>
      </c>
      <c r="E29">
        <v>4226</v>
      </c>
      <c r="F29">
        <v>5800</v>
      </c>
      <c r="G29">
        <v>0.85099999999999998</v>
      </c>
      <c r="L29">
        <v>7.51</v>
      </c>
      <c r="M29">
        <v>8.8699999999999992</v>
      </c>
      <c r="P29">
        <v>4799</v>
      </c>
      <c r="Q29">
        <v>3964</v>
      </c>
      <c r="R29">
        <v>8763</v>
      </c>
      <c r="S29">
        <v>3610</v>
      </c>
      <c r="T29">
        <v>164</v>
      </c>
      <c r="U29">
        <v>1003</v>
      </c>
      <c r="V29">
        <v>120</v>
      </c>
      <c r="W29">
        <v>692</v>
      </c>
      <c r="X29">
        <v>-245</v>
      </c>
      <c r="Y29">
        <v>1014</v>
      </c>
      <c r="Z29">
        <v>1065</v>
      </c>
      <c r="AA29">
        <v>7423</v>
      </c>
      <c r="AB29">
        <v>1340</v>
      </c>
      <c r="AC29">
        <v>-444</v>
      </c>
      <c r="AD29">
        <v>896</v>
      </c>
      <c r="AE29">
        <v>558</v>
      </c>
      <c r="AF29">
        <v>2473</v>
      </c>
      <c r="AG29">
        <v>19.7</v>
      </c>
    </row>
    <row r="30" spans="1:34" x14ac:dyDescent="0.25">
      <c r="A30" s="4">
        <v>45016</v>
      </c>
      <c r="D30">
        <v>4495</v>
      </c>
      <c r="E30">
        <v>3794</v>
      </c>
      <c r="F30">
        <v>5198</v>
      </c>
      <c r="G30">
        <v>0.84399999999999997</v>
      </c>
      <c r="L30">
        <v>8.19</v>
      </c>
      <c r="M30">
        <v>7.72</v>
      </c>
      <c r="P30">
        <v>3405</v>
      </c>
      <c r="Q30">
        <v>3081</v>
      </c>
      <c r="R30">
        <v>6486</v>
      </c>
      <c r="S30">
        <v>2968</v>
      </c>
      <c r="T30">
        <v>386</v>
      </c>
      <c r="U30">
        <v>897</v>
      </c>
      <c r="V30">
        <v>230</v>
      </c>
      <c r="W30">
        <v>637</v>
      </c>
      <c r="X30">
        <v>-195</v>
      </c>
      <c r="Y30">
        <v>1019</v>
      </c>
      <c r="Z30">
        <v>942</v>
      </c>
      <c r="AA30">
        <v>6884</v>
      </c>
      <c r="AB30">
        <v>-398</v>
      </c>
      <c r="AC30">
        <v>-556</v>
      </c>
      <c r="AD30">
        <v>-954</v>
      </c>
      <c r="AE30">
        <v>-667</v>
      </c>
      <c r="AF30">
        <v>850</v>
      </c>
      <c r="AG30">
        <v>18.7</v>
      </c>
    </row>
    <row r="31" spans="1:34" x14ac:dyDescent="0.25">
      <c r="A31" s="4">
        <v>45107</v>
      </c>
      <c r="D31">
        <v>5164</v>
      </c>
      <c r="E31">
        <v>4497</v>
      </c>
      <c r="F31">
        <v>6142</v>
      </c>
      <c r="G31">
        <v>0.871</v>
      </c>
      <c r="L31">
        <v>7.54</v>
      </c>
      <c r="M31">
        <v>8.83</v>
      </c>
      <c r="P31">
        <v>4113</v>
      </c>
      <c r="Q31">
        <v>3962</v>
      </c>
      <c r="R31">
        <v>8075</v>
      </c>
      <c r="S31">
        <v>2576</v>
      </c>
      <c r="T31">
        <v>355</v>
      </c>
      <c r="U31">
        <v>972</v>
      </c>
      <c r="V31">
        <v>422</v>
      </c>
      <c r="W31">
        <v>718</v>
      </c>
      <c r="X31">
        <v>-222</v>
      </c>
      <c r="Y31">
        <v>1015</v>
      </c>
      <c r="Z31">
        <v>1066</v>
      </c>
      <c r="AA31">
        <v>6902</v>
      </c>
      <c r="AB31">
        <v>1172</v>
      </c>
      <c r="AC31">
        <v>-557</v>
      </c>
      <c r="AD31">
        <v>615</v>
      </c>
      <c r="AE31">
        <v>430</v>
      </c>
      <c r="AF31">
        <v>2609</v>
      </c>
      <c r="AG31">
        <v>17.72</v>
      </c>
    </row>
    <row r="32" spans="1:34" x14ac:dyDescent="0.25">
      <c r="A32" s="4">
        <v>45199</v>
      </c>
      <c r="D32">
        <v>5666</v>
      </c>
      <c r="E32">
        <v>5010</v>
      </c>
      <c r="F32">
        <v>6783</v>
      </c>
      <c r="G32">
        <v>0.86699999999999999</v>
      </c>
      <c r="L32">
        <v>9.4700000000000006</v>
      </c>
      <c r="M32">
        <v>11.29</v>
      </c>
      <c r="P32">
        <v>5413</v>
      </c>
      <c r="Q32">
        <v>4330</v>
      </c>
      <c r="R32">
        <v>9743</v>
      </c>
      <c r="S32">
        <v>3010</v>
      </c>
      <c r="T32">
        <v>393</v>
      </c>
      <c r="U32">
        <v>1050</v>
      </c>
      <c r="V32">
        <v>563</v>
      </c>
      <c r="W32">
        <v>736</v>
      </c>
      <c r="X32">
        <v>-126</v>
      </c>
      <c r="Y32">
        <v>1068</v>
      </c>
      <c r="Z32">
        <v>1127</v>
      </c>
      <c r="AA32">
        <v>7821</v>
      </c>
      <c r="AB32">
        <v>1922</v>
      </c>
      <c r="AC32">
        <v>-560</v>
      </c>
      <c r="AD32">
        <v>1362</v>
      </c>
      <c r="AE32">
        <v>953</v>
      </c>
      <c r="AF32">
        <v>3554</v>
      </c>
      <c r="AG32">
        <v>17.059999999999999</v>
      </c>
    </row>
    <row r="33" spans="1:33" x14ac:dyDescent="0.25">
      <c r="A33" s="4">
        <v>45291</v>
      </c>
      <c r="D33">
        <v>5760</v>
      </c>
      <c r="E33">
        <v>4993</v>
      </c>
      <c r="F33">
        <v>6783</v>
      </c>
      <c r="G33">
        <v>0.86699999999999999</v>
      </c>
      <c r="L33">
        <v>9.4700000000000006</v>
      </c>
      <c r="M33">
        <v>11.29</v>
      </c>
      <c r="P33">
        <v>6535</v>
      </c>
      <c r="Q33">
        <v>4896</v>
      </c>
      <c r="R33">
        <v>11431</v>
      </c>
      <c r="S33">
        <v>3276</v>
      </c>
      <c r="T33">
        <v>326</v>
      </c>
      <c r="U33">
        <v>1599</v>
      </c>
      <c r="V33">
        <v>812</v>
      </c>
      <c r="W33">
        <v>1037</v>
      </c>
      <c r="X33">
        <v>18</v>
      </c>
      <c r="Y33">
        <v>1231</v>
      </c>
      <c r="Z33">
        <v>1295</v>
      </c>
      <c r="AA33">
        <v>9593</v>
      </c>
      <c r="AB33">
        <v>1838</v>
      </c>
      <c r="AC33">
        <v>-110</v>
      </c>
      <c r="AD33">
        <v>1728</v>
      </c>
      <c r="AE33">
        <v>1349</v>
      </c>
      <c r="AF33">
        <v>3885</v>
      </c>
      <c r="AG33">
        <v>17.579999999999998</v>
      </c>
    </row>
    <row r="34" spans="1:33" x14ac:dyDescent="0.25">
      <c r="A34" s="4">
        <v>45382</v>
      </c>
      <c r="D34">
        <v>5322</v>
      </c>
      <c r="E34">
        <v>4558</v>
      </c>
      <c r="F34">
        <v>6168</v>
      </c>
      <c r="G34">
        <v>0.85699999999999998</v>
      </c>
      <c r="L34">
        <v>9.69</v>
      </c>
      <c r="M34">
        <v>11.64</v>
      </c>
      <c r="P34">
        <v>6121</v>
      </c>
      <c r="Q34">
        <v>4407</v>
      </c>
      <c r="R34">
        <v>10528</v>
      </c>
      <c r="S34">
        <v>2820</v>
      </c>
      <c r="T34">
        <v>531</v>
      </c>
      <c r="U34">
        <v>1293</v>
      </c>
      <c r="V34">
        <v>440</v>
      </c>
      <c r="W34">
        <v>882</v>
      </c>
      <c r="X34">
        <v>-119</v>
      </c>
      <c r="Y34">
        <v>1800</v>
      </c>
      <c r="Z34">
        <v>1117</v>
      </c>
      <c r="AA34">
        <v>8765</v>
      </c>
      <c r="AB34">
        <v>1763</v>
      </c>
      <c r="AC34">
        <v>-499</v>
      </c>
      <c r="AD34">
        <v>1264</v>
      </c>
      <c r="AE34">
        <v>947</v>
      </c>
      <c r="AF34">
        <v>3995</v>
      </c>
      <c r="AG34">
        <v>17</v>
      </c>
    </row>
    <row r="35" spans="1:33" x14ac:dyDescent="0.25">
      <c r="A35" s="4">
        <v>45473</v>
      </c>
      <c r="D35">
        <v>5816</v>
      </c>
      <c r="E35">
        <v>4957</v>
      </c>
      <c r="F35">
        <v>6757</v>
      </c>
      <c r="G35">
        <v>0.85199999999999998</v>
      </c>
      <c r="L35">
        <v>9.11</v>
      </c>
      <c r="M35">
        <v>10.53</v>
      </c>
      <c r="P35">
        <v>5658</v>
      </c>
      <c r="Q35">
        <v>4877</v>
      </c>
      <c r="R35">
        <v>10535</v>
      </c>
      <c r="S35">
        <v>2993</v>
      </c>
      <c r="T35">
        <v>578</v>
      </c>
      <c r="U35">
        <v>1181</v>
      </c>
      <c r="V35">
        <v>546</v>
      </c>
      <c r="W35">
        <v>879</v>
      </c>
      <c r="X35">
        <v>-396</v>
      </c>
      <c r="Y35">
        <v>2062</v>
      </c>
      <c r="Z35">
        <v>1276</v>
      </c>
      <c r="AA35">
        <v>9119</v>
      </c>
      <c r="AB35">
        <v>1416</v>
      </c>
      <c r="AC35">
        <v>-637</v>
      </c>
      <c r="AD35">
        <v>779</v>
      </c>
      <c r="AE35">
        <v>579</v>
      </c>
      <c r="AF35">
        <v>4024</v>
      </c>
      <c r="AG35">
        <v>17.21</v>
      </c>
    </row>
    <row r="36" spans="1:33" x14ac:dyDescent="0.25">
      <c r="A36" s="4">
        <v>45565</v>
      </c>
      <c r="D36">
        <v>6014</v>
      </c>
      <c r="E36">
        <v>5375</v>
      </c>
      <c r="F36">
        <v>7317</v>
      </c>
      <c r="G36">
        <v>0.89800000000000002</v>
      </c>
      <c r="L36">
        <v>8.3699999999999992</v>
      </c>
      <c r="M36">
        <v>11.05</v>
      </c>
      <c r="P36">
        <v>7103</v>
      </c>
      <c r="Q36">
        <v>5473</v>
      </c>
      <c r="R36">
        <v>12576</v>
      </c>
      <c r="S36">
        <v>3176</v>
      </c>
      <c r="T36">
        <v>768</v>
      </c>
      <c r="U36">
        <v>1536</v>
      </c>
      <c r="V36">
        <v>822</v>
      </c>
      <c r="W36">
        <v>1000</v>
      </c>
      <c r="X36">
        <v>-1405</v>
      </c>
      <c r="Y36">
        <v>2277</v>
      </c>
      <c r="Z36">
        <v>1354</v>
      </c>
      <c r="AA36">
        <v>9528</v>
      </c>
      <c r="AB36">
        <v>3048</v>
      </c>
      <c r="AC36">
        <v>-1279</v>
      </c>
      <c r="AD36">
        <v>1769</v>
      </c>
      <c r="AE36">
        <v>1333</v>
      </c>
      <c r="AF36">
        <v>6149</v>
      </c>
      <c r="AG36">
        <v>18.920000000000002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715C-3D9D-4315-B327-489801CA57F3}">
  <dimension ref="A1:AE36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6" sqref="T16"/>
    </sheetView>
  </sheetViews>
  <sheetFormatPr defaultColWidth="9.140625" defaultRowHeight="15" x14ac:dyDescent="0.25"/>
  <cols>
    <col min="1" max="1" width="11.28515625" bestFit="1" customWidth="1"/>
    <col min="2" max="2" width="8" bestFit="1" customWidth="1"/>
    <col min="3" max="3" width="7.85546875" bestFit="1" customWidth="1"/>
    <col min="4" max="4" width="15.85546875" customWidth="1"/>
    <col min="5" max="5" width="13.5703125" customWidth="1"/>
    <col min="6" max="6" width="7.85546875" customWidth="1"/>
    <col min="7" max="7" width="10.7109375" customWidth="1"/>
    <col min="8" max="8" width="12.140625" customWidth="1"/>
    <col min="9" max="9" width="10.7109375" customWidth="1"/>
    <col min="10" max="10" width="18.5703125" customWidth="1"/>
    <col min="11" max="12" width="20.28515625" customWidth="1"/>
    <col min="13" max="13" width="20" customWidth="1"/>
    <col min="14" max="15" width="18.42578125" customWidth="1"/>
    <col min="16" max="16" width="15.85546875" customWidth="1"/>
    <col min="17" max="17" width="17.28515625" customWidth="1"/>
    <col min="18" max="22" width="16.28515625" customWidth="1"/>
    <col min="23" max="23" width="23" customWidth="1"/>
    <col min="24" max="25" width="15.7109375" customWidth="1"/>
    <col min="26" max="26" width="14.28515625" customWidth="1"/>
    <col min="27" max="27" width="20.5703125" customWidth="1"/>
    <col min="28" max="28" width="23" customWidth="1"/>
    <col min="29" max="29" width="23.28515625" customWidth="1"/>
    <col min="30" max="30" width="14.140625" bestFit="1" customWidth="1"/>
  </cols>
  <sheetData>
    <row r="1" spans="1:31" ht="49.5" customHeight="1" x14ac:dyDescent="0.25">
      <c r="A1" s="3" t="s">
        <v>39</v>
      </c>
      <c r="B1" s="2" t="s">
        <v>22</v>
      </c>
      <c r="C1" s="2" t="s">
        <v>23</v>
      </c>
      <c r="D1" s="2" t="s">
        <v>24</v>
      </c>
      <c r="E1" s="2" t="s">
        <v>49</v>
      </c>
      <c r="F1" s="2" t="s">
        <v>62</v>
      </c>
      <c r="G1" s="2" t="s">
        <v>54</v>
      </c>
      <c r="H1" s="2" t="s">
        <v>55</v>
      </c>
      <c r="I1" s="2" t="s">
        <v>53</v>
      </c>
      <c r="J1" s="2" t="s">
        <v>37</v>
      </c>
      <c r="K1" s="2" t="s">
        <v>64</v>
      </c>
      <c r="L1" s="2" t="s">
        <v>40</v>
      </c>
      <c r="M1" s="2" t="s">
        <v>56</v>
      </c>
      <c r="N1" s="2" t="s">
        <v>33</v>
      </c>
      <c r="O1" s="2" t="s">
        <v>34</v>
      </c>
      <c r="P1" s="2" t="s">
        <v>57</v>
      </c>
      <c r="Q1" s="2" t="s">
        <v>63</v>
      </c>
      <c r="R1" s="2" t="s">
        <v>70</v>
      </c>
      <c r="S1" s="2" t="s">
        <v>99</v>
      </c>
      <c r="T1" s="2" t="s">
        <v>58</v>
      </c>
      <c r="U1" s="2" t="s">
        <v>69</v>
      </c>
      <c r="V1" s="2" t="s">
        <v>41</v>
      </c>
      <c r="W1" s="2" t="s">
        <v>59</v>
      </c>
      <c r="X1" s="2" t="s">
        <v>65</v>
      </c>
      <c r="Y1" s="2" t="s">
        <v>68</v>
      </c>
      <c r="Z1" s="2" t="s">
        <v>60</v>
      </c>
      <c r="AA1" s="2" t="s">
        <v>66</v>
      </c>
      <c r="AB1" s="2" t="s">
        <v>61</v>
      </c>
      <c r="AC1" s="2" t="s">
        <v>67</v>
      </c>
      <c r="AD1" s="2" t="s">
        <v>32</v>
      </c>
      <c r="AE1" s="2" t="s">
        <v>52</v>
      </c>
    </row>
    <row r="2" spans="1:31" x14ac:dyDescent="0.25">
      <c r="A2" s="4">
        <v>42460</v>
      </c>
      <c r="B2">
        <v>10386</v>
      </c>
      <c r="C2">
        <v>7917</v>
      </c>
      <c r="D2">
        <v>0.76300000000000001</v>
      </c>
      <c r="E2">
        <v>4493</v>
      </c>
      <c r="F2">
        <v>1.3979999999999999</v>
      </c>
      <c r="G2">
        <v>1.161</v>
      </c>
      <c r="H2">
        <v>1.0489999999999999</v>
      </c>
      <c r="I2">
        <v>1.1100000000000001</v>
      </c>
      <c r="J2">
        <v>10708</v>
      </c>
      <c r="K2">
        <v>1352</v>
      </c>
      <c r="L2">
        <v>12061</v>
      </c>
      <c r="M2">
        <v>2609</v>
      </c>
      <c r="N2">
        <v>2107</v>
      </c>
      <c r="O2">
        <v>997</v>
      </c>
      <c r="P2">
        <v>1785</v>
      </c>
      <c r="Q2">
        <v>301</v>
      </c>
      <c r="R2">
        <v>903</v>
      </c>
      <c r="S2">
        <v>383</v>
      </c>
      <c r="T2">
        <v>-101</v>
      </c>
      <c r="V2">
        <v>8984</v>
      </c>
      <c r="W2">
        <v>3077</v>
      </c>
      <c r="X2">
        <v>2436</v>
      </c>
      <c r="Z2">
        <v>11420</v>
      </c>
      <c r="AA2">
        <v>642</v>
      </c>
      <c r="AB2">
        <v>-426</v>
      </c>
      <c r="AC2">
        <v>215</v>
      </c>
      <c r="AD2">
        <v>161</v>
      </c>
      <c r="AE2">
        <v>18.059999999999999</v>
      </c>
    </row>
    <row r="3" spans="1:31" x14ac:dyDescent="0.25">
      <c r="A3" s="4">
        <v>42551</v>
      </c>
      <c r="B3">
        <v>10616</v>
      </c>
      <c r="C3">
        <v>8420</v>
      </c>
      <c r="D3">
        <v>0.79400000000000004</v>
      </c>
      <c r="E3">
        <v>4846</v>
      </c>
      <c r="F3">
        <v>1.304</v>
      </c>
      <c r="G3">
        <v>1.1599999999999999</v>
      </c>
      <c r="H3">
        <v>1.018</v>
      </c>
      <c r="I3">
        <v>1.141</v>
      </c>
      <c r="J3">
        <v>10720</v>
      </c>
      <c r="K3">
        <v>1648</v>
      </c>
      <c r="L3">
        <v>12368</v>
      </c>
      <c r="M3">
        <v>2617</v>
      </c>
      <c r="N3">
        <v>2639</v>
      </c>
      <c r="O3">
        <v>852</v>
      </c>
      <c r="P3">
        <v>1824</v>
      </c>
      <c r="Q3">
        <v>309</v>
      </c>
      <c r="R3">
        <v>1353</v>
      </c>
      <c r="T3">
        <v>-136</v>
      </c>
      <c r="V3">
        <v>9458</v>
      </c>
      <c r="W3">
        <v>2911</v>
      </c>
      <c r="X3">
        <v>2526</v>
      </c>
      <c r="Z3">
        <v>11983</v>
      </c>
      <c r="AA3">
        <v>385</v>
      </c>
      <c r="AB3">
        <v>-348</v>
      </c>
      <c r="AC3">
        <v>37</v>
      </c>
      <c r="AD3">
        <v>28</v>
      </c>
      <c r="AE3">
        <v>18.13</v>
      </c>
    </row>
    <row r="4" spans="1:31" x14ac:dyDescent="0.25">
      <c r="A4" s="4">
        <v>42643</v>
      </c>
      <c r="B4">
        <v>11176</v>
      </c>
      <c r="C4">
        <v>9442</v>
      </c>
      <c r="D4">
        <v>0.84499999999999997</v>
      </c>
      <c r="E4">
        <v>5258</v>
      </c>
      <c r="F4">
        <v>1.4</v>
      </c>
      <c r="G4">
        <v>1.2949999999999999</v>
      </c>
      <c r="H4">
        <v>1.161</v>
      </c>
      <c r="I4">
        <v>1.17</v>
      </c>
      <c r="J4">
        <f>5524+7402</f>
        <v>12926</v>
      </c>
      <c r="K4">
        <f>838+67+641</f>
        <v>1546</v>
      </c>
      <c r="L4">
        <v>14472</v>
      </c>
      <c r="M4">
        <v>2673</v>
      </c>
      <c r="N4">
        <v>3042</v>
      </c>
      <c r="O4">
        <v>1087</v>
      </c>
      <c r="P4">
        <v>1935</v>
      </c>
      <c r="Q4">
        <v>339</v>
      </c>
      <c r="R4">
        <v>1435</v>
      </c>
      <c r="T4">
        <v>-101</v>
      </c>
      <c r="V4">
        <v>10409</v>
      </c>
      <c r="W4">
        <v>4063</v>
      </c>
      <c r="X4">
        <v>2585</v>
      </c>
      <c r="Z4">
        <v>12994</v>
      </c>
      <c r="AA4">
        <v>1478</v>
      </c>
      <c r="AB4">
        <v>-591</v>
      </c>
      <c r="AC4">
        <v>887</v>
      </c>
      <c r="AD4">
        <v>665</v>
      </c>
      <c r="AE4">
        <v>18.739999999999998</v>
      </c>
    </row>
    <row r="5" spans="1:31" x14ac:dyDescent="0.25">
      <c r="A5" s="4">
        <v>42735</v>
      </c>
      <c r="B5">
        <v>11182</v>
      </c>
      <c r="C5">
        <v>8997</v>
      </c>
      <c r="D5">
        <v>0.80500000000000005</v>
      </c>
      <c r="E5">
        <v>5106</v>
      </c>
      <c r="F5">
        <v>1.47</v>
      </c>
      <c r="G5">
        <v>1.3440000000000001</v>
      </c>
      <c r="H5">
        <v>1.163</v>
      </c>
      <c r="I5">
        <v>1.256</v>
      </c>
      <c r="J5">
        <f>5658+7336</f>
        <v>12994</v>
      </c>
      <c r="K5">
        <f>940+11+1080</f>
        <v>2031</v>
      </c>
      <c r="L5">
        <f>K5+J5</f>
        <v>15025</v>
      </c>
      <c r="M5">
        <v>2760</v>
      </c>
      <c r="N5">
        <v>3395</v>
      </c>
      <c r="O5">
        <v>1306</v>
      </c>
      <c r="P5">
        <v>2019</v>
      </c>
      <c r="Q5">
        <v>350</v>
      </c>
      <c r="R5">
        <v>1613</v>
      </c>
      <c r="T5">
        <v>-109</v>
      </c>
      <c r="V5">
        <v>11333</v>
      </c>
      <c r="W5">
        <v>3691</v>
      </c>
      <c r="X5">
        <v>2625</v>
      </c>
      <c r="Z5">
        <v>13958</v>
      </c>
      <c r="AA5">
        <v>1066</v>
      </c>
      <c r="AB5">
        <v>-720</v>
      </c>
      <c r="AC5">
        <v>346</v>
      </c>
      <c r="AD5">
        <v>259</v>
      </c>
      <c r="AE5">
        <v>19.850000000000001</v>
      </c>
    </row>
    <row r="6" spans="1:31" x14ac:dyDescent="0.25">
      <c r="A6" s="4">
        <v>42825</v>
      </c>
      <c r="B6">
        <v>11204</v>
      </c>
      <c r="C6">
        <v>8734</v>
      </c>
      <c r="D6">
        <v>0.78</v>
      </c>
      <c r="E6">
        <v>4777</v>
      </c>
      <c r="F6">
        <v>1.4059999999999999</v>
      </c>
      <c r="G6">
        <v>1.2649999999999999</v>
      </c>
      <c r="H6">
        <v>1.0780000000000001</v>
      </c>
      <c r="I6">
        <v>1.3089999999999999</v>
      </c>
      <c r="J6">
        <f>5090+6966</f>
        <v>12056</v>
      </c>
      <c r="K6">
        <f>963+41+1109</f>
        <v>2113</v>
      </c>
      <c r="L6">
        <f>J6+K6</f>
        <v>14169</v>
      </c>
      <c r="M6">
        <v>2913</v>
      </c>
      <c r="N6">
        <v>3644</v>
      </c>
      <c r="O6">
        <v>1145</v>
      </c>
      <c r="P6">
        <v>2004</v>
      </c>
      <c r="Q6">
        <v>368</v>
      </c>
      <c r="R6">
        <v>1547</v>
      </c>
      <c r="S6">
        <v>-114</v>
      </c>
      <c r="T6">
        <v>-921</v>
      </c>
      <c r="V6">
        <v>10586</v>
      </c>
      <c r="W6">
        <v>3583</v>
      </c>
      <c r="X6">
        <v>3050</v>
      </c>
      <c r="Z6">
        <v>13635</v>
      </c>
      <c r="AA6">
        <v>533</v>
      </c>
      <c r="AB6">
        <v>-465</v>
      </c>
      <c r="AC6">
        <v>68</v>
      </c>
      <c r="AD6">
        <v>-258</v>
      </c>
      <c r="AE6">
        <v>20.32</v>
      </c>
    </row>
    <row r="7" spans="1:31" x14ac:dyDescent="0.25">
      <c r="A7" s="4">
        <v>42916</v>
      </c>
      <c r="B7">
        <v>11934</v>
      </c>
      <c r="C7">
        <v>9790</v>
      </c>
      <c r="D7">
        <v>0.82</v>
      </c>
      <c r="E7">
        <v>5157</v>
      </c>
      <c r="F7">
        <v>1.2769999999999999</v>
      </c>
      <c r="G7">
        <v>1.218</v>
      </c>
      <c r="H7">
        <v>1.0229999999999999</v>
      </c>
      <c r="I7">
        <v>1.1910000000000001</v>
      </c>
      <c r="J7">
        <f>5371+6836</f>
        <v>12207</v>
      </c>
      <c r="K7">
        <f>1072+5+1248</f>
        <v>2325</v>
      </c>
      <c r="L7">
        <f>J7+K7</f>
        <v>14532</v>
      </c>
      <c r="M7">
        <v>2967</v>
      </c>
      <c r="N7">
        <v>3342</v>
      </c>
      <c r="O7">
        <v>1078</v>
      </c>
      <c r="P7">
        <v>1980</v>
      </c>
      <c r="Q7">
        <v>372</v>
      </c>
      <c r="R7">
        <v>1550</v>
      </c>
      <c r="T7">
        <v>-93</v>
      </c>
      <c r="V7">
        <v>11195</v>
      </c>
      <c r="W7">
        <v>3336</v>
      </c>
      <c r="X7">
        <v>2875</v>
      </c>
      <c r="Z7">
        <v>14070</v>
      </c>
      <c r="AA7">
        <v>461</v>
      </c>
      <c r="AB7">
        <v>-1633</v>
      </c>
      <c r="AC7">
        <v>-1172</v>
      </c>
      <c r="AD7">
        <v>-528</v>
      </c>
      <c r="AE7">
        <v>18.559999999999999</v>
      </c>
    </row>
    <row r="8" spans="1:31" x14ac:dyDescent="0.25">
      <c r="A8" s="4">
        <v>43008</v>
      </c>
      <c r="B8">
        <v>12858</v>
      </c>
      <c r="C8">
        <v>10849</v>
      </c>
      <c r="D8">
        <v>0.84399999999999997</v>
      </c>
      <c r="E8">
        <v>5398</v>
      </c>
      <c r="F8">
        <v>1.2789999999999999</v>
      </c>
      <c r="G8">
        <v>1.24</v>
      </c>
      <c r="H8">
        <v>1.056</v>
      </c>
      <c r="I8">
        <v>1.1499999999999999</v>
      </c>
      <c r="J8">
        <f>5610+7965</f>
        <v>13575</v>
      </c>
      <c r="K8">
        <f>1111+1+1253</f>
        <v>2365</v>
      </c>
      <c r="L8">
        <f>J8+K8</f>
        <v>15940</v>
      </c>
      <c r="M8">
        <v>3090</v>
      </c>
      <c r="N8">
        <v>3630</v>
      </c>
      <c r="O8">
        <v>1097</v>
      </c>
      <c r="P8">
        <v>2092</v>
      </c>
      <c r="Q8">
        <v>413</v>
      </c>
      <c r="R8">
        <v>1604</v>
      </c>
      <c r="T8">
        <v>-127</v>
      </c>
      <c r="V8">
        <v>11800</v>
      </c>
      <c r="W8">
        <v>4140</v>
      </c>
      <c r="X8">
        <v>2826</v>
      </c>
      <c r="Z8">
        <v>14626</v>
      </c>
      <c r="AA8">
        <v>1314</v>
      </c>
      <c r="AB8">
        <v>-792</v>
      </c>
      <c r="AC8">
        <v>522</v>
      </c>
      <c r="AD8">
        <v>339</v>
      </c>
      <c r="AE8">
        <v>17.79</v>
      </c>
    </row>
    <row r="9" spans="1:31" x14ac:dyDescent="0.25">
      <c r="A9" s="4">
        <v>43100</v>
      </c>
      <c r="B9">
        <v>12910</v>
      </c>
      <c r="C9">
        <v>10463</v>
      </c>
      <c r="D9">
        <v>0.81100000000000005</v>
      </c>
      <c r="E9">
        <v>5333</v>
      </c>
      <c r="F9">
        <v>1.3879999999999999</v>
      </c>
      <c r="G9">
        <v>1.3049999999999999</v>
      </c>
      <c r="H9">
        <v>1.1060000000000001</v>
      </c>
      <c r="I9">
        <v>1.2529999999999999</v>
      </c>
      <c r="J9">
        <f>5859+8418</f>
        <v>14277</v>
      </c>
      <c r="K9">
        <f>1200+3+1363</f>
        <v>2566</v>
      </c>
      <c r="L9">
        <f>K9+J9</f>
        <v>16843</v>
      </c>
      <c r="M9">
        <v>3254</v>
      </c>
      <c r="N9">
        <v>4376</v>
      </c>
      <c r="O9">
        <v>1208</v>
      </c>
      <c r="P9">
        <v>2185</v>
      </c>
      <c r="Q9">
        <v>430</v>
      </c>
      <c r="R9">
        <v>1768</v>
      </c>
      <c r="T9">
        <v>-144</v>
      </c>
      <c r="V9">
        <v>13078</v>
      </c>
      <c r="W9">
        <v>3764</v>
      </c>
      <c r="X9">
        <v>2962</v>
      </c>
      <c r="Z9">
        <v>16040</v>
      </c>
      <c r="AA9">
        <v>802</v>
      </c>
      <c r="AB9">
        <v>-270</v>
      </c>
      <c r="AC9">
        <v>533</v>
      </c>
      <c r="AD9">
        <v>465</v>
      </c>
      <c r="AE9">
        <v>18.989999999999998</v>
      </c>
    </row>
    <row r="10" spans="1:31" x14ac:dyDescent="0.25">
      <c r="A10" s="4">
        <v>43190</v>
      </c>
      <c r="B10">
        <v>12898</v>
      </c>
      <c r="C10">
        <v>10302</v>
      </c>
      <c r="D10">
        <v>0.79900000000000004</v>
      </c>
      <c r="E10">
        <v>5192</v>
      </c>
      <c r="F10">
        <v>1.347</v>
      </c>
      <c r="G10">
        <v>1.2629999999999999</v>
      </c>
      <c r="H10">
        <v>1.0569999999999999</v>
      </c>
      <c r="I10">
        <v>1.276</v>
      </c>
      <c r="J10">
        <v>13637</v>
      </c>
      <c r="K10">
        <v>2647</v>
      </c>
      <c r="L10">
        <v>16284</v>
      </c>
      <c r="M10">
        <v>3309</v>
      </c>
      <c r="N10">
        <v>4637</v>
      </c>
      <c r="O10">
        <v>1166</v>
      </c>
      <c r="P10">
        <v>2211</v>
      </c>
      <c r="Q10">
        <v>444</v>
      </c>
      <c r="R10">
        <v>1703</v>
      </c>
      <c r="S10">
        <v>-65</v>
      </c>
      <c r="T10">
        <v>-132</v>
      </c>
      <c r="V10">
        <v>13272</v>
      </c>
      <c r="W10">
        <v>3013</v>
      </c>
      <c r="X10">
        <v>2988</v>
      </c>
      <c r="Z10">
        <v>16260</v>
      </c>
      <c r="AA10">
        <v>24</v>
      </c>
      <c r="AB10">
        <v>-845</v>
      </c>
      <c r="AC10">
        <v>-821</v>
      </c>
      <c r="AD10">
        <v>-722</v>
      </c>
      <c r="AE10">
        <v>18.73</v>
      </c>
    </row>
    <row r="11" spans="1:31" x14ac:dyDescent="0.25">
      <c r="A11" s="4">
        <v>43281</v>
      </c>
      <c r="B11">
        <v>13039</v>
      </c>
      <c r="C11">
        <v>10686</v>
      </c>
      <c r="D11">
        <v>0.82</v>
      </c>
      <c r="E11">
        <v>5488</v>
      </c>
      <c r="F11">
        <v>1.3759999999999999</v>
      </c>
      <c r="G11">
        <v>1.3260000000000001</v>
      </c>
      <c r="H11">
        <v>1.1080000000000001</v>
      </c>
      <c r="I11">
        <v>1.2829999999999999</v>
      </c>
      <c r="J11">
        <f>6135+8309</f>
        <v>14444</v>
      </c>
      <c r="K11">
        <v>2846</v>
      </c>
      <c r="L11">
        <v>17290</v>
      </c>
      <c r="M11">
        <v>3437</v>
      </c>
      <c r="N11">
        <v>4354</v>
      </c>
      <c r="O11">
        <v>1210</v>
      </c>
      <c r="P11">
        <v>2331</v>
      </c>
      <c r="Q11">
        <v>472</v>
      </c>
      <c r="R11">
        <v>1860</v>
      </c>
      <c r="T11">
        <v>-132</v>
      </c>
      <c r="V11">
        <v>13530</v>
      </c>
      <c r="W11">
        <v>3760</v>
      </c>
      <c r="X11">
        <v>3109</v>
      </c>
      <c r="Z11">
        <v>16639</v>
      </c>
      <c r="AA11">
        <v>651</v>
      </c>
      <c r="AB11">
        <v>-683</v>
      </c>
      <c r="AC11">
        <v>-32</v>
      </c>
      <c r="AD11">
        <v>112</v>
      </c>
      <c r="AE11">
        <v>19.41</v>
      </c>
    </row>
    <row r="12" spans="1:31" x14ac:dyDescent="0.25">
      <c r="A12" s="4">
        <v>43373</v>
      </c>
      <c r="B12">
        <v>13694</v>
      </c>
      <c r="C12">
        <v>11567</v>
      </c>
      <c r="D12">
        <v>0.84499999999999997</v>
      </c>
      <c r="E12">
        <v>5739</v>
      </c>
      <c r="F12">
        <v>1.361</v>
      </c>
      <c r="G12">
        <v>1.331</v>
      </c>
      <c r="H12">
        <v>1.1299999999999999</v>
      </c>
      <c r="I12">
        <v>1.319</v>
      </c>
      <c r="J12">
        <v>15472</v>
      </c>
      <c r="K12">
        <v>2755</v>
      </c>
      <c r="L12">
        <v>18228</v>
      </c>
      <c r="M12">
        <v>3538</v>
      </c>
      <c r="N12">
        <v>5553</v>
      </c>
      <c r="O12">
        <v>1152</v>
      </c>
      <c r="P12">
        <v>2342</v>
      </c>
      <c r="Q12">
        <v>475</v>
      </c>
      <c r="R12">
        <v>1854</v>
      </c>
      <c r="T12">
        <v>-94</v>
      </c>
      <c r="V12">
        <v>14819</v>
      </c>
      <c r="W12">
        <v>3409</v>
      </c>
      <c r="X12">
        <v>3174</v>
      </c>
      <c r="Z12">
        <v>17992</v>
      </c>
      <c r="AA12">
        <v>235</v>
      </c>
      <c r="AB12">
        <v>-1087</v>
      </c>
      <c r="AC12">
        <v>-852</v>
      </c>
      <c r="AD12">
        <v>-617</v>
      </c>
      <c r="AE12">
        <v>18.98</v>
      </c>
    </row>
    <row r="13" spans="1:31" x14ac:dyDescent="0.25">
      <c r="A13" s="4">
        <v>43465</v>
      </c>
      <c r="B13">
        <v>13304</v>
      </c>
      <c r="C13">
        <v>10883</v>
      </c>
      <c r="D13">
        <v>0.81799999999999995</v>
      </c>
      <c r="E13">
        <v>5460</v>
      </c>
      <c r="F13">
        <v>1.468</v>
      </c>
      <c r="G13">
        <v>1.3879999999999999</v>
      </c>
      <c r="H13">
        <v>1.1779999999999999</v>
      </c>
      <c r="I13">
        <v>1.403</v>
      </c>
      <c r="J13">
        <f>6241+9436</f>
        <v>15677</v>
      </c>
      <c r="K13">
        <f>1547+1177+1+59</f>
        <v>2784</v>
      </c>
      <c r="L13">
        <v>18462</v>
      </c>
      <c r="M13">
        <v>3576</v>
      </c>
      <c r="N13">
        <v>5692</v>
      </c>
      <c r="O13">
        <v>1425</v>
      </c>
      <c r="P13">
        <v>2406</v>
      </c>
      <c r="Q13">
        <v>480</v>
      </c>
      <c r="R13">
        <v>1804</v>
      </c>
      <c r="S13">
        <v>388</v>
      </c>
      <c r="T13">
        <v>308</v>
      </c>
      <c r="V13">
        <v>16078</v>
      </c>
      <c r="W13">
        <v>2384</v>
      </c>
      <c r="X13">
        <v>3287</v>
      </c>
      <c r="Z13">
        <v>19364</v>
      </c>
      <c r="AA13">
        <v>-902</v>
      </c>
      <c r="AB13">
        <v>-524</v>
      </c>
      <c r="AC13">
        <v>-1426</v>
      </c>
      <c r="AD13">
        <v>-651</v>
      </c>
      <c r="AE13">
        <v>19.82</v>
      </c>
    </row>
    <row r="14" spans="1:31" x14ac:dyDescent="0.25">
      <c r="A14" s="4">
        <v>43555</v>
      </c>
      <c r="B14">
        <v>12515</v>
      </c>
      <c r="C14">
        <v>10264</v>
      </c>
      <c r="D14">
        <v>0.82</v>
      </c>
      <c r="E14">
        <v>5074</v>
      </c>
      <c r="F14">
        <v>1.3480000000000001</v>
      </c>
      <c r="G14">
        <v>1.3069999999999999</v>
      </c>
      <c r="H14">
        <v>1.085</v>
      </c>
      <c r="I14">
        <v>1.357</v>
      </c>
      <c r="J14">
        <f>5345+8233</f>
        <v>13578</v>
      </c>
      <c r="K14">
        <f>1380+1085+3+316</f>
        <v>2784</v>
      </c>
      <c r="L14">
        <v>16361</v>
      </c>
      <c r="M14">
        <v>3506</v>
      </c>
      <c r="N14">
        <v>4769</v>
      </c>
      <c r="O14">
        <v>1206</v>
      </c>
      <c r="P14">
        <v>2189</v>
      </c>
      <c r="Q14">
        <v>461</v>
      </c>
      <c r="R14">
        <v>1633</v>
      </c>
      <c r="T14">
        <v>-222</v>
      </c>
      <c r="V14">
        <v>13541</v>
      </c>
      <c r="W14">
        <v>2820</v>
      </c>
      <c r="X14">
        <v>3198</v>
      </c>
      <c r="Z14">
        <v>16738</v>
      </c>
      <c r="AA14">
        <v>-377</v>
      </c>
      <c r="AB14">
        <v>-1439</v>
      </c>
      <c r="AC14">
        <v>-1816</v>
      </c>
      <c r="AD14">
        <v>-1271</v>
      </c>
      <c r="AE14">
        <v>19.239999999999998</v>
      </c>
    </row>
    <row r="15" spans="1:31" x14ac:dyDescent="0.25">
      <c r="A15" s="4">
        <v>43646</v>
      </c>
      <c r="B15">
        <v>12749</v>
      </c>
      <c r="C15">
        <v>10698</v>
      </c>
      <c r="D15">
        <v>0.83899999999999997</v>
      </c>
      <c r="E15">
        <v>5217</v>
      </c>
      <c r="F15">
        <v>1.341</v>
      </c>
      <c r="G15">
        <v>1.321</v>
      </c>
      <c r="H15">
        <v>1.1040000000000001</v>
      </c>
      <c r="I15">
        <v>1.325</v>
      </c>
      <c r="J15">
        <v>14078</v>
      </c>
      <c r="K15">
        <v>2757</v>
      </c>
      <c r="L15">
        <v>16835</v>
      </c>
      <c r="M15">
        <v>3379</v>
      </c>
      <c r="N15">
        <v>5010</v>
      </c>
      <c r="O15">
        <v>1169</v>
      </c>
      <c r="P15">
        <v>2179</v>
      </c>
      <c r="Q15">
        <v>448</v>
      </c>
      <c r="R15">
        <v>1759</v>
      </c>
      <c r="T15">
        <v>-198</v>
      </c>
      <c r="V15">
        <v>13747</v>
      </c>
      <c r="W15">
        <v>3088</v>
      </c>
      <c r="X15">
        <v>2970</v>
      </c>
      <c r="Z15">
        <v>16716</v>
      </c>
      <c r="AA15">
        <v>119</v>
      </c>
      <c r="AB15">
        <v>-1560</v>
      </c>
      <c r="AC15">
        <v>-1441</v>
      </c>
      <c r="AD15">
        <v>-1106</v>
      </c>
      <c r="AE15">
        <v>19.13</v>
      </c>
    </row>
    <row r="16" spans="1:31" x14ac:dyDescent="0.25">
      <c r="A16" s="4">
        <v>43738</v>
      </c>
      <c r="B16">
        <v>13243</v>
      </c>
      <c r="C16">
        <v>11195</v>
      </c>
      <c r="D16">
        <v>0.84499999999999997</v>
      </c>
      <c r="E16">
        <v>5288</v>
      </c>
      <c r="F16">
        <v>1.4379999999999999</v>
      </c>
      <c r="G16">
        <v>1.385</v>
      </c>
      <c r="H16">
        <v>1.1950000000000001</v>
      </c>
      <c r="I16">
        <v>1.2989999999999999</v>
      </c>
      <c r="J16">
        <f>6033+9790</f>
        <v>15823</v>
      </c>
      <c r="K16">
        <f>1394+997+133</f>
        <v>2524</v>
      </c>
      <c r="L16">
        <v>18346</v>
      </c>
      <c r="M16">
        <v>3458</v>
      </c>
      <c r="N16">
        <v>5003</v>
      </c>
      <c r="O16">
        <v>1274</v>
      </c>
      <c r="P16">
        <v>2214</v>
      </c>
      <c r="Q16">
        <v>480</v>
      </c>
      <c r="R16">
        <v>1707</v>
      </c>
      <c r="T16">
        <v>-147</v>
      </c>
      <c r="V16">
        <v>13989</v>
      </c>
      <c r="W16">
        <v>4358</v>
      </c>
      <c r="X16">
        <v>3072</v>
      </c>
      <c r="Z16">
        <v>17061</v>
      </c>
      <c r="AA16">
        <v>1286</v>
      </c>
      <c r="AB16">
        <v>-1607</v>
      </c>
      <c r="AC16">
        <v>-322</v>
      </c>
      <c r="AD16">
        <v>65</v>
      </c>
      <c r="AE16">
        <v>19.39</v>
      </c>
    </row>
    <row r="17" spans="1:31" x14ac:dyDescent="0.25">
      <c r="A17" s="4">
        <v>43830</v>
      </c>
      <c r="B17">
        <v>12650</v>
      </c>
      <c r="C17">
        <v>10313</v>
      </c>
      <c r="D17">
        <v>0.81499999999999995</v>
      </c>
      <c r="E17">
        <v>5111</v>
      </c>
      <c r="F17">
        <v>1.454</v>
      </c>
      <c r="G17">
        <v>1.3620000000000001</v>
      </c>
      <c r="H17">
        <v>1.169</v>
      </c>
      <c r="I17">
        <v>1.2509999999999999</v>
      </c>
      <c r="J17">
        <f>6077+8711</f>
        <v>14788</v>
      </c>
      <c r="K17">
        <f>1182+1078+176</f>
        <v>2436</v>
      </c>
      <c r="L17">
        <f>J17+K17</f>
        <v>17224</v>
      </c>
      <c r="M17">
        <v>3028</v>
      </c>
      <c r="N17">
        <v>4804</v>
      </c>
      <c r="O17">
        <v>977</v>
      </c>
      <c r="P17">
        <v>2011</v>
      </c>
      <c r="Q17">
        <v>436</v>
      </c>
      <c r="R17">
        <v>1488</v>
      </c>
      <c r="T17">
        <v>-200</v>
      </c>
      <c r="V17">
        <v>12544</v>
      </c>
      <c r="W17">
        <v>4680</v>
      </c>
      <c r="X17">
        <v>2932</v>
      </c>
      <c r="Z17">
        <v>15476</v>
      </c>
      <c r="AA17">
        <v>1748</v>
      </c>
      <c r="AB17">
        <v>-1492</v>
      </c>
      <c r="AC17">
        <v>256</v>
      </c>
      <c r="AD17">
        <v>-57</v>
      </c>
      <c r="AE17">
        <v>19.28</v>
      </c>
    </row>
    <row r="18" spans="1:31" x14ac:dyDescent="0.25">
      <c r="A18" s="4">
        <v>43921</v>
      </c>
      <c r="B18">
        <v>11371</v>
      </c>
      <c r="C18">
        <v>8634</v>
      </c>
      <c r="D18">
        <v>0.76</v>
      </c>
      <c r="E18">
        <v>4179</v>
      </c>
      <c r="F18">
        <v>1.36</v>
      </c>
      <c r="G18">
        <v>1.238</v>
      </c>
      <c r="H18">
        <v>1.0229999999999999</v>
      </c>
      <c r="I18">
        <v>1.3939999999999999</v>
      </c>
      <c r="J18">
        <f>4546+7076</f>
        <v>11622</v>
      </c>
      <c r="K18">
        <f>1084+1009+360</f>
        <v>2453</v>
      </c>
      <c r="L18">
        <f>14074</f>
        <v>14074</v>
      </c>
      <c r="M18">
        <v>3580</v>
      </c>
      <c r="N18">
        <v>3811</v>
      </c>
      <c r="O18">
        <v>1233</v>
      </c>
      <c r="P18">
        <v>2030</v>
      </c>
      <c r="Q18">
        <v>408</v>
      </c>
      <c r="R18">
        <v>1488</v>
      </c>
      <c r="T18">
        <v>14</v>
      </c>
      <c r="V18">
        <v>12563</v>
      </c>
      <c r="W18">
        <v>1511</v>
      </c>
      <c r="X18">
        <v>3302</v>
      </c>
      <c r="Z18">
        <v>15865</v>
      </c>
      <c r="AA18">
        <v>-1790</v>
      </c>
      <c r="AB18">
        <v>-1554</v>
      </c>
      <c r="AC18">
        <v>-3345</v>
      </c>
      <c r="AD18">
        <v>-2508</v>
      </c>
      <c r="AE18">
        <v>19.98</v>
      </c>
    </row>
    <row r="19" spans="1:31" x14ac:dyDescent="0.25">
      <c r="A19" s="4">
        <v>44012</v>
      </c>
      <c r="B19">
        <v>2835</v>
      </c>
      <c r="C19">
        <v>796</v>
      </c>
      <c r="D19">
        <v>0.57799999999999996</v>
      </c>
      <c r="E19">
        <v>529</v>
      </c>
      <c r="F19">
        <v>1.244</v>
      </c>
      <c r="G19">
        <v>0.92</v>
      </c>
      <c r="H19">
        <v>0.71199999999999997</v>
      </c>
      <c r="I19">
        <v>9.1859999999999999</v>
      </c>
      <c r="J19">
        <f>532+424</f>
        <v>956</v>
      </c>
      <c r="K19">
        <f>80+1443+58</f>
        <v>1581</v>
      </c>
      <c r="L19">
        <v>2608</v>
      </c>
      <c r="M19">
        <v>2162</v>
      </c>
      <c r="N19">
        <v>567</v>
      </c>
      <c r="O19">
        <v>2868</v>
      </c>
      <c r="P19">
        <v>719</v>
      </c>
      <c r="Q19">
        <v>130</v>
      </c>
      <c r="R19">
        <v>1186</v>
      </c>
      <c r="T19">
        <v>-5</v>
      </c>
      <c r="V19">
        <v>7627</v>
      </c>
      <c r="W19">
        <v>-5019</v>
      </c>
      <c r="X19">
        <v>4895</v>
      </c>
      <c r="Y19">
        <v>13500</v>
      </c>
      <c r="Z19">
        <v>26022</v>
      </c>
      <c r="AA19">
        <v>-23414</v>
      </c>
      <c r="AB19">
        <v>-3128</v>
      </c>
      <c r="AC19">
        <v>-26542</v>
      </c>
      <c r="AD19">
        <v>-27422</v>
      </c>
      <c r="AE19">
        <v>23.4</v>
      </c>
    </row>
    <row r="20" spans="1:31" x14ac:dyDescent="0.25">
      <c r="A20" s="4">
        <v>44104</v>
      </c>
      <c r="B20">
        <v>4750</v>
      </c>
      <c r="C20">
        <v>2788</v>
      </c>
      <c r="D20">
        <v>0.61899999999999999</v>
      </c>
      <c r="E20">
        <v>1864</v>
      </c>
      <c r="F20">
        <v>1.1830000000000001</v>
      </c>
      <c r="G20">
        <v>0.98299999999999998</v>
      </c>
      <c r="H20">
        <v>0.72699999999999998</v>
      </c>
      <c r="I20">
        <v>2.0910000000000002</v>
      </c>
      <c r="J20">
        <f>1837+1396</f>
        <v>3233</v>
      </c>
      <c r="K20">
        <f>319+851+43+224</f>
        <v>1437</v>
      </c>
      <c r="L20">
        <v>4670</v>
      </c>
      <c r="M20">
        <v>2396</v>
      </c>
      <c r="N20">
        <v>1268</v>
      </c>
      <c r="O20">
        <v>830</v>
      </c>
      <c r="P20">
        <v>918</v>
      </c>
      <c r="Q20">
        <v>86</v>
      </c>
      <c r="R20">
        <v>1201</v>
      </c>
      <c r="S20">
        <v>-1510</v>
      </c>
      <c r="T20">
        <v>-138</v>
      </c>
      <c r="V20">
        <v>5051</v>
      </c>
      <c r="W20">
        <v>-381</v>
      </c>
      <c r="X20">
        <v>3233</v>
      </c>
      <c r="Z20">
        <v>8284</v>
      </c>
      <c r="AA20">
        <v>-3614</v>
      </c>
      <c r="AB20">
        <v>-1108</v>
      </c>
      <c r="AC20">
        <v>-4722</v>
      </c>
      <c r="AD20">
        <v>-2882</v>
      </c>
      <c r="AE20">
        <v>22.08</v>
      </c>
    </row>
    <row r="21" spans="1:31" x14ac:dyDescent="0.25">
      <c r="A21" s="4">
        <v>44196</v>
      </c>
      <c r="B21">
        <v>6629</v>
      </c>
      <c r="C21">
        <v>4236</v>
      </c>
      <c r="D21">
        <v>0.68600000000000005</v>
      </c>
      <c r="E21">
        <v>2912</v>
      </c>
      <c r="F21">
        <v>1.2350000000000001</v>
      </c>
      <c r="G21">
        <v>1.0820000000000001</v>
      </c>
      <c r="H21">
        <v>0.84099999999999997</v>
      </c>
      <c r="I21">
        <v>1.798</v>
      </c>
      <c r="J21">
        <f>3044+2147</f>
        <v>5191</v>
      </c>
      <c r="K21">
        <f>493+1321+2+162</f>
        <v>1978</v>
      </c>
      <c r="L21">
        <v>7170</v>
      </c>
      <c r="M21">
        <v>2160</v>
      </c>
      <c r="N21">
        <v>1758</v>
      </c>
      <c r="O21">
        <v>900</v>
      </c>
      <c r="P21">
        <v>1235</v>
      </c>
      <c r="Q21">
        <v>102</v>
      </c>
      <c r="R21">
        <v>1257</v>
      </c>
      <c r="S21">
        <v>89</v>
      </c>
      <c r="T21">
        <v>-175</v>
      </c>
      <c r="U21">
        <v>1715</v>
      </c>
      <c r="V21">
        <v>9041</v>
      </c>
      <c r="W21">
        <v>-1871</v>
      </c>
      <c r="X21">
        <v>4021</v>
      </c>
      <c r="Y21">
        <v>490</v>
      </c>
      <c r="Z21">
        <v>13551</v>
      </c>
      <c r="AA21">
        <v>-6381</v>
      </c>
      <c r="AB21">
        <v>-1993</v>
      </c>
      <c r="AC21">
        <v>-8374</v>
      </c>
      <c r="AD21">
        <v>-9717</v>
      </c>
      <c r="AE21">
        <v>20.65</v>
      </c>
    </row>
    <row r="22" spans="1:31" x14ac:dyDescent="0.25">
      <c r="A22" s="4">
        <v>44286</v>
      </c>
      <c r="B22">
        <v>7111</v>
      </c>
      <c r="C22">
        <v>4714</v>
      </c>
      <c r="D22">
        <v>0.68799999999999994</v>
      </c>
      <c r="E22">
        <v>3157</v>
      </c>
      <c r="F22">
        <v>1.0640000000000001</v>
      </c>
      <c r="G22">
        <v>0.96299999999999997</v>
      </c>
      <c r="H22">
        <v>0.72699999999999998</v>
      </c>
      <c r="I22">
        <v>1.458</v>
      </c>
      <c r="J22">
        <f>2659+2321</f>
        <v>4980</v>
      </c>
      <c r="K22">
        <f>531+1150+5+184</f>
        <v>1870</v>
      </c>
      <c r="L22">
        <v>6850</v>
      </c>
      <c r="M22">
        <v>2565</v>
      </c>
      <c r="N22">
        <v>2246</v>
      </c>
      <c r="O22">
        <v>728</v>
      </c>
      <c r="P22">
        <v>1259</v>
      </c>
      <c r="Q22">
        <v>155</v>
      </c>
      <c r="R22">
        <v>1007</v>
      </c>
      <c r="S22">
        <v>-12</v>
      </c>
      <c r="T22">
        <v>-62</v>
      </c>
      <c r="U22">
        <v>-638</v>
      </c>
      <c r="V22">
        <v>7248</v>
      </c>
      <c r="W22">
        <v>-398</v>
      </c>
      <c r="X22">
        <v>3047</v>
      </c>
      <c r="Z22">
        <v>10295</v>
      </c>
      <c r="AA22">
        <v>-3445</v>
      </c>
      <c r="AB22">
        <v>-1606</v>
      </c>
      <c r="AC22">
        <v>-5050</v>
      </c>
      <c r="AD22">
        <v>-4192</v>
      </c>
      <c r="AE22">
        <v>20.28</v>
      </c>
    </row>
    <row r="23" spans="1:31" x14ac:dyDescent="0.25">
      <c r="A23" s="4">
        <v>44377</v>
      </c>
      <c r="B23">
        <v>7754</v>
      </c>
      <c r="C23">
        <v>5709</v>
      </c>
      <c r="D23">
        <v>0.76800000000000002</v>
      </c>
      <c r="E23">
        <v>3969</v>
      </c>
      <c r="F23">
        <v>1.419</v>
      </c>
      <c r="G23">
        <v>1.2909999999999999</v>
      </c>
      <c r="H23">
        <v>1.081</v>
      </c>
      <c r="I23">
        <v>1.4670000000000001</v>
      </c>
      <c r="J23">
        <f>4303+3728</f>
        <v>8031</v>
      </c>
      <c r="K23">
        <f>564+1238+2+178</f>
        <v>1982</v>
      </c>
      <c r="L23">
        <v>10013</v>
      </c>
      <c r="M23">
        <v>2373</v>
      </c>
      <c r="N23">
        <v>2745</v>
      </c>
      <c r="O23">
        <v>862</v>
      </c>
      <c r="P23">
        <v>1429</v>
      </c>
      <c r="Q23">
        <v>194</v>
      </c>
      <c r="R23">
        <v>1202</v>
      </c>
      <c r="S23">
        <v>-21</v>
      </c>
      <c r="T23">
        <v>-124</v>
      </c>
      <c r="U23">
        <v>-536</v>
      </c>
      <c r="V23">
        <v>8124</v>
      </c>
      <c r="W23">
        <v>1889</v>
      </c>
      <c r="X23">
        <v>3102</v>
      </c>
      <c r="Z23">
        <v>11226</v>
      </c>
      <c r="AA23">
        <v>-1213</v>
      </c>
      <c r="AB23">
        <v>-2137</v>
      </c>
      <c r="AC23">
        <v>-3351</v>
      </c>
      <c r="AD23">
        <v>-2800</v>
      </c>
      <c r="AE23">
        <v>20.170000000000002</v>
      </c>
    </row>
    <row r="24" spans="1:31" x14ac:dyDescent="0.25">
      <c r="A24" s="4">
        <v>44469</v>
      </c>
      <c r="B24">
        <v>9675</v>
      </c>
      <c r="C24">
        <v>7567</v>
      </c>
      <c r="D24">
        <v>0.78800000000000003</v>
      </c>
      <c r="E24">
        <v>4556</v>
      </c>
      <c r="F24">
        <v>1.4750000000000001</v>
      </c>
      <c r="G24">
        <v>1.3680000000000001</v>
      </c>
      <c r="H24">
        <v>1.1539999999999999</v>
      </c>
      <c r="I24">
        <v>1.351</v>
      </c>
      <c r="J24">
        <f>5172+5906</f>
        <v>11078</v>
      </c>
      <c r="K24">
        <f>809+1197+149</f>
        <v>2155</v>
      </c>
      <c r="L24">
        <v>13234</v>
      </c>
      <c r="M24">
        <v>2529</v>
      </c>
      <c r="N24">
        <v>3546</v>
      </c>
      <c r="O24">
        <v>824</v>
      </c>
      <c r="P24">
        <v>1672</v>
      </c>
      <c r="Q24">
        <v>283</v>
      </c>
      <c r="R24">
        <v>1328</v>
      </c>
      <c r="S24">
        <v>-72</v>
      </c>
      <c r="T24">
        <v>-91</v>
      </c>
      <c r="U24">
        <v>-433</v>
      </c>
      <c r="V24">
        <v>9586</v>
      </c>
      <c r="W24">
        <v>3648</v>
      </c>
      <c r="X24">
        <v>3319</v>
      </c>
      <c r="Z24">
        <v>12904</v>
      </c>
      <c r="AA24">
        <v>330</v>
      </c>
      <c r="AB24">
        <v>-2958</v>
      </c>
      <c r="AC24">
        <v>-2628</v>
      </c>
      <c r="AD24">
        <v>-2244</v>
      </c>
      <c r="AE24">
        <v>19.98</v>
      </c>
    </row>
    <row r="25" spans="1:31" x14ac:dyDescent="0.25">
      <c r="A25" s="4">
        <v>44561</v>
      </c>
      <c r="B25">
        <v>10234</v>
      </c>
      <c r="C25">
        <v>8228</v>
      </c>
      <c r="D25">
        <v>0.80800000000000005</v>
      </c>
      <c r="E25">
        <v>4871</v>
      </c>
      <c r="F25">
        <v>1.6</v>
      </c>
      <c r="G25">
        <v>1.5009999999999999</v>
      </c>
      <c r="H25">
        <v>1.28</v>
      </c>
      <c r="I25">
        <v>1.3779999999999999</v>
      </c>
      <c r="J25">
        <f>6061+6977</f>
        <v>13038</v>
      </c>
      <c r="K25">
        <f>804+1349+10+163</f>
        <v>2326</v>
      </c>
      <c r="L25">
        <v>15364</v>
      </c>
      <c r="M25">
        <v>2610</v>
      </c>
      <c r="N25">
        <v>4335</v>
      </c>
      <c r="O25">
        <v>904</v>
      </c>
      <c r="P25">
        <v>1905</v>
      </c>
      <c r="Q25">
        <v>364</v>
      </c>
      <c r="R25">
        <v>1431</v>
      </c>
      <c r="S25">
        <v>-180</v>
      </c>
      <c r="T25">
        <v>-86</v>
      </c>
      <c r="U25">
        <v>10576</v>
      </c>
      <c r="V25">
        <v>21859</v>
      </c>
      <c r="W25">
        <v>-6495</v>
      </c>
      <c r="X25">
        <v>3491</v>
      </c>
      <c r="Y25">
        <v>-1155</v>
      </c>
      <c r="Z25">
        <v>24195</v>
      </c>
      <c r="AA25">
        <v>-8830</v>
      </c>
      <c r="AB25">
        <v>-1350</v>
      </c>
      <c r="AC25">
        <v>-10181</v>
      </c>
      <c r="AD25">
        <v>-9546</v>
      </c>
      <c r="AE25">
        <v>20.73</v>
      </c>
    </row>
    <row r="26" spans="1:31" x14ac:dyDescent="0.25">
      <c r="A26" s="4">
        <v>44651</v>
      </c>
      <c r="B26">
        <v>9954</v>
      </c>
      <c r="C26">
        <v>7469</v>
      </c>
      <c r="D26">
        <v>0.75600000000000001</v>
      </c>
      <c r="E26">
        <v>4142</v>
      </c>
      <c r="F26">
        <v>1.429</v>
      </c>
      <c r="G26">
        <v>1.296</v>
      </c>
      <c r="H26">
        <v>1.0720000000000001</v>
      </c>
      <c r="I26">
        <v>1.518</v>
      </c>
      <c r="J26">
        <f>4560+6028</f>
        <v>10588</v>
      </c>
      <c r="K26">
        <f>733+1444+136</f>
        <v>2313</v>
      </c>
      <c r="L26">
        <v>12902</v>
      </c>
      <c r="M26">
        <v>2735</v>
      </c>
      <c r="N26">
        <v>5019</v>
      </c>
      <c r="O26">
        <v>815</v>
      </c>
      <c r="P26">
        <v>1883</v>
      </c>
      <c r="Q26">
        <v>354</v>
      </c>
      <c r="R26">
        <v>1455</v>
      </c>
      <c r="S26">
        <v>29</v>
      </c>
      <c r="T26">
        <v>-67</v>
      </c>
      <c r="U26">
        <v>-2313</v>
      </c>
      <c r="V26">
        <v>9910</v>
      </c>
      <c r="W26">
        <v>2992</v>
      </c>
      <c r="X26">
        <v>3128</v>
      </c>
      <c r="Y26">
        <v>628</v>
      </c>
      <c r="Z26">
        <v>13665</v>
      </c>
      <c r="AA26">
        <v>-763</v>
      </c>
      <c r="AB26">
        <v>-2753</v>
      </c>
      <c r="AC26">
        <v>-3516</v>
      </c>
      <c r="AD26">
        <v>-3095</v>
      </c>
      <c r="AE26">
        <v>20.54</v>
      </c>
    </row>
    <row r="27" spans="1:31" x14ac:dyDescent="0.25">
      <c r="A27" s="4">
        <v>44742</v>
      </c>
      <c r="B27">
        <v>12155</v>
      </c>
      <c r="C27">
        <v>9948</v>
      </c>
      <c r="D27">
        <v>0.83</v>
      </c>
      <c r="E27">
        <v>5551</v>
      </c>
      <c r="F27">
        <v>1.5349999999999999</v>
      </c>
      <c r="G27">
        <v>1.5780000000000001</v>
      </c>
      <c r="H27">
        <v>1.262</v>
      </c>
      <c r="I27">
        <v>1.5960000000000001</v>
      </c>
      <c r="J27">
        <v>15270</v>
      </c>
      <c r="K27">
        <v>3905</v>
      </c>
      <c r="L27">
        <v>19175</v>
      </c>
      <c r="M27">
        <v>2993</v>
      </c>
      <c r="N27">
        <v>8351</v>
      </c>
      <c r="O27">
        <v>733</v>
      </c>
      <c r="P27">
        <v>2307</v>
      </c>
      <c r="Q27">
        <v>433</v>
      </c>
      <c r="R27">
        <v>1698</v>
      </c>
      <c r="S27">
        <v>-132</v>
      </c>
      <c r="T27">
        <v>-122.3</v>
      </c>
      <c r="V27">
        <v>16262</v>
      </c>
      <c r="W27">
        <v>2913</v>
      </c>
      <c r="X27">
        <v>2883</v>
      </c>
      <c r="Y27">
        <v>-597</v>
      </c>
      <c r="Z27">
        <v>18548</v>
      </c>
      <c r="AA27">
        <v>626</v>
      </c>
      <c r="AB27">
        <v>-1704</v>
      </c>
      <c r="AC27">
        <v>-1078</v>
      </c>
      <c r="AD27">
        <v>-948</v>
      </c>
      <c r="AE27">
        <v>20.04</v>
      </c>
    </row>
    <row r="28" spans="1:31" x14ac:dyDescent="0.25">
      <c r="A28" s="4">
        <v>44834</v>
      </c>
      <c r="B28">
        <v>12711</v>
      </c>
      <c r="C28">
        <v>10635</v>
      </c>
      <c r="D28">
        <v>0.84</v>
      </c>
      <c r="E28">
        <v>5895</v>
      </c>
      <c r="F28">
        <v>1.595</v>
      </c>
      <c r="G28">
        <v>1.6839999999999999</v>
      </c>
      <c r="H28">
        <v>1.335</v>
      </c>
      <c r="I28">
        <v>1.5309999999999999</v>
      </c>
      <c r="J28">
        <f>6975+9990</f>
        <v>16965</v>
      </c>
      <c r="K28">
        <f>1972+1420+3+1042</f>
        <v>4437</v>
      </c>
      <c r="L28">
        <v>21402</v>
      </c>
      <c r="M28">
        <f>3112</f>
        <v>3112</v>
      </c>
      <c r="N28">
        <v>7919</v>
      </c>
      <c r="O28">
        <v>781</v>
      </c>
      <c r="P28">
        <v>2395</v>
      </c>
      <c r="Q28">
        <v>480</v>
      </c>
      <c r="R28">
        <v>1885</v>
      </c>
      <c r="S28">
        <v>-47</v>
      </c>
      <c r="T28">
        <v>-3</v>
      </c>
      <c r="V28">
        <v>16522</v>
      </c>
      <c r="W28">
        <v>4879</v>
      </c>
      <c r="X28">
        <v>2894</v>
      </c>
      <c r="Y28">
        <v>-37</v>
      </c>
      <c r="Z28">
        <v>19379</v>
      </c>
      <c r="AA28">
        <v>2022</v>
      </c>
      <c r="AB28">
        <v>-1684</v>
      </c>
      <c r="AC28">
        <v>339</v>
      </c>
      <c r="AD28">
        <v>210</v>
      </c>
      <c r="AE28">
        <v>20.04</v>
      </c>
    </row>
    <row r="29" spans="1:31" x14ac:dyDescent="0.25">
      <c r="A29" s="4">
        <v>44926</v>
      </c>
    </row>
    <row r="30" spans="1:31" x14ac:dyDescent="0.25">
      <c r="A30" s="4">
        <v>45016</v>
      </c>
    </row>
    <row r="31" spans="1:31" x14ac:dyDescent="0.25">
      <c r="A31" s="4">
        <v>45107</v>
      </c>
    </row>
    <row r="32" spans="1:31" x14ac:dyDescent="0.25">
      <c r="A32" s="4">
        <v>45199</v>
      </c>
    </row>
    <row r="33" spans="1:1" x14ac:dyDescent="0.25">
      <c r="A33" s="4">
        <v>45291</v>
      </c>
    </row>
    <row r="34" spans="1:1" x14ac:dyDescent="0.25">
      <c r="A34" s="4">
        <v>45382</v>
      </c>
    </row>
    <row r="35" spans="1:1" x14ac:dyDescent="0.25">
      <c r="A35" s="4">
        <v>45473</v>
      </c>
    </row>
    <row r="36" spans="1:1" x14ac:dyDescent="0.25">
      <c r="A36" s="4">
        <v>45565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3B9D-1E76-43EC-AB84-0331369CEEEB}">
  <dimension ref="A1:AE36"/>
  <sheetViews>
    <sheetView zoomScale="88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ColWidth="9.140625" defaultRowHeight="15" x14ac:dyDescent="0.25"/>
  <cols>
    <col min="1" max="1" width="11.28515625" bestFit="1" customWidth="1"/>
    <col min="2" max="2" width="8" bestFit="1" customWidth="1"/>
    <col min="3" max="3" width="7.85546875" bestFit="1" customWidth="1"/>
    <col min="4" max="4" width="15.85546875" customWidth="1"/>
    <col min="5" max="5" width="13.5703125" customWidth="1"/>
    <col min="6" max="6" width="7.85546875" customWidth="1"/>
    <col min="7" max="7" width="10.7109375" customWidth="1"/>
    <col min="8" max="8" width="12.140625" customWidth="1"/>
    <col min="9" max="9" width="10.7109375" customWidth="1"/>
    <col min="10" max="10" width="18.5703125" customWidth="1"/>
    <col min="11" max="12" width="20.28515625" customWidth="1"/>
    <col min="13" max="13" width="20" customWidth="1"/>
    <col min="14" max="14" width="18.42578125" customWidth="1"/>
    <col min="15" max="15" width="15.85546875" customWidth="1"/>
    <col min="16" max="16" width="18.42578125" customWidth="1"/>
    <col min="17" max="17" width="15.85546875" customWidth="1"/>
    <col min="18" max="18" width="17.28515625" customWidth="1"/>
    <col min="19" max="22" width="16.28515625" customWidth="1"/>
    <col min="23" max="23" width="23" customWidth="1"/>
    <col min="24" max="25" width="15.7109375" customWidth="1"/>
    <col min="26" max="26" width="14.28515625" customWidth="1"/>
    <col min="27" max="27" width="20.5703125" customWidth="1"/>
    <col min="28" max="28" width="23" customWidth="1"/>
    <col min="29" max="29" width="23.28515625" customWidth="1"/>
    <col min="30" max="30" width="14.140625" bestFit="1" customWidth="1"/>
  </cols>
  <sheetData>
    <row r="1" spans="1:31" ht="49.5" customHeight="1" x14ac:dyDescent="0.25">
      <c r="A1" s="3" t="s">
        <v>39</v>
      </c>
      <c r="B1" s="2" t="s">
        <v>71</v>
      </c>
      <c r="C1" s="2" t="s">
        <v>72</v>
      </c>
      <c r="D1" s="2" t="s">
        <v>24</v>
      </c>
      <c r="E1" s="2" t="s">
        <v>49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59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94</v>
      </c>
      <c r="AC1" s="2" t="s">
        <v>95</v>
      </c>
      <c r="AD1" s="2" t="s">
        <v>96</v>
      </c>
      <c r="AE1" s="2" t="s">
        <v>52</v>
      </c>
    </row>
    <row r="2" spans="1:31" x14ac:dyDescent="0.25">
      <c r="A2" s="4">
        <v>42460</v>
      </c>
      <c r="B2">
        <v>3892</v>
      </c>
      <c r="C2">
        <v>3306</v>
      </c>
      <c r="D2">
        <v>0.85</v>
      </c>
      <c r="E2">
        <v>3430</v>
      </c>
      <c r="F2">
        <v>6.8</v>
      </c>
      <c r="G2">
        <v>7.7</v>
      </c>
      <c r="H2">
        <v>5.8</v>
      </c>
      <c r="I2">
        <v>6.5</v>
      </c>
      <c r="J2">
        <v>224</v>
      </c>
      <c r="K2">
        <v>73</v>
      </c>
      <c r="L2">
        <v>298</v>
      </c>
      <c r="M2">
        <v>58</v>
      </c>
      <c r="N2">
        <v>70</v>
      </c>
      <c r="O2">
        <v>45</v>
      </c>
      <c r="P2">
        <v>32</v>
      </c>
      <c r="Q2">
        <v>17</v>
      </c>
      <c r="R2">
        <v>20</v>
      </c>
      <c r="S2">
        <v>7</v>
      </c>
      <c r="U2">
        <v>0</v>
      </c>
      <c r="V2">
        <v>250</v>
      </c>
      <c r="W2">
        <v>125</v>
      </c>
      <c r="AA2">
        <v>48</v>
      </c>
      <c r="AB2">
        <v>2</v>
      </c>
      <c r="AC2">
        <v>50</v>
      </c>
      <c r="AD2">
        <v>35</v>
      </c>
      <c r="AE2">
        <v>18.02</v>
      </c>
    </row>
    <row r="3" spans="1:31" x14ac:dyDescent="0.25">
      <c r="A3" s="4">
        <v>42551</v>
      </c>
      <c r="B3">
        <v>3980</v>
      </c>
      <c r="C3">
        <v>3428</v>
      </c>
      <c r="D3">
        <v>0.86099999999999999</v>
      </c>
      <c r="E3">
        <v>3640</v>
      </c>
      <c r="F3">
        <v>5.9</v>
      </c>
      <c r="G3">
        <v>6.8</v>
      </c>
      <c r="H3">
        <v>5.0999999999999996</v>
      </c>
      <c r="I3">
        <v>6.3</v>
      </c>
      <c r="J3">
        <v>202</v>
      </c>
      <c r="K3">
        <v>70</v>
      </c>
      <c r="L3">
        <v>271</v>
      </c>
      <c r="M3">
        <v>72</v>
      </c>
      <c r="N3">
        <v>68</v>
      </c>
      <c r="O3">
        <v>38</v>
      </c>
      <c r="P3">
        <v>31</v>
      </c>
      <c r="Q3">
        <v>16</v>
      </c>
      <c r="R3">
        <v>16</v>
      </c>
      <c r="S3">
        <v>7</v>
      </c>
      <c r="U3">
        <v>2</v>
      </c>
      <c r="V3">
        <v>251</v>
      </c>
      <c r="W3">
        <v>96</v>
      </c>
      <c r="AA3">
        <v>21</v>
      </c>
      <c r="AB3">
        <v>49</v>
      </c>
      <c r="AC3">
        <v>70</v>
      </c>
      <c r="AD3">
        <v>49</v>
      </c>
      <c r="AE3">
        <v>18.05</v>
      </c>
    </row>
    <row r="4" spans="1:31" x14ac:dyDescent="0.25">
      <c r="A4" s="4">
        <v>42643</v>
      </c>
      <c r="B4">
        <v>4342</v>
      </c>
      <c r="C4">
        <v>3818</v>
      </c>
      <c r="D4">
        <v>0.879</v>
      </c>
      <c r="E4">
        <v>3968</v>
      </c>
      <c r="F4">
        <v>7</v>
      </c>
      <c r="G4">
        <v>7.9</v>
      </c>
      <c r="H4">
        <v>6.1</v>
      </c>
      <c r="I4">
        <v>6.7</v>
      </c>
      <c r="J4">
        <v>663</v>
      </c>
      <c r="K4">
        <v>211</v>
      </c>
      <c r="L4">
        <v>874</v>
      </c>
      <c r="M4">
        <v>202</v>
      </c>
      <c r="N4">
        <v>205</v>
      </c>
      <c r="O4">
        <v>123</v>
      </c>
      <c r="P4">
        <v>90</v>
      </c>
      <c r="Q4">
        <v>50</v>
      </c>
      <c r="R4">
        <v>51</v>
      </c>
      <c r="S4">
        <v>20</v>
      </c>
      <c r="U4">
        <v>16</v>
      </c>
      <c r="V4">
        <v>758</v>
      </c>
      <c r="W4">
        <v>107</v>
      </c>
      <c r="AA4">
        <v>116</v>
      </c>
      <c r="AB4">
        <v>70</v>
      </c>
      <c r="AC4">
        <v>187</v>
      </c>
      <c r="AD4">
        <v>131</v>
      </c>
      <c r="AE4">
        <v>18.72</v>
      </c>
    </row>
    <row r="5" spans="1:31" x14ac:dyDescent="0.25">
      <c r="A5" s="4">
        <v>42735</v>
      </c>
      <c r="B5">
        <v>4490</v>
      </c>
      <c r="C5">
        <v>3773</v>
      </c>
      <c r="D5">
        <v>0.84099999999999997</v>
      </c>
      <c r="E5">
        <v>3967</v>
      </c>
      <c r="F5">
        <v>6.2</v>
      </c>
      <c r="G5">
        <v>7</v>
      </c>
      <c r="H5">
        <v>5.2</v>
      </c>
      <c r="I5">
        <v>6.5</v>
      </c>
      <c r="J5">
        <v>235</v>
      </c>
      <c r="K5">
        <v>78</v>
      </c>
      <c r="L5">
        <v>313</v>
      </c>
      <c r="M5">
        <v>87</v>
      </c>
      <c r="N5">
        <v>77</v>
      </c>
      <c r="O5">
        <v>42</v>
      </c>
      <c r="P5">
        <v>33</v>
      </c>
      <c r="Q5">
        <v>21</v>
      </c>
      <c r="R5">
        <v>16</v>
      </c>
      <c r="S5">
        <v>7</v>
      </c>
      <c r="U5">
        <v>8</v>
      </c>
      <c r="V5">
        <v>290</v>
      </c>
      <c r="W5">
        <v>137</v>
      </c>
      <c r="AA5">
        <v>23</v>
      </c>
      <c r="AB5">
        <v>42</v>
      </c>
      <c r="AC5">
        <v>65</v>
      </c>
      <c r="AD5">
        <v>47</v>
      </c>
      <c r="AE5">
        <v>19.829999999999998</v>
      </c>
    </row>
    <row r="6" spans="1:31" x14ac:dyDescent="0.25">
      <c r="A6" s="4">
        <v>42825</v>
      </c>
      <c r="B6">
        <v>4547</v>
      </c>
      <c r="C6">
        <v>3784</v>
      </c>
      <c r="D6">
        <v>0.83199999999999996</v>
      </c>
      <c r="E6">
        <v>3964</v>
      </c>
      <c r="F6">
        <v>5.7</v>
      </c>
      <c r="G6">
        <v>6.6</v>
      </c>
      <c r="H6">
        <v>4.7</v>
      </c>
      <c r="I6">
        <v>7.5</v>
      </c>
      <c r="J6">
        <v>214</v>
      </c>
      <c r="K6">
        <v>87</v>
      </c>
      <c r="L6">
        <v>301</v>
      </c>
      <c r="M6">
        <v>101</v>
      </c>
      <c r="N6">
        <v>90</v>
      </c>
      <c r="O6">
        <v>55</v>
      </c>
      <c r="P6">
        <v>37</v>
      </c>
      <c r="Q6">
        <v>19</v>
      </c>
      <c r="R6">
        <v>19</v>
      </c>
      <c r="S6">
        <v>7</v>
      </c>
      <c r="U6">
        <v>14</v>
      </c>
      <c r="V6">
        <v>342</v>
      </c>
      <c r="W6">
        <v>56</v>
      </c>
      <c r="AA6">
        <v>-41</v>
      </c>
      <c r="AB6">
        <v>-61</v>
      </c>
      <c r="AC6">
        <v>-102</v>
      </c>
      <c r="AD6">
        <v>-72</v>
      </c>
      <c r="AE6">
        <v>20.39</v>
      </c>
    </row>
    <row r="7" spans="1:31" x14ac:dyDescent="0.25">
      <c r="A7" s="4">
        <v>42916</v>
      </c>
      <c r="B7">
        <v>4639</v>
      </c>
      <c r="C7">
        <v>3973</v>
      </c>
      <c r="D7">
        <v>0.85699999999999998</v>
      </c>
      <c r="E7">
        <v>4063</v>
      </c>
      <c r="F7">
        <v>6</v>
      </c>
      <c r="G7">
        <v>7.2</v>
      </c>
      <c r="H7">
        <v>5.0999999999999996</v>
      </c>
      <c r="I7">
        <v>7.2</v>
      </c>
      <c r="J7">
        <v>238</v>
      </c>
      <c r="K7">
        <v>97</v>
      </c>
      <c r="L7">
        <v>334</v>
      </c>
      <c r="M7">
        <v>95</v>
      </c>
      <c r="N7">
        <v>77</v>
      </c>
      <c r="O7">
        <v>56</v>
      </c>
      <c r="P7">
        <v>40</v>
      </c>
      <c r="Q7">
        <v>22</v>
      </c>
      <c r="R7">
        <v>20</v>
      </c>
      <c r="S7">
        <v>8</v>
      </c>
      <c r="U7">
        <v>14</v>
      </c>
      <c r="V7">
        <v>332</v>
      </c>
      <c r="W7">
        <v>87</v>
      </c>
      <c r="AA7">
        <v>2</v>
      </c>
      <c r="AB7">
        <v>-31</v>
      </c>
      <c r="AC7">
        <v>-29</v>
      </c>
      <c r="AD7">
        <v>-29</v>
      </c>
      <c r="AE7">
        <v>18.600000000000001</v>
      </c>
    </row>
    <row r="8" spans="1:31" x14ac:dyDescent="0.25">
      <c r="A8" s="4">
        <v>43008</v>
      </c>
      <c r="B8">
        <v>4780</v>
      </c>
      <c r="C8">
        <v>4119</v>
      </c>
      <c r="D8">
        <v>0.86199999999999999</v>
      </c>
      <c r="E8">
        <v>4173</v>
      </c>
      <c r="F8">
        <v>6.4</v>
      </c>
      <c r="G8">
        <v>7.6</v>
      </c>
      <c r="H8">
        <v>5.5</v>
      </c>
      <c r="I8">
        <v>6.8</v>
      </c>
      <c r="J8">
        <v>262</v>
      </c>
      <c r="K8">
        <v>99</v>
      </c>
      <c r="L8">
        <v>361</v>
      </c>
      <c r="M8">
        <v>93</v>
      </c>
      <c r="N8">
        <v>76</v>
      </c>
      <c r="O8">
        <v>54</v>
      </c>
      <c r="P8">
        <v>38</v>
      </c>
      <c r="Q8">
        <v>26</v>
      </c>
      <c r="R8">
        <v>18</v>
      </c>
      <c r="S8">
        <v>8</v>
      </c>
      <c r="U8">
        <v>14</v>
      </c>
      <c r="V8">
        <v>327</v>
      </c>
      <c r="AA8">
        <v>35</v>
      </c>
      <c r="AB8">
        <v>7</v>
      </c>
      <c r="AC8">
        <v>42</v>
      </c>
      <c r="AD8">
        <v>40</v>
      </c>
      <c r="AE8">
        <v>17.82</v>
      </c>
    </row>
    <row r="9" spans="1:31" x14ac:dyDescent="0.25">
      <c r="A9" s="4">
        <v>43100</v>
      </c>
      <c r="B9">
        <v>4895</v>
      </c>
      <c r="C9">
        <v>4042</v>
      </c>
      <c r="D9">
        <v>0.82599999999999996</v>
      </c>
      <c r="E9">
        <v>4226</v>
      </c>
      <c r="F9">
        <v>5.9</v>
      </c>
      <c r="G9">
        <v>6.9</v>
      </c>
      <c r="H9">
        <v>4.9000000000000004</v>
      </c>
      <c r="I9">
        <v>6.7</v>
      </c>
      <c r="J9">
        <v>240</v>
      </c>
      <c r="K9">
        <v>95</v>
      </c>
      <c r="L9">
        <v>336</v>
      </c>
      <c r="M9">
        <v>100</v>
      </c>
      <c r="N9">
        <v>82</v>
      </c>
      <c r="O9">
        <v>59</v>
      </c>
      <c r="P9">
        <v>36</v>
      </c>
      <c r="Q9">
        <v>24</v>
      </c>
      <c r="R9">
        <v>20</v>
      </c>
      <c r="S9">
        <v>7</v>
      </c>
      <c r="U9">
        <v>3</v>
      </c>
      <c r="V9">
        <v>330</v>
      </c>
      <c r="AA9">
        <v>6</v>
      </c>
      <c r="AB9">
        <v>40</v>
      </c>
      <c r="AC9">
        <v>46</v>
      </c>
      <c r="AD9">
        <v>28</v>
      </c>
      <c r="AE9">
        <v>18.93</v>
      </c>
    </row>
    <row r="10" spans="1:31" x14ac:dyDescent="0.25">
      <c r="A10" s="4">
        <v>43190</v>
      </c>
      <c r="B10">
        <v>5055</v>
      </c>
      <c r="C10">
        <v>4155</v>
      </c>
      <c r="D10">
        <v>0.82199999999999995</v>
      </c>
      <c r="E10">
        <v>4263</v>
      </c>
      <c r="F10">
        <v>5.0999999999999996</v>
      </c>
      <c r="G10">
        <v>6.3</v>
      </c>
      <c r="H10">
        <v>4.2</v>
      </c>
      <c r="I10">
        <v>7.3</v>
      </c>
      <c r="J10">
        <v>212</v>
      </c>
      <c r="K10">
        <v>107</v>
      </c>
      <c r="L10">
        <v>319</v>
      </c>
      <c r="M10">
        <v>119</v>
      </c>
      <c r="N10">
        <v>87</v>
      </c>
      <c r="O10">
        <v>61</v>
      </c>
      <c r="P10">
        <v>41</v>
      </c>
      <c r="Q10">
        <v>19</v>
      </c>
      <c r="R10">
        <v>19</v>
      </c>
      <c r="S10">
        <v>7</v>
      </c>
      <c r="U10">
        <v>15</v>
      </c>
      <c r="V10">
        <v>368</v>
      </c>
      <c r="AA10">
        <v>-49</v>
      </c>
      <c r="AB10">
        <v>-38</v>
      </c>
      <c r="AC10">
        <v>-87</v>
      </c>
      <c r="AD10">
        <v>-61</v>
      </c>
      <c r="AE10">
        <v>18.760000000000002</v>
      </c>
    </row>
    <row r="11" spans="1:31" x14ac:dyDescent="0.25">
      <c r="A11" s="4">
        <v>43281</v>
      </c>
      <c r="B11">
        <v>5060</v>
      </c>
      <c r="C11">
        <v>4337</v>
      </c>
      <c r="D11">
        <v>0.85799999999999998</v>
      </c>
      <c r="E11">
        <v>4491</v>
      </c>
      <c r="F11">
        <v>4.8</v>
      </c>
      <c r="G11">
        <v>6.2</v>
      </c>
      <c r="H11">
        <v>4.0999999999999996</v>
      </c>
      <c r="I11">
        <v>6.8</v>
      </c>
      <c r="J11">
        <v>208</v>
      </c>
      <c r="K11">
        <v>105</v>
      </c>
      <c r="L11">
        <v>314</v>
      </c>
      <c r="M11">
        <v>123</v>
      </c>
      <c r="N11">
        <v>76</v>
      </c>
      <c r="O11">
        <v>58</v>
      </c>
      <c r="P11">
        <v>38</v>
      </c>
      <c r="Q11">
        <v>19</v>
      </c>
      <c r="R11">
        <v>19</v>
      </c>
      <c r="S11">
        <v>6</v>
      </c>
      <c r="U11">
        <v>3</v>
      </c>
      <c r="V11">
        <v>343</v>
      </c>
      <c r="AA11">
        <v>-29</v>
      </c>
      <c r="AB11">
        <v>33</v>
      </c>
      <c r="AC11">
        <v>4</v>
      </c>
      <c r="AD11">
        <v>2</v>
      </c>
      <c r="AE11">
        <v>19.37</v>
      </c>
    </row>
    <row r="12" spans="1:31" x14ac:dyDescent="0.25">
      <c r="A12" s="4">
        <v>43373</v>
      </c>
      <c r="B12">
        <v>5422</v>
      </c>
      <c r="C12">
        <v>4526</v>
      </c>
      <c r="D12">
        <v>0.83499999999999996</v>
      </c>
      <c r="E12">
        <v>4680</v>
      </c>
      <c r="F12">
        <v>6</v>
      </c>
      <c r="G12">
        <v>7.2</v>
      </c>
      <c r="H12">
        <v>5</v>
      </c>
      <c r="I12">
        <v>6.9</v>
      </c>
      <c r="J12">
        <v>271</v>
      </c>
      <c r="K12">
        <v>118</v>
      </c>
      <c r="L12">
        <v>389</v>
      </c>
      <c r="M12">
        <v>140</v>
      </c>
      <c r="N12">
        <v>85</v>
      </c>
      <c r="O12">
        <v>61</v>
      </c>
      <c r="P12">
        <v>44</v>
      </c>
      <c r="Q12">
        <v>18</v>
      </c>
      <c r="R12">
        <v>21</v>
      </c>
      <c r="S12">
        <v>6</v>
      </c>
      <c r="U12">
        <v>1</v>
      </c>
      <c r="V12">
        <v>376</v>
      </c>
      <c r="AA12">
        <v>13</v>
      </c>
      <c r="AB12">
        <v>-24</v>
      </c>
      <c r="AC12">
        <v>-11</v>
      </c>
      <c r="AD12">
        <v>-6</v>
      </c>
      <c r="AE12">
        <v>18.98</v>
      </c>
    </row>
    <row r="13" spans="1:31" x14ac:dyDescent="0.25">
      <c r="A13" s="4">
        <v>43465</v>
      </c>
      <c r="B13">
        <v>5472</v>
      </c>
      <c r="C13">
        <v>4731</v>
      </c>
      <c r="D13">
        <v>0.86499999999999999</v>
      </c>
      <c r="E13">
        <v>4693</v>
      </c>
      <c r="F13" s="5"/>
      <c r="G13">
        <v>7.3</v>
      </c>
      <c r="I13">
        <v>7</v>
      </c>
      <c r="J13">
        <v>273</v>
      </c>
      <c r="K13">
        <v>129</v>
      </c>
      <c r="L13">
        <v>402</v>
      </c>
      <c r="M13">
        <v>147</v>
      </c>
      <c r="N13">
        <v>82</v>
      </c>
      <c r="O13">
        <v>59</v>
      </c>
      <c r="P13">
        <v>40</v>
      </c>
      <c r="Q13">
        <v>21</v>
      </c>
      <c r="R13">
        <v>20</v>
      </c>
      <c r="S13">
        <v>7</v>
      </c>
      <c r="U13">
        <v>8</v>
      </c>
      <c r="V13">
        <v>384</v>
      </c>
      <c r="AA13">
        <v>18</v>
      </c>
      <c r="AB13">
        <v>22</v>
      </c>
      <c r="AC13">
        <v>40</v>
      </c>
      <c r="AD13">
        <v>26</v>
      </c>
      <c r="AE13">
        <v>19.68</v>
      </c>
    </row>
    <row r="14" spans="1:31" x14ac:dyDescent="0.25">
      <c r="A14" s="4">
        <v>43555</v>
      </c>
      <c r="B14">
        <v>5704</v>
      </c>
      <c r="C14">
        <v>4744</v>
      </c>
      <c r="D14">
        <v>0.83199999999999996</v>
      </c>
      <c r="E14">
        <v>4962</v>
      </c>
      <c r="G14">
        <v>6.5</v>
      </c>
      <c r="I14">
        <v>6.5</v>
      </c>
      <c r="J14">
        <v>239</v>
      </c>
      <c r="K14">
        <v>132</v>
      </c>
      <c r="L14">
        <v>371</v>
      </c>
      <c r="M14">
        <v>138</v>
      </c>
      <c r="N14">
        <v>12</v>
      </c>
      <c r="O14">
        <v>64</v>
      </c>
      <c r="P14">
        <v>44</v>
      </c>
      <c r="Q14">
        <v>14</v>
      </c>
      <c r="R14">
        <v>18</v>
      </c>
      <c r="S14">
        <v>67</v>
      </c>
      <c r="U14">
        <v>13</v>
      </c>
      <c r="V14">
        <v>370</v>
      </c>
      <c r="AA14">
        <v>1</v>
      </c>
      <c r="AB14">
        <v>36</v>
      </c>
      <c r="AC14">
        <v>38</v>
      </c>
      <c r="AD14">
        <v>27</v>
      </c>
      <c r="AE14">
        <v>19.22</v>
      </c>
    </row>
    <row r="15" spans="1:31" x14ac:dyDescent="0.25">
      <c r="A15" s="4">
        <v>43646</v>
      </c>
      <c r="B15">
        <v>6154</v>
      </c>
      <c r="C15">
        <v>5370</v>
      </c>
      <c r="D15">
        <v>0.873</v>
      </c>
      <c r="E15">
        <v>5654</v>
      </c>
      <c r="G15">
        <v>7.1</v>
      </c>
      <c r="I15">
        <v>6.5</v>
      </c>
      <c r="J15">
        <v>283</v>
      </c>
      <c r="K15">
        <v>151</v>
      </c>
      <c r="L15">
        <v>435</v>
      </c>
      <c r="M15">
        <v>161</v>
      </c>
      <c r="N15">
        <v>16</v>
      </c>
      <c r="O15">
        <v>62</v>
      </c>
      <c r="P15">
        <v>46</v>
      </c>
      <c r="Q15">
        <v>18</v>
      </c>
      <c r="R15">
        <v>19</v>
      </c>
      <c r="S15">
        <v>70</v>
      </c>
      <c r="U15">
        <v>8</v>
      </c>
      <c r="V15">
        <v>400</v>
      </c>
      <c r="AA15">
        <v>34</v>
      </c>
      <c r="AB15">
        <v>-24</v>
      </c>
      <c r="AC15">
        <v>10</v>
      </c>
      <c r="AD15">
        <v>6</v>
      </c>
      <c r="AE15">
        <v>19.12</v>
      </c>
    </row>
    <row r="16" spans="1:31" x14ac:dyDescent="0.25">
      <c r="A16" s="4">
        <v>43738</v>
      </c>
      <c r="B16">
        <v>6341</v>
      </c>
      <c r="C16">
        <v>5398</v>
      </c>
      <c r="D16">
        <v>0.85099999999999998</v>
      </c>
      <c r="E16">
        <v>5620</v>
      </c>
      <c r="G16">
        <v>7.7</v>
      </c>
      <c r="I16">
        <v>6.3</v>
      </c>
      <c r="J16">
        <v>331</v>
      </c>
      <c r="K16">
        <v>153</v>
      </c>
      <c r="L16">
        <v>484</v>
      </c>
      <c r="M16">
        <v>147</v>
      </c>
      <c r="N16">
        <v>12</v>
      </c>
      <c r="O16">
        <v>66</v>
      </c>
      <c r="P16">
        <v>46</v>
      </c>
      <c r="Q16">
        <v>21</v>
      </c>
      <c r="R16">
        <v>21</v>
      </c>
      <c r="S16">
        <v>69</v>
      </c>
      <c r="U16">
        <v>15</v>
      </c>
      <c r="V16">
        <v>397</v>
      </c>
      <c r="AA16">
        <v>87</v>
      </c>
      <c r="AB16">
        <v>-35</v>
      </c>
      <c r="AC16">
        <v>52</v>
      </c>
      <c r="AD16">
        <v>36</v>
      </c>
      <c r="AE16">
        <v>19.420000000000002</v>
      </c>
    </row>
    <row r="17" spans="1:31" x14ac:dyDescent="0.25">
      <c r="A17" s="4">
        <v>43830</v>
      </c>
      <c r="B17">
        <v>6300</v>
      </c>
      <c r="C17">
        <v>5521</v>
      </c>
      <c r="D17">
        <v>0.876</v>
      </c>
      <c r="E17">
        <v>5738</v>
      </c>
      <c r="G17">
        <v>8.1999999999999993</v>
      </c>
      <c r="I17">
        <v>6.55</v>
      </c>
      <c r="J17">
        <v>349</v>
      </c>
      <c r="K17">
        <v>168</v>
      </c>
      <c r="L17">
        <v>516</v>
      </c>
      <c r="M17">
        <v>158</v>
      </c>
      <c r="N17">
        <v>8</v>
      </c>
      <c r="O17">
        <v>73</v>
      </c>
      <c r="P17">
        <v>51</v>
      </c>
      <c r="Q17">
        <v>22</v>
      </c>
      <c r="R17">
        <v>19</v>
      </c>
      <c r="S17">
        <v>76</v>
      </c>
      <c r="U17">
        <v>6</v>
      </c>
      <c r="V17">
        <v>412</v>
      </c>
      <c r="AA17">
        <v>104</v>
      </c>
      <c r="AB17">
        <v>-9</v>
      </c>
      <c r="AC17">
        <v>96</v>
      </c>
      <c r="AD17">
        <v>68</v>
      </c>
      <c r="AE17">
        <v>19.28</v>
      </c>
    </row>
    <row r="18" spans="1:31" x14ac:dyDescent="0.25">
      <c r="A18" s="4">
        <v>43921</v>
      </c>
      <c r="B18">
        <v>6095</v>
      </c>
      <c r="C18">
        <v>5166</v>
      </c>
      <c r="D18">
        <v>0.84699999999999998</v>
      </c>
      <c r="E18">
        <v>5277</v>
      </c>
      <c r="G18">
        <v>5.5</v>
      </c>
      <c r="I18">
        <v>5.28</v>
      </c>
      <c r="J18">
        <v>207</v>
      </c>
      <c r="K18">
        <v>126</v>
      </c>
      <c r="L18">
        <v>333</v>
      </c>
      <c r="M18">
        <v>107</v>
      </c>
      <c r="N18">
        <v>16</v>
      </c>
      <c r="O18">
        <v>63</v>
      </c>
      <c r="P18">
        <v>40</v>
      </c>
      <c r="Q18">
        <v>15</v>
      </c>
      <c r="R18">
        <v>10</v>
      </c>
      <c r="S18">
        <v>9</v>
      </c>
      <c r="T18">
        <v>52</v>
      </c>
      <c r="U18">
        <v>7</v>
      </c>
      <c r="V18">
        <v>320</v>
      </c>
      <c r="AA18">
        <v>13</v>
      </c>
      <c r="AB18">
        <v>-104</v>
      </c>
      <c r="AC18">
        <v>-91</v>
      </c>
      <c r="AD18">
        <v>-64</v>
      </c>
      <c r="AE18">
        <v>19.88</v>
      </c>
    </row>
    <row r="19" spans="1:31" x14ac:dyDescent="0.25">
      <c r="A19" s="4">
        <v>44012</v>
      </c>
      <c r="B19">
        <v>1437</v>
      </c>
      <c r="C19">
        <v>1138</v>
      </c>
      <c r="D19">
        <v>0.79200000000000004</v>
      </c>
      <c r="E19">
        <v>1105</v>
      </c>
      <c r="G19">
        <v>4.7</v>
      </c>
      <c r="I19">
        <v>11.94</v>
      </c>
      <c r="J19">
        <v>37</v>
      </c>
      <c r="K19">
        <v>29</v>
      </c>
      <c r="L19">
        <v>66</v>
      </c>
      <c r="M19">
        <v>22</v>
      </c>
      <c r="N19">
        <v>19</v>
      </c>
      <c r="O19">
        <v>19</v>
      </c>
      <c r="P19">
        <v>29</v>
      </c>
      <c r="Q19">
        <v>8</v>
      </c>
      <c r="R19">
        <v>7</v>
      </c>
      <c r="S19">
        <v>9</v>
      </c>
      <c r="T19">
        <v>54</v>
      </c>
      <c r="U19">
        <v>2</v>
      </c>
      <c r="V19">
        <v>169</v>
      </c>
      <c r="AA19">
        <v>-102</v>
      </c>
      <c r="AB19">
        <v>0</v>
      </c>
      <c r="AC19">
        <v>-102</v>
      </c>
      <c r="AD19">
        <v>-72</v>
      </c>
      <c r="AE19">
        <v>23.37</v>
      </c>
    </row>
    <row r="20" spans="1:31" x14ac:dyDescent="0.25">
      <c r="A20" s="4">
        <v>44104</v>
      </c>
      <c r="B20">
        <v>4763</v>
      </c>
      <c r="C20">
        <v>3496</v>
      </c>
      <c r="D20">
        <v>0.73399999999999999</v>
      </c>
      <c r="E20">
        <v>3470</v>
      </c>
      <c r="G20">
        <v>4.5999999999999996</v>
      </c>
      <c r="I20">
        <v>6.64</v>
      </c>
      <c r="J20">
        <v>123</v>
      </c>
      <c r="K20">
        <v>87</v>
      </c>
      <c r="L20">
        <v>210</v>
      </c>
      <c r="M20">
        <v>73</v>
      </c>
      <c r="N20">
        <v>24</v>
      </c>
      <c r="O20">
        <v>46</v>
      </c>
      <c r="P20">
        <v>39</v>
      </c>
      <c r="Q20">
        <v>43</v>
      </c>
      <c r="R20">
        <v>14</v>
      </c>
      <c r="S20">
        <v>10</v>
      </c>
      <c r="T20">
        <v>57</v>
      </c>
      <c r="U20">
        <v>4</v>
      </c>
      <c r="V20">
        <v>310</v>
      </c>
      <c r="AA20">
        <v>-99</v>
      </c>
      <c r="AB20">
        <v>-23</v>
      </c>
      <c r="AC20">
        <v>-123</v>
      </c>
      <c r="AD20">
        <v>-97</v>
      </c>
      <c r="AE20">
        <v>22.11</v>
      </c>
    </row>
    <row r="21" spans="1:31" x14ac:dyDescent="0.25">
      <c r="A21" s="4">
        <v>44196</v>
      </c>
      <c r="B21">
        <v>5979</v>
      </c>
      <c r="C21">
        <v>4797</v>
      </c>
      <c r="D21">
        <v>0.80200000000000005</v>
      </c>
      <c r="E21">
        <v>4861</v>
      </c>
      <c r="G21">
        <v>6.9</v>
      </c>
      <c r="I21">
        <v>6.04</v>
      </c>
      <c r="J21">
        <v>220</v>
      </c>
      <c r="K21">
        <v>185</v>
      </c>
      <c r="L21">
        <v>405</v>
      </c>
      <c r="M21">
        <v>102</v>
      </c>
      <c r="N21">
        <v>25</v>
      </c>
      <c r="O21">
        <v>58</v>
      </c>
      <c r="P21">
        <v>49</v>
      </c>
      <c r="Q21">
        <v>17</v>
      </c>
      <c r="R21">
        <v>23</v>
      </c>
      <c r="S21">
        <v>12</v>
      </c>
      <c r="T21">
        <v>65</v>
      </c>
      <c r="U21">
        <v>6</v>
      </c>
      <c r="V21">
        <v>357</v>
      </c>
      <c r="AA21">
        <v>48</v>
      </c>
      <c r="AB21">
        <v>20</v>
      </c>
      <c r="AC21">
        <v>68</v>
      </c>
      <c r="AD21">
        <v>45</v>
      </c>
      <c r="AE21">
        <v>20.63</v>
      </c>
    </row>
    <row r="22" spans="1:31" x14ac:dyDescent="0.25">
      <c r="A22" s="4">
        <v>44286</v>
      </c>
      <c r="B22">
        <v>5380</v>
      </c>
      <c r="C22">
        <v>4202</v>
      </c>
      <c r="D22">
        <v>0.78100000000000003</v>
      </c>
      <c r="E22">
        <v>4271</v>
      </c>
      <c r="G22">
        <v>5.9</v>
      </c>
      <c r="I22">
        <v>6.5</v>
      </c>
      <c r="J22">
        <v>157</v>
      </c>
      <c r="K22">
        <v>154</v>
      </c>
      <c r="L22">
        <v>311</v>
      </c>
      <c r="M22">
        <v>93</v>
      </c>
      <c r="N22">
        <v>23</v>
      </c>
      <c r="O22">
        <v>59</v>
      </c>
      <c r="P22">
        <v>47</v>
      </c>
      <c r="Q22">
        <v>17</v>
      </c>
      <c r="R22">
        <v>21</v>
      </c>
      <c r="S22">
        <v>12</v>
      </c>
      <c r="T22">
        <v>63</v>
      </c>
      <c r="U22">
        <v>11</v>
      </c>
      <c r="V22">
        <v>347</v>
      </c>
      <c r="AA22">
        <v>-36</v>
      </c>
      <c r="AB22">
        <v>-15</v>
      </c>
      <c r="AC22">
        <v>-51</v>
      </c>
      <c r="AD22">
        <v>-36</v>
      </c>
      <c r="AE22">
        <v>20.32</v>
      </c>
    </row>
    <row r="23" spans="1:31" x14ac:dyDescent="0.25">
      <c r="A23" s="4">
        <v>44377</v>
      </c>
      <c r="B23">
        <v>7028</v>
      </c>
      <c r="C23">
        <v>6082</v>
      </c>
      <c r="D23">
        <v>0.86599999999999999</v>
      </c>
      <c r="E23">
        <v>6202</v>
      </c>
      <c r="G23">
        <v>8.3000000000000007</v>
      </c>
      <c r="I23">
        <v>6.4</v>
      </c>
      <c r="J23">
        <v>340</v>
      </c>
      <c r="K23">
        <v>241</v>
      </c>
      <c r="L23">
        <v>581</v>
      </c>
      <c r="M23">
        <v>147</v>
      </c>
      <c r="N23">
        <v>24</v>
      </c>
      <c r="O23">
        <v>77</v>
      </c>
      <c r="P23">
        <v>59</v>
      </c>
      <c r="Q23">
        <v>24</v>
      </c>
      <c r="R23">
        <v>25</v>
      </c>
      <c r="S23">
        <v>12</v>
      </c>
      <c r="T23">
        <v>67</v>
      </c>
      <c r="U23">
        <v>12</v>
      </c>
      <c r="V23">
        <v>447</v>
      </c>
      <c r="AA23">
        <v>134</v>
      </c>
      <c r="AB23">
        <v>-23</v>
      </c>
      <c r="AC23">
        <v>111</v>
      </c>
      <c r="AD23">
        <v>78</v>
      </c>
      <c r="AE23">
        <v>20.05</v>
      </c>
    </row>
    <row r="24" spans="1:31" x14ac:dyDescent="0.25">
      <c r="A24" s="4">
        <v>44469</v>
      </c>
      <c r="B24">
        <v>7667</v>
      </c>
      <c r="C24">
        <v>6551</v>
      </c>
      <c r="D24">
        <v>0.85399999999999998</v>
      </c>
      <c r="E24">
        <v>6650</v>
      </c>
      <c r="G24">
        <v>8.3000000000000007</v>
      </c>
      <c r="I24">
        <v>6.2</v>
      </c>
      <c r="J24">
        <v>371</v>
      </c>
      <c r="K24">
        <v>259</v>
      </c>
      <c r="L24">
        <v>631</v>
      </c>
      <c r="M24">
        <v>168</v>
      </c>
      <c r="N24">
        <v>21</v>
      </c>
      <c r="O24">
        <v>75</v>
      </c>
      <c r="P24">
        <v>61</v>
      </c>
      <c r="Q24">
        <v>28</v>
      </c>
      <c r="R24">
        <v>25</v>
      </c>
      <c r="S24">
        <v>13</v>
      </c>
      <c r="T24">
        <v>69</v>
      </c>
      <c r="U24">
        <v>16</v>
      </c>
      <c r="V24">
        <v>477</v>
      </c>
      <c r="AA24">
        <v>154</v>
      </c>
      <c r="AB24">
        <v>-47</v>
      </c>
      <c r="AC24">
        <v>107</v>
      </c>
      <c r="AD24">
        <v>75</v>
      </c>
      <c r="AE24">
        <v>20.010000000000002</v>
      </c>
    </row>
    <row r="25" spans="1:31" x14ac:dyDescent="0.25">
      <c r="A25" s="4">
        <v>44561</v>
      </c>
      <c r="B25">
        <v>8022</v>
      </c>
      <c r="C25">
        <v>6968</v>
      </c>
      <c r="D25">
        <v>0.86899999999999999</v>
      </c>
      <c r="E25">
        <v>7281</v>
      </c>
      <c r="G25">
        <v>8.5</v>
      </c>
      <c r="I25">
        <v>6.6</v>
      </c>
      <c r="J25">
        <v>398</v>
      </c>
      <c r="K25">
        <v>279</v>
      </c>
      <c r="L25">
        <v>678</v>
      </c>
      <c r="M25">
        <v>201</v>
      </c>
      <c r="N25">
        <v>15</v>
      </c>
      <c r="O25">
        <v>85</v>
      </c>
      <c r="P25">
        <v>72</v>
      </c>
      <c r="Q25">
        <v>27</v>
      </c>
      <c r="R25">
        <v>26</v>
      </c>
      <c r="S25">
        <v>19</v>
      </c>
      <c r="T25">
        <v>70</v>
      </c>
      <c r="U25">
        <v>16</v>
      </c>
      <c r="V25">
        <v>531</v>
      </c>
      <c r="AA25">
        <v>147</v>
      </c>
      <c r="AB25">
        <v>-176</v>
      </c>
      <c r="AC25">
        <v>-29</v>
      </c>
      <c r="AD25">
        <v>-10</v>
      </c>
      <c r="AE25">
        <v>20.75</v>
      </c>
    </row>
    <row r="26" spans="1:31" x14ac:dyDescent="0.25">
      <c r="A26" s="4">
        <v>44651</v>
      </c>
      <c r="B26">
        <v>8061</v>
      </c>
      <c r="C26">
        <v>6728</v>
      </c>
      <c r="D26">
        <v>0.83499999999999996</v>
      </c>
      <c r="E26">
        <v>6989</v>
      </c>
      <c r="G26">
        <v>7</v>
      </c>
      <c r="I26">
        <v>7.42</v>
      </c>
      <c r="J26">
        <v>322</v>
      </c>
      <c r="K26">
        <v>244</v>
      </c>
      <c r="L26">
        <v>567</v>
      </c>
      <c r="M26">
        <v>243</v>
      </c>
      <c r="N26">
        <v>25</v>
      </c>
      <c r="O26">
        <v>92</v>
      </c>
      <c r="P26">
        <v>75</v>
      </c>
      <c r="Q26">
        <v>33</v>
      </c>
      <c r="R26">
        <v>26</v>
      </c>
      <c r="S26">
        <v>20</v>
      </c>
      <c r="T26">
        <v>67</v>
      </c>
      <c r="U26">
        <v>17</v>
      </c>
      <c r="V26">
        <v>598</v>
      </c>
      <c r="AA26">
        <v>-31</v>
      </c>
      <c r="AB26">
        <v>-33</v>
      </c>
      <c r="AC26">
        <v>-65</v>
      </c>
      <c r="AD26">
        <v>-49</v>
      </c>
      <c r="AE26">
        <v>20.05</v>
      </c>
    </row>
    <row r="27" spans="1:31" x14ac:dyDescent="0.25">
      <c r="A27" s="4">
        <v>44742</v>
      </c>
      <c r="B27">
        <v>8361</v>
      </c>
      <c r="C27">
        <v>7156</v>
      </c>
      <c r="D27">
        <v>0.85599999999999998</v>
      </c>
      <c r="E27">
        <v>7463</v>
      </c>
      <c r="G27">
        <v>8.3000000000000007</v>
      </c>
      <c r="I27">
        <v>8.5</v>
      </c>
      <c r="J27">
        <v>416</v>
      </c>
      <c r="K27">
        <v>275</v>
      </c>
      <c r="L27">
        <v>691</v>
      </c>
      <c r="M27">
        <v>359</v>
      </c>
      <c r="N27">
        <v>25</v>
      </c>
      <c r="O27">
        <v>92</v>
      </c>
      <c r="P27">
        <v>66</v>
      </c>
      <c r="Q27">
        <v>28</v>
      </c>
      <c r="R27">
        <v>26</v>
      </c>
      <c r="S27">
        <v>22</v>
      </c>
      <c r="T27">
        <v>80</v>
      </c>
      <c r="U27">
        <v>13</v>
      </c>
      <c r="V27">
        <v>710</v>
      </c>
      <c r="AA27">
        <v>-20</v>
      </c>
      <c r="AB27">
        <v>-61</v>
      </c>
      <c r="AC27">
        <v>-81</v>
      </c>
      <c r="AD27">
        <v>-49</v>
      </c>
      <c r="AE27">
        <v>20.04</v>
      </c>
    </row>
    <row r="28" spans="1:31" x14ac:dyDescent="0.25">
      <c r="A28" s="4">
        <v>44834</v>
      </c>
      <c r="B28">
        <v>9355</v>
      </c>
      <c r="C28">
        <v>8007</v>
      </c>
      <c r="D28">
        <v>0.85599999999999998</v>
      </c>
      <c r="E28">
        <v>8125</v>
      </c>
      <c r="G28">
        <v>8.1999999999999993</v>
      </c>
      <c r="I28">
        <v>7.85</v>
      </c>
      <c r="J28">
        <v>453</v>
      </c>
      <c r="K28">
        <v>316</v>
      </c>
      <c r="L28">
        <v>769</v>
      </c>
      <c r="M28">
        <v>354</v>
      </c>
      <c r="N28">
        <v>32</v>
      </c>
      <c r="O28">
        <v>94</v>
      </c>
      <c r="P28">
        <v>72</v>
      </c>
      <c r="Q28">
        <v>29</v>
      </c>
      <c r="R28">
        <v>24</v>
      </c>
      <c r="S28">
        <v>25</v>
      </c>
      <c r="T28">
        <v>82</v>
      </c>
      <c r="U28">
        <v>22</v>
      </c>
      <c r="V28">
        <v>734</v>
      </c>
      <c r="AA28">
        <v>35</v>
      </c>
      <c r="AB28">
        <v>-44</v>
      </c>
      <c r="AC28">
        <v>-9</v>
      </c>
      <c r="AD28">
        <v>40</v>
      </c>
      <c r="AE28">
        <v>20.239999999999998</v>
      </c>
    </row>
    <row r="29" spans="1:31" x14ac:dyDescent="0.25">
      <c r="A29" s="4">
        <v>44926</v>
      </c>
      <c r="B29">
        <v>9504</v>
      </c>
      <c r="C29">
        <v>8300</v>
      </c>
      <c r="D29">
        <v>0.873</v>
      </c>
      <c r="E29">
        <v>8475</v>
      </c>
      <c r="G29">
        <v>8.6300000000000008</v>
      </c>
      <c r="I29">
        <v>8</v>
      </c>
      <c r="J29">
        <v>470</v>
      </c>
      <c r="K29">
        <v>350</v>
      </c>
      <c r="L29">
        <v>820</v>
      </c>
      <c r="M29">
        <v>343</v>
      </c>
      <c r="N29">
        <v>34</v>
      </c>
      <c r="O29">
        <v>102</v>
      </c>
      <c r="P29">
        <v>79</v>
      </c>
      <c r="Q29">
        <v>42</v>
      </c>
      <c r="R29">
        <v>23</v>
      </c>
      <c r="S29">
        <v>30</v>
      </c>
      <c r="T29">
        <v>84</v>
      </c>
      <c r="U29">
        <v>23</v>
      </c>
      <c r="V29">
        <v>760</v>
      </c>
      <c r="AA29">
        <v>60</v>
      </c>
      <c r="AB29">
        <v>-38</v>
      </c>
      <c r="AC29">
        <v>22</v>
      </c>
      <c r="AD29">
        <v>-22</v>
      </c>
      <c r="AE29">
        <v>19.7</v>
      </c>
    </row>
    <row r="30" spans="1:31" x14ac:dyDescent="0.25">
      <c r="A30" s="4">
        <v>45016</v>
      </c>
      <c r="B30">
        <v>9488</v>
      </c>
      <c r="C30">
        <v>8067</v>
      </c>
      <c r="D30">
        <v>0.85</v>
      </c>
      <c r="E30">
        <v>8186</v>
      </c>
      <c r="G30">
        <v>7.71</v>
      </c>
      <c r="I30">
        <v>8.0299999999999994</v>
      </c>
      <c r="J30">
        <v>387</v>
      </c>
      <c r="K30">
        <v>344</v>
      </c>
      <c r="L30">
        <v>731</v>
      </c>
      <c r="M30">
        <v>321</v>
      </c>
      <c r="N30">
        <v>35</v>
      </c>
      <c r="O30">
        <v>110</v>
      </c>
      <c r="P30">
        <v>91</v>
      </c>
      <c r="Q30">
        <v>35</v>
      </c>
      <c r="R30">
        <v>26</v>
      </c>
      <c r="S30">
        <v>31</v>
      </c>
      <c r="T30">
        <v>88</v>
      </c>
      <c r="U30">
        <v>25</v>
      </c>
      <c r="V30">
        <v>762</v>
      </c>
      <c r="W30">
        <v>123</v>
      </c>
      <c r="AA30">
        <v>-31</v>
      </c>
      <c r="AB30">
        <v>-65</v>
      </c>
      <c r="AC30">
        <v>-96</v>
      </c>
      <c r="AD30">
        <v>-71</v>
      </c>
      <c r="AE30">
        <v>18.7</v>
      </c>
    </row>
    <row r="31" spans="1:31" x14ac:dyDescent="0.25">
      <c r="A31" s="4">
        <v>45107</v>
      </c>
      <c r="B31">
        <v>9873</v>
      </c>
      <c r="C31">
        <v>8348</v>
      </c>
      <c r="D31">
        <v>0.84599999999999997</v>
      </c>
      <c r="E31">
        <v>8373</v>
      </c>
      <c r="G31">
        <v>7.92</v>
      </c>
      <c r="I31">
        <v>7.4</v>
      </c>
      <c r="J31">
        <v>396</v>
      </c>
      <c r="K31">
        <v>386</v>
      </c>
      <c r="L31">
        <v>782</v>
      </c>
      <c r="M31">
        <v>255</v>
      </c>
      <c r="N31">
        <v>40</v>
      </c>
      <c r="O31">
        <v>127</v>
      </c>
      <c r="P31">
        <v>96</v>
      </c>
      <c r="Q31">
        <v>38</v>
      </c>
      <c r="R31">
        <v>25</v>
      </c>
      <c r="S31">
        <v>31</v>
      </c>
      <c r="T31">
        <v>90</v>
      </c>
      <c r="U31">
        <v>29</v>
      </c>
      <c r="V31">
        <v>731</v>
      </c>
      <c r="AA31">
        <v>51</v>
      </c>
      <c r="AB31">
        <v>-43</v>
      </c>
      <c r="AC31">
        <v>8</v>
      </c>
      <c r="AD31">
        <v>6</v>
      </c>
      <c r="AE31">
        <v>17.72</v>
      </c>
    </row>
    <row r="32" spans="1:31" x14ac:dyDescent="0.25">
      <c r="A32" s="4">
        <v>45199</v>
      </c>
      <c r="B32">
        <v>10126</v>
      </c>
      <c r="C32">
        <v>8744</v>
      </c>
      <c r="D32">
        <v>0.86399999999999999</v>
      </c>
      <c r="E32">
        <v>8691</v>
      </c>
      <c r="G32">
        <v>8.3699999999999992</v>
      </c>
      <c r="I32">
        <v>7.98</v>
      </c>
      <c r="J32">
        <v>421</v>
      </c>
      <c r="K32">
        <v>427</v>
      </c>
      <c r="L32">
        <v>848</v>
      </c>
      <c r="M32">
        <v>312</v>
      </c>
      <c r="N32">
        <v>42</v>
      </c>
      <c r="O32">
        <v>130</v>
      </c>
      <c r="P32">
        <v>99</v>
      </c>
      <c r="Q32">
        <v>49</v>
      </c>
      <c r="R32">
        <v>23</v>
      </c>
      <c r="S32">
        <v>35</v>
      </c>
      <c r="T32">
        <v>91</v>
      </c>
      <c r="U32">
        <v>28</v>
      </c>
      <c r="V32">
        <v>809</v>
      </c>
      <c r="AA32">
        <v>39</v>
      </c>
      <c r="AB32">
        <v>-73</v>
      </c>
      <c r="AC32">
        <v>-34</v>
      </c>
      <c r="AD32">
        <v>-39</v>
      </c>
      <c r="AE32">
        <v>17.059999999999999</v>
      </c>
    </row>
    <row r="33" spans="1:31" x14ac:dyDescent="0.25">
      <c r="A33" s="4">
        <v>45291</v>
      </c>
      <c r="B33">
        <v>9402</v>
      </c>
      <c r="C33">
        <v>8288</v>
      </c>
      <c r="D33">
        <v>0.88100000000000001</v>
      </c>
      <c r="E33">
        <v>8247</v>
      </c>
      <c r="G33">
        <v>8.3800000000000008</v>
      </c>
      <c r="I33">
        <v>7.81</v>
      </c>
      <c r="J33">
        <v>447</v>
      </c>
      <c r="K33">
        <v>452</v>
      </c>
      <c r="L33">
        <v>899</v>
      </c>
      <c r="M33">
        <v>277</v>
      </c>
      <c r="N33">
        <v>-14</v>
      </c>
      <c r="O33">
        <v>137</v>
      </c>
      <c r="P33">
        <v>101</v>
      </c>
      <c r="Q33">
        <v>45</v>
      </c>
      <c r="R33">
        <v>24</v>
      </c>
      <c r="S33">
        <v>37</v>
      </c>
      <c r="T33">
        <v>94</v>
      </c>
      <c r="U33">
        <v>34</v>
      </c>
      <c r="V33">
        <v>735</v>
      </c>
      <c r="AA33">
        <v>-164</v>
      </c>
      <c r="AB33">
        <v>-35</v>
      </c>
      <c r="AC33">
        <v>129</v>
      </c>
      <c r="AD33">
        <v>112</v>
      </c>
      <c r="AE33">
        <v>17.579999999999998</v>
      </c>
    </row>
    <row r="34" spans="1:31" x14ac:dyDescent="0.25">
      <c r="A34" s="4">
        <v>45382</v>
      </c>
      <c r="B34">
        <v>8217</v>
      </c>
      <c r="C34">
        <v>7146</v>
      </c>
      <c r="D34">
        <v>0.87</v>
      </c>
      <c r="E34">
        <v>6924</v>
      </c>
      <c r="G34">
        <v>9.34</v>
      </c>
      <c r="I34">
        <v>8.08</v>
      </c>
      <c r="J34">
        <v>375</v>
      </c>
      <c r="K34">
        <v>393</v>
      </c>
      <c r="L34">
        <v>768</v>
      </c>
      <c r="M34">
        <v>240</v>
      </c>
      <c r="N34">
        <v>-3</v>
      </c>
      <c r="O34">
        <v>127</v>
      </c>
      <c r="P34">
        <v>102</v>
      </c>
      <c r="Q34">
        <v>45</v>
      </c>
      <c r="R34">
        <v>37</v>
      </c>
      <c r="S34">
        <v>35</v>
      </c>
      <c r="T34">
        <v>99</v>
      </c>
      <c r="U34">
        <v>-18</v>
      </c>
      <c r="V34">
        <v>664</v>
      </c>
      <c r="AA34">
        <v>104</v>
      </c>
      <c r="AB34">
        <v>-57</v>
      </c>
      <c r="AC34">
        <v>47</v>
      </c>
      <c r="AD34">
        <v>33</v>
      </c>
      <c r="AE34">
        <v>17</v>
      </c>
    </row>
    <row r="35" spans="1:31" x14ac:dyDescent="0.25">
      <c r="A35" s="4">
        <v>45473</v>
      </c>
      <c r="B35">
        <v>8173</v>
      </c>
      <c r="C35">
        <v>6988</v>
      </c>
      <c r="D35">
        <v>0.85499999999999998</v>
      </c>
      <c r="E35">
        <v>7087</v>
      </c>
      <c r="G35">
        <v>8.89</v>
      </c>
      <c r="I35">
        <v>8.08</v>
      </c>
      <c r="J35">
        <v>349</v>
      </c>
      <c r="K35">
        <v>377</v>
      </c>
      <c r="L35">
        <v>726</v>
      </c>
      <c r="M35">
        <v>224</v>
      </c>
      <c r="N35">
        <v>45</v>
      </c>
      <c r="O35">
        <v>117</v>
      </c>
      <c r="P35">
        <v>99</v>
      </c>
      <c r="Q35">
        <v>32</v>
      </c>
      <c r="R35">
        <v>11</v>
      </c>
      <c r="S35">
        <v>50</v>
      </c>
      <c r="T35">
        <v>100</v>
      </c>
      <c r="U35">
        <v>-18</v>
      </c>
      <c r="V35">
        <v>660</v>
      </c>
      <c r="AA35">
        <v>66</v>
      </c>
      <c r="AB35">
        <v>-52</v>
      </c>
      <c r="AC35">
        <v>14</v>
      </c>
      <c r="AD35">
        <v>10</v>
      </c>
      <c r="AE35">
        <v>17.21</v>
      </c>
    </row>
    <row r="36" spans="1:31" x14ac:dyDescent="0.25">
      <c r="A36" s="4">
        <v>45565</v>
      </c>
      <c r="B36">
        <v>8670</v>
      </c>
      <c r="C36">
        <v>7575</v>
      </c>
      <c r="D36">
        <v>0.874</v>
      </c>
      <c r="E36">
        <v>7614</v>
      </c>
      <c r="G36">
        <v>9.3800000000000008</v>
      </c>
      <c r="I36">
        <v>7.92</v>
      </c>
      <c r="J36">
        <v>403</v>
      </c>
      <c r="K36">
        <v>410</v>
      </c>
      <c r="L36">
        <v>813</v>
      </c>
      <c r="M36">
        <v>219</v>
      </c>
      <c r="N36">
        <v>41</v>
      </c>
      <c r="O36">
        <v>121</v>
      </c>
      <c r="P36">
        <v>98</v>
      </c>
      <c r="Q36">
        <v>55</v>
      </c>
      <c r="R36">
        <v>24</v>
      </c>
      <c r="S36">
        <v>46</v>
      </c>
      <c r="T36">
        <v>102</v>
      </c>
      <c r="U36">
        <v>-19</v>
      </c>
      <c r="V36">
        <v>687</v>
      </c>
      <c r="AA36">
        <v>126</v>
      </c>
      <c r="AB36">
        <v>-46</v>
      </c>
      <c r="AC36">
        <v>80</v>
      </c>
      <c r="AD36">
        <v>37</v>
      </c>
      <c r="AE36">
        <v>18.920000000000002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VIVA</vt:lpstr>
      <vt:lpstr>VOLARIS</vt:lpstr>
      <vt:lpstr>AEROMEXICO</vt:lpstr>
      <vt:lpstr>VIVA TRIM</vt:lpstr>
      <vt:lpstr>AEROMEXICO TRIM</vt:lpstr>
      <vt:lpstr>VOLARIS 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F. Garza</dc:creator>
  <cp:lastModifiedBy>Arturo F. Garza</cp:lastModifiedBy>
  <dcterms:created xsi:type="dcterms:W3CDTF">2024-11-03T03:23:51Z</dcterms:created>
  <dcterms:modified xsi:type="dcterms:W3CDTF">2024-11-15T21:37:46Z</dcterms:modified>
</cp:coreProperties>
</file>