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MSc_SELECT\"/>
    </mc:Choice>
  </mc:AlternateContent>
  <xr:revisionPtr revIDLastSave="0" documentId="13_ncr:1_{B0F6BDA9-92F3-47FA-AADE-ED82EFEAC6E3}" xr6:coauthVersionLast="47" xr6:coauthVersionMax="47" xr10:uidLastSave="{00000000-0000-0000-0000-000000000000}"/>
  <bookViews>
    <workbookView xWindow="-120" yWindow="-120" windowWidth="29040" windowHeight="1584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28" l="1"/>
  <c r="I8" i="128"/>
  <c r="I12" i="128" s="1"/>
  <c r="F8" i="128"/>
  <c r="G8" i="128"/>
  <c r="E8" i="128"/>
  <c r="D8" i="128"/>
  <c r="C8" i="128"/>
  <c r="B12" i="128" s="1"/>
  <c r="C7" i="139"/>
  <c r="B7" i="139"/>
  <c r="E10" i="139" l="1"/>
  <c r="D8" i="139"/>
  <c r="B8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<sst xmlns="http://schemas.openxmlformats.org/spreadsheetml/2006/main" count="79" uniqueCount="70">
  <si>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</si>
  <si>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</si>
  <si>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</si>
  <si>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</si>
  <si>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</si>
  <si>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</si>
  <si>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</si>
  <si>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</si>
  <si>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</si>
  <si>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</si>
  <si>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</si>
  <si>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</si>
  <si>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</si>
  <si>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</si>
  <si>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</si>
  <si>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</si>
  <si>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</si>
  <si>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</si>
  <si>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ELC_GRID</t>
  </si>
  <si>
    <t xml:space="preserve"> Electricity</t>
  </si>
  <si>
    <t>PJ</t>
  </si>
  <si>
    <t>DAYNITE</t>
  </si>
  <si>
    <t>ANNUAL</t>
  </si>
  <si>
    <t>DEM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</si>
  <si>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</si>
  <si>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</si>
  <si>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</si>
  <si>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</si>
  <si>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</si>
  <si>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</si>
  <si>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</si>
  <si>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</si>
  <si>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</si>
  <si>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</si>
  <si>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</si>
  <si>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</si>
  <si>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</si>
  <si>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</si>
  <si>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</si>
  <si>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</si>
  <si>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</si>
  <si>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</si>
  <si>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</si>
  <si>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</si>
  <si>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DMD</t>
  </si>
  <si>
    <t>Electricity - Final Energy Demand</t>
  </si>
  <si>
    <t>PJa</t>
  </si>
  <si>
    <t>NO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</si>
  <si>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</si>
  <si>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</si>
  <si>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</si>
  <si>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</si>
  <si>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</si>
  <si>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</si>
  <si>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</si>
  <si>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</si>
  <si>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</si>
  <si>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</si>
  <si>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</si>
  <si>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</si>
  <si>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</si>
  <si>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</si>
  <si>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</si>
  <si>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</si>
  <si>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</si>
  <si>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</si>
  <si>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ELC_GRID_RES</t>
  </si>
  <si>
    <t>ELC_FIN_DEM</t>
  </si>
  <si>
    <t>ELC_FIN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</si>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</sst>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2" fontId="99" fillId="46" borderId="0" xfId="0" applyNumberFormat="1" applyFont="1" applyFill="1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99" fillId="0" borderId="0" xfId="0" applyFont="1" applyAlignment="1">
      <alignment horizontal="center"/>
    </xf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65835</xdr:rowOff>
    </xdr:from>
    <xdr:to>
      <xdr:col>9</xdr:col>
      <xdr:colOff>582706</xdr:colOff>
      <xdr:row>26</xdr:row>
      <xdr:rowOff>125297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3188"/>
          <a:ext cx="6538632" cy="37630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1"/>
  <sheetViews>
    <sheetView zoomScaleNormal="100" workbookViewId="0">
      <selection activeCell="A7" sqref="A7:XFD7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3" t="s">
        <v>0</v>
      </c>
      <c r="C2" s="24"/>
      <c r="D2" s="24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9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9" ht="15.75" customHeight="1">
      <c r="B7" s="35" t="s">
        <v>17</v>
      </c>
      <c r="C7" s="36" t="s">
        <v>18</v>
      </c>
      <c r="D7" s="36" t="s">
        <v>19</v>
      </c>
      <c r="E7" s="35" t="s">
        <v>20</v>
      </c>
      <c r="F7" s="35"/>
      <c r="G7" s="35" t="s">
        <v>21</v>
      </c>
      <c r="H7" s="35" t="s">
        <v>22</v>
      </c>
      <c r="I7" s="14"/>
    </row>
    <row r="8" spans="2:9" ht="15.75" customHeight="1">
      <c r="B8" s="14" t="s">
        <v>23</v>
      </c>
      <c r="C8" s="16" t="s">
        <v>68</v>
      </c>
      <c r="D8" s="16" t="s">
        <v>24</v>
      </c>
      <c r="E8" s="16" t="s">
        <v>20</v>
      </c>
      <c r="F8" s="14"/>
      <c r="G8" s="14" t="s">
        <v>21</v>
      </c>
      <c r="H8" s="14"/>
      <c r="I8" s="16"/>
    </row>
    <row r="9" spans="2:9">
      <c r="B9" s="1"/>
      <c r="C9" s="1"/>
      <c r="E9" s="1"/>
      <c r="G9" s="1"/>
    </row>
    <row r="12" spans="2:9">
      <c r="B12" s="1"/>
    </row>
    <row r="21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A7" sqref="A7:XFD7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3" t="s">
        <v>25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26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27</v>
      </c>
      <c r="C5" s="19" t="s">
        <v>28</v>
      </c>
      <c r="D5" s="19" t="s">
        <v>29</v>
      </c>
      <c r="E5" s="19" t="s">
        <v>30</v>
      </c>
      <c r="F5" s="19" t="s">
        <v>31</v>
      </c>
      <c r="G5" s="19" t="s">
        <v>32</v>
      </c>
      <c r="H5" s="19" t="s">
        <v>33</v>
      </c>
      <c r="I5" s="19" t="s">
        <v>34</v>
      </c>
      <c r="J5" s="19" t="s">
        <v>35</v>
      </c>
    </row>
    <row r="6" spans="2:10" ht="38.25">
      <c r="B6" s="26" t="s">
        <v>36</v>
      </c>
      <c r="C6" s="26" t="s">
        <v>37</v>
      </c>
      <c r="D6" s="26" t="s">
        <v>38</v>
      </c>
      <c r="E6" s="26" t="s">
        <v>39</v>
      </c>
      <c r="F6" s="26" t="s">
        <v>40</v>
      </c>
      <c r="G6" s="26" t="s">
        <v>41</v>
      </c>
      <c r="H6" s="26" t="s">
        <v>14</v>
      </c>
      <c r="I6" s="27" t="s">
        <v>42</v>
      </c>
      <c r="J6" s="27" t="s">
        <v>43</v>
      </c>
    </row>
    <row r="7" spans="2:10" ht="15.75" customHeight="1">
      <c r="B7" s="14" t="s">
        <v>44</v>
      </c>
      <c r="C7" s="14" t="s">
        <v>69</v>
      </c>
      <c r="D7" s="16" t="s">
        <v>67</v>
      </c>
      <c r="E7" s="16" t="s">
        <v>45</v>
      </c>
      <c r="F7" s="14" t="s">
        <v>20</v>
      </c>
      <c r="G7" s="16" t="s">
        <v>46</v>
      </c>
      <c r="H7" s="14" t="s">
        <v>21</v>
      </c>
      <c r="I7" s="14"/>
      <c r="J7" s="14" t="s">
        <v>47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A7" sqref="A7:XFD7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22" t="s">
        <v>48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49</v>
      </c>
      <c r="F4" s="5"/>
      <c r="G4" s="5"/>
    </row>
    <row r="5" spans="2:7" ht="15.75" customHeight="1">
      <c r="B5" s="19" t="s">
        <v>29</v>
      </c>
      <c r="C5" s="19" t="s">
        <v>50</v>
      </c>
      <c r="D5" s="19" t="s">
        <v>51</v>
      </c>
      <c r="E5" s="19" t="s">
        <v>52</v>
      </c>
      <c r="F5" s="19" t="s">
        <v>53</v>
      </c>
      <c r="G5" s="19" t="s">
        <v>54</v>
      </c>
    </row>
    <row r="6" spans="2:7" ht="31.9" customHeight="1">
      <c r="B6" s="26" t="s">
        <v>55</v>
      </c>
      <c r="C6" s="26" t="s">
        <v>39</v>
      </c>
      <c r="D6" s="26" t="s">
        <v>56</v>
      </c>
      <c r="E6" s="26" t="s">
        <v>57</v>
      </c>
      <c r="F6" s="26" t="s">
        <v>58</v>
      </c>
      <c r="G6" s="26" t="s">
        <v>59</v>
      </c>
    </row>
    <row r="7" spans="2:7" ht="15.75" customHeight="1">
      <c r="B7" s="13" t="str">
        <f>SEC_Processes!D7</f>
        <v>ELC_FIN_DEM</v>
      </c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13" t="str">
        <f>SEC_Comm!C7</f>
        <v>ELC_GRID</v>
      </c>
    </row>
    <row r="9" spans="2:7">
      <c r="D9" s="13" t="s">
        <v>66</v>
      </c>
    </row>
    <row r="10" spans="2:7">
      <c r="E10" s="13" t="str">
        <f>SEC_Comm!C8</f>
        <v>ELC_FIN</v>
      </c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zoomScale="145" zoomScaleNormal="145" workbookViewId="0">
      <selection activeCell="M1" sqref="M1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9.7109375" customWidth="1"/>
  </cols>
  <sheetData>
    <row r="1" spans="2:13">
      <c r="C1" s="34"/>
    </row>
    <row r="3" spans="2:13" ht="18">
      <c r="B3" s="22" t="s">
        <v>60</v>
      </c>
      <c r="C3" s="9"/>
    </row>
    <row r="5" spans="2:13">
      <c r="B5" s="7" t="s">
        <v>61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62</v>
      </c>
      <c r="C7" s="38" t="s">
        <v>63</v>
      </c>
      <c r="D7" s="38"/>
      <c r="E7" s="38"/>
      <c r="F7" s="38"/>
      <c r="G7" s="38"/>
      <c r="H7" s="38"/>
      <c r="I7" s="38"/>
    </row>
    <row r="8" spans="2:13" ht="15.75" customHeight="1">
      <c r="B8" s="15" t="str">
        <f>SEC_Comm!C8</f>
        <v>ELC_FIN</v>
      </c>
      <c r="C8" s="33">
        <f>125*3.6</f>
        <v>450</v>
      </c>
      <c r="D8" s="33">
        <f>135*3.6</f>
        <v>486</v>
      </c>
      <c r="E8" s="33">
        <f>157*3.6</f>
        <v>565.20000000000005</v>
      </c>
      <c r="F8" s="33">
        <f>180*3.6</f>
        <v>648</v>
      </c>
      <c r="G8" s="33">
        <f>230*3.6</f>
        <v>828</v>
      </c>
      <c r="H8" s="33">
        <f>260*3.6</f>
        <v>936</v>
      </c>
      <c r="I8" s="33">
        <f>300*3.6</f>
        <v>1080</v>
      </c>
      <c r="L8" t="s">
        <v>64</v>
      </c>
      <c r="M8" s="32" t="s">
        <v>65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/>
    <row r="12" spans="2:13">
      <c r="B12" s="37">
        <f>C8/3.6</f>
        <v>125</v>
      </c>
      <c r="C12" s="37"/>
      <c r="I12">
        <f>I8/3.6</f>
        <v>300</v>
      </c>
    </row>
    <row r="13" spans="2:13">
      <c r="C13" s="28"/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2">
    <mergeCell ref="B12:C12"/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2025-04-27T07:38:47Z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70964992046356</vt:r8>
  </property>
</Properties>
</file>