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TO_9I\Documents\Paradox Interactive\Victoria 3\mod\IndustryExpanded\"/>
    </mc:Choice>
  </mc:AlternateContent>
  <xr:revisionPtr revIDLastSave="0" documentId="13_ncr:1_{62F233E9-428F-446E-A66D-7AB80CB5CD15}" xr6:coauthVersionLast="47" xr6:coauthVersionMax="47" xr10:uidLastSave="{00000000-0000-0000-0000-000000000000}"/>
  <bookViews>
    <workbookView xWindow="-120" yWindow="-120" windowWidth="29040" windowHeight="15840" xr2:uid="{E8AEE59E-FFCD-4A72-B877-FD5D3ADEE5A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C61" i="1"/>
  <c r="C63" i="1"/>
  <c r="C65" i="1" s="1"/>
  <c r="D65" i="1" s="1"/>
  <c r="C60" i="1"/>
  <c r="G65" i="1"/>
  <c r="G62" i="1"/>
  <c r="C62" i="1"/>
  <c r="D62" i="1" s="1"/>
  <c r="G59" i="1"/>
  <c r="C59" i="1"/>
  <c r="D59" i="1" s="1"/>
  <c r="G56" i="1"/>
  <c r="C56" i="1"/>
  <c r="D56" i="1" s="1"/>
  <c r="C47" i="1"/>
  <c r="C49" i="1"/>
  <c r="D49" i="1" s="1"/>
  <c r="C44" i="1"/>
  <c r="C46" i="1" s="1"/>
  <c r="D46" i="1" s="1"/>
  <c r="G52" i="1"/>
  <c r="C52" i="1"/>
  <c r="D52" i="1" s="1"/>
  <c r="G49" i="1"/>
  <c r="G46" i="1"/>
  <c r="G43" i="1"/>
  <c r="C43" i="1"/>
  <c r="D43" i="1" s="1"/>
  <c r="C37" i="1"/>
  <c r="C39" i="1"/>
  <c r="D39" i="1" s="1"/>
  <c r="C34" i="1"/>
  <c r="C35" i="1"/>
  <c r="G39" i="1"/>
  <c r="G36" i="1"/>
  <c r="G33" i="1"/>
  <c r="G30" i="1"/>
  <c r="C33" i="1"/>
  <c r="D33" i="1" s="1"/>
  <c r="C19" i="1"/>
  <c r="C25" i="1"/>
  <c r="C24" i="1"/>
  <c r="C26" i="1" s="1"/>
  <c r="D26" i="1" s="1"/>
  <c r="C20" i="1"/>
  <c r="D20" i="1" s="1"/>
  <c r="C16" i="1"/>
  <c r="C17" i="1" s="1"/>
  <c r="D17" i="1" s="1"/>
  <c r="C15" i="1"/>
  <c r="G26" i="1"/>
  <c r="G23" i="1"/>
  <c r="G20" i="1"/>
  <c r="G17" i="1"/>
  <c r="K22" i="1"/>
  <c r="K21" i="1"/>
  <c r="C8" i="1"/>
  <c r="K18" i="1"/>
  <c r="K19" i="1"/>
  <c r="K20" i="1" s="1"/>
  <c r="L20" i="1" s="1"/>
  <c r="C11" i="1"/>
  <c r="C13" i="1" s="1"/>
  <c r="D13" i="1" s="1"/>
  <c r="K17" i="1"/>
  <c r="L17" i="1" s="1"/>
  <c r="C12" i="1"/>
  <c r="C9" i="1"/>
  <c r="C10" i="1"/>
  <c r="D10" i="1" s="1"/>
  <c r="G13" i="1"/>
  <c r="G10" i="1"/>
  <c r="G7" i="1"/>
  <c r="G4" i="1"/>
  <c r="K12" i="1"/>
  <c r="K11" i="1"/>
  <c r="K13" i="1" s="1"/>
  <c r="L13" i="1" s="1"/>
  <c r="K9" i="1"/>
  <c r="K8" i="1"/>
  <c r="K5" i="1"/>
  <c r="K7" i="1" s="1"/>
  <c r="L7" i="1" s="1"/>
  <c r="K10" i="1"/>
  <c r="L10" i="1" s="1"/>
  <c r="K3" i="1"/>
  <c r="K4" i="1" s="1"/>
  <c r="L4" i="1" s="1"/>
  <c r="C6" i="1"/>
  <c r="C5" i="1"/>
  <c r="C4" i="1"/>
  <c r="D4" i="1" s="1"/>
  <c r="C36" i="1" l="1"/>
  <c r="D36" i="1" s="1"/>
  <c r="K23" i="1"/>
  <c r="L23" i="1" s="1"/>
  <c r="C7" i="1"/>
  <c r="D7" i="1" s="1"/>
</calcChain>
</file>

<file path=xl/sharedStrings.xml><?xml version="1.0" encoding="utf-8"?>
<sst xmlns="http://schemas.openxmlformats.org/spreadsheetml/2006/main" count="254" uniqueCount="42">
  <si>
    <t>Building</t>
  </si>
  <si>
    <t>Paper Mill</t>
  </si>
  <si>
    <t>Base Input</t>
  </si>
  <si>
    <t>Base Output</t>
  </si>
  <si>
    <t>Profit</t>
  </si>
  <si>
    <t>Empl</t>
  </si>
  <si>
    <t>Per Empl</t>
  </si>
  <si>
    <t>Tier</t>
  </si>
  <si>
    <t>Tier 1: Handicraft Paper, Pulp Pressing</t>
  </si>
  <si>
    <t>Tier 2: Rotary Press, Sulfite Pulping</t>
  </si>
  <si>
    <t>Tier 3: Electric Drive, Bleached Paper</t>
  </si>
  <si>
    <t>Tier 4: Automatic Press, Bleached Paper</t>
  </si>
  <si>
    <t>Tooling Vanilla</t>
  </si>
  <si>
    <t>Tier 1: Crude Tools, No Auto</t>
  </si>
  <si>
    <t>Tier 2: Pig Iron, Watertube</t>
  </si>
  <si>
    <t>Tier 3: Steel Tools, Rotary Valve</t>
  </si>
  <si>
    <t>Tier 4: Mach Tools, Assline</t>
  </si>
  <si>
    <t>Target In/Out/Profit</t>
  </si>
  <si>
    <t>Target Productivity</t>
  </si>
  <si>
    <t>0,36-0.4</t>
  </si>
  <si>
    <t>Paper Mill Vanilla</t>
  </si>
  <si>
    <t>0,2-0.23</t>
  </si>
  <si>
    <t>0,12-0,14</t>
  </si>
  <si>
    <t>0,9-1.0</t>
  </si>
  <si>
    <t>Textile Mill</t>
  </si>
  <si>
    <t>Tier 2: Sewing Machines, Dye1</t>
  </si>
  <si>
    <t>Tier 1: Handsewing</t>
  </si>
  <si>
    <t>Tier 3: Electric Sewing, Dye2</t>
  </si>
  <si>
    <t>Oil Refinery</t>
  </si>
  <si>
    <t>Tier 2: Distillation/SynthDiversion</t>
  </si>
  <si>
    <t>Tier 3: Thermal Cracking, Full Automation</t>
  </si>
  <si>
    <t>Tier 3: Synthetic Fuel, Half Automation</t>
  </si>
  <si>
    <t>Furniture Manufactories</t>
  </si>
  <si>
    <t>Tier 1: Handcrafting</t>
  </si>
  <si>
    <t>Tier 2: Lathe, watertube</t>
  </si>
  <si>
    <t>Tier 3:Mechanized, Electric Drive</t>
  </si>
  <si>
    <t>Tier 4: Plastic, Asslines</t>
  </si>
  <si>
    <t>Glassworks</t>
  </si>
  <si>
    <t>Tier 1: Forest Glass</t>
  </si>
  <si>
    <t>Tier 2: Leaded, Wooden Utens</t>
  </si>
  <si>
    <t>Tier 3: Crystal, Metallic, Rollers</t>
  </si>
  <si>
    <t>Tier 4: Crystal, Plastic, Blowers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</si>
</sst>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1D1FF"/>
        <bgColor indexed="64"/>
      </patternFill>
    </fill>
    <fill>
      <patternFill patternType="solid">
        <fgColor rgb="FF8585FF"/>
        <bgColor indexed="64"/>
      </patternFill>
    </fill>
    <fill>
      <patternFill patternType="solid">
        <fgColor rgb="FFA3A3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8" borderId="0" xfId="0" applyFill="1"/>
    <xf numFmtId="0" fontId="0" fillId="0" borderId="0" xfId="0" applyAlignment="1">
      <alignment horizontal="left"/>
    </xf>
    <xf numFmtId="0" fontId="0" fillId="4" borderId="1" xfId="0" applyFill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6" borderId="3" xfId="0" applyFill="1" applyBorder="1"/>
    <xf numFmtId="0" fontId="0" fillId="5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7" xfId="0" applyBorder="1"/>
    <xf numFmtId="0" fontId="0" fillId="0" borderId="7" xfId="0" applyBorder="1" applyAlignment="1">
      <alignment horizontal="left"/>
    </xf>
    <xf numFmtId="0" fontId="0" fillId="7" borderId="8" xfId="0" applyFill="1" applyBorder="1"/>
    <xf numFmtId="0" fontId="0" fillId="12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0" fillId="9" borderId="0" xfId="0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11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7" xfId="0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A3A3FF"/>
      <color rgb="FF8585FF"/>
      <color rgb="FFD1D1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0D70-D2AF-46B3-9D3D-17ECB8467BBA}">
  <dimension ref="A1:N65"/>
  <sheetViews>
    <sheetView tabSelected="1" topLeftCell="A41" workbookViewId="0">
      <selection activeCell="E67" sqref="E67"/>
    </sheetView>
  </sheetViews>
  <sheetFormatPr defaultRowHeight="15" x14ac:dyDescent="0.25"/>
  <cols>
    <col min="1" max="1" width="15.7109375" customWidth="1"/>
    <col min="2" max="2" width="22.140625" customWidth="1"/>
    <col min="3" max="3" width="12" customWidth="1"/>
    <col min="4" max="4" width="15.7109375" customWidth="1"/>
    <col min="5" max="5" width="23.5703125" customWidth="1"/>
    <col min="6" max="7" width="24" customWidth="1"/>
    <col min="8" max="8" width="23.5703125" customWidth="1"/>
    <col min="9" max="9" width="15" customWidth="1"/>
    <col min="10" max="10" width="18.42578125" customWidth="1"/>
    <col min="11" max="11" width="10.42578125" customWidth="1"/>
    <col min="14" max="14" width="24.7109375" customWidth="1"/>
  </cols>
  <sheetData>
    <row r="1" spans="1:14" ht="15.75" thickBot="1" x14ac:dyDescent="0.3">
      <c r="B1" s="1" t="s">
        <v>0</v>
      </c>
      <c r="F1" s="2" t="s">
        <v>7</v>
      </c>
      <c r="G1" t="s">
        <v>17</v>
      </c>
      <c r="H1" t="s">
        <v>18</v>
      </c>
      <c r="J1" s="1" t="s">
        <v>0</v>
      </c>
      <c r="N1" s="2" t="s">
        <v>7</v>
      </c>
    </row>
    <row r="2" spans="1:14" ht="15.75" thickBot="1" x14ac:dyDescent="0.3">
      <c r="A2" s="4" t="s">
        <v>2</v>
      </c>
      <c r="B2" s="5" t="s">
        <v>1</v>
      </c>
      <c r="C2" s="6">
        <v>600</v>
      </c>
      <c r="D2" s="6">
        <v>5000</v>
      </c>
      <c r="E2" s="7" t="s">
        <v>5</v>
      </c>
      <c r="F2" s="22" t="s">
        <v>8</v>
      </c>
      <c r="G2" s="14">
        <v>600</v>
      </c>
      <c r="H2" s="17"/>
      <c r="I2" s="4" t="s">
        <v>2</v>
      </c>
      <c r="J2" s="11" t="s">
        <v>12</v>
      </c>
      <c r="K2" s="6">
        <v>600</v>
      </c>
      <c r="L2" s="6">
        <v>5000</v>
      </c>
      <c r="M2" s="7" t="s">
        <v>5</v>
      </c>
      <c r="N2" s="22" t="s">
        <v>13</v>
      </c>
    </row>
    <row r="3" spans="1:14" ht="15.75" thickBot="1" x14ac:dyDescent="0.3">
      <c r="A3" s="8" t="s">
        <v>3</v>
      </c>
      <c r="B3" t="s">
        <v>1</v>
      </c>
      <c r="C3" s="3">
        <v>1200</v>
      </c>
      <c r="D3" s="3"/>
      <c r="E3" s="9"/>
      <c r="F3" s="22"/>
      <c r="G3" s="16">
        <v>1200</v>
      </c>
      <c r="H3" s="18"/>
      <c r="I3" s="8" t="s">
        <v>3</v>
      </c>
      <c r="J3" s="11" t="s">
        <v>12</v>
      </c>
      <c r="K3" s="3">
        <f>30*40</f>
        <v>1200</v>
      </c>
      <c r="L3" s="3"/>
      <c r="M3" s="9"/>
      <c r="N3" s="22"/>
    </row>
    <row r="4" spans="1:14" ht="15.75" thickBot="1" x14ac:dyDescent="0.3">
      <c r="A4" s="10" t="s">
        <v>4</v>
      </c>
      <c r="B4" s="11" t="s">
        <v>1</v>
      </c>
      <c r="C4" s="12">
        <f>C3-C2</f>
        <v>600</v>
      </c>
      <c r="D4" s="12">
        <f>C4/D2</f>
        <v>0.12</v>
      </c>
      <c r="E4" s="13" t="s">
        <v>6</v>
      </c>
      <c r="F4" s="22"/>
      <c r="G4" s="15">
        <f>G3-G2</f>
        <v>600</v>
      </c>
      <c r="H4" s="19" t="s">
        <v>22</v>
      </c>
      <c r="I4" s="10" t="s">
        <v>4</v>
      </c>
      <c r="J4" s="11" t="s">
        <v>12</v>
      </c>
      <c r="K4" s="12">
        <f>K3-K2</f>
        <v>600</v>
      </c>
      <c r="L4" s="12">
        <f>K4/L2</f>
        <v>0.12</v>
      </c>
      <c r="M4" s="13" t="s">
        <v>6</v>
      </c>
      <c r="N4" s="22"/>
    </row>
    <row r="5" spans="1:14" ht="15.75" thickBot="1" x14ac:dyDescent="0.3">
      <c r="A5" s="4" t="s">
        <v>2</v>
      </c>
      <c r="B5" s="5" t="s">
        <v>1</v>
      </c>
      <c r="C5" s="6">
        <f>1100+550</f>
        <v>1650</v>
      </c>
      <c r="D5" s="6">
        <v>4000</v>
      </c>
      <c r="E5" s="7" t="s">
        <v>5</v>
      </c>
      <c r="F5" s="22" t="s">
        <v>9</v>
      </c>
      <c r="G5" s="14">
        <v>1600</v>
      </c>
      <c r="H5" s="17"/>
      <c r="I5" s="4" t="s">
        <v>2</v>
      </c>
      <c r="J5" s="11" t="s">
        <v>12</v>
      </c>
      <c r="K5" s="6">
        <f>600+20*40+10*30</f>
        <v>1700</v>
      </c>
      <c r="L5" s="6">
        <v>3500</v>
      </c>
      <c r="M5" s="7" t="s">
        <v>5</v>
      </c>
      <c r="N5" s="22" t="s">
        <v>14</v>
      </c>
    </row>
    <row r="6" spans="1:14" ht="15.75" thickBot="1" x14ac:dyDescent="0.3">
      <c r="A6" s="8" t="s">
        <v>3</v>
      </c>
      <c r="B6" t="s">
        <v>1</v>
      </c>
      <c r="C6" s="3">
        <f>1800+750</f>
        <v>2550</v>
      </c>
      <c r="D6" s="3"/>
      <c r="E6" s="9"/>
      <c r="F6" s="22"/>
      <c r="G6" s="16">
        <v>2400</v>
      </c>
      <c r="H6" s="18"/>
      <c r="I6" s="8" t="s">
        <v>3</v>
      </c>
      <c r="J6" s="11" t="s">
        <v>12</v>
      </c>
      <c r="K6" s="3">
        <v>2400</v>
      </c>
      <c r="L6" s="3"/>
      <c r="M6" s="9"/>
      <c r="N6" s="22"/>
    </row>
    <row r="7" spans="1:14" ht="15.75" thickBot="1" x14ac:dyDescent="0.3">
      <c r="A7" s="10" t="s">
        <v>4</v>
      </c>
      <c r="B7" s="11" t="s">
        <v>1</v>
      </c>
      <c r="C7" s="12">
        <f>C6-C5</f>
        <v>900</v>
      </c>
      <c r="D7" s="12">
        <f>C7/D5</f>
        <v>0.22500000000000001</v>
      </c>
      <c r="E7" s="13" t="s">
        <v>6</v>
      </c>
      <c r="F7" s="22"/>
      <c r="G7" s="15">
        <f>G6-G5</f>
        <v>800</v>
      </c>
      <c r="H7" s="19" t="s">
        <v>21</v>
      </c>
      <c r="I7" s="10" t="s">
        <v>4</v>
      </c>
      <c r="J7" s="11" t="s">
        <v>12</v>
      </c>
      <c r="K7" s="12">
        <f>K6-K5</f>
        <v>700</v>
      </c>
      <c r="L7" s="12">
        <f>K7/L5</f>
        <v>0.2</v>
      </c>
      <c r="M7" s="13" t="s">
        <v>6</v>
      </c>
      <c r="N7" s="22"/>
    </row>
    <row r="8" spans="1:14" ht="15.75" thickBot="1" x14ac:dyDescent="0.3">
      <c r="A8" s="4" t="s">
        <v>2</v>
      </c>
      <c r="B8" s="5" t="s">
        <v>1</v>
      </c>
      <c r="C8" s="6">
        <f>670+1500</f>
        <v>2170</v>
      </c>
      <c r="D8" s="6">
        <v>3000</v>
      </c>
      <c r="E8" s="7" t="s">
        <v>5</v>
      </c>
      <c r="F8" s="22" t="s">
        <v>10</v>
      </c>
      <c r="G8" s="14">
        <v>2100</v>
      </c>
      <c r="H8" s="17"/>
      <c r="I8" s="4" t="s">
        <v>2</v>
      </c>
      <c r="J8" s="11" t="s">
        <v>12</v>
      </c>
      <c r="K8" s="6">
        <f>15*30+30*20+20*50</f>
        <v>2050</v>
      </c>
      <c r="L8" s="6">
        <v>3000</v>
      </c>
      <c r="M8" s="7" t="s">
        <v>5</v>
      </c>
      <c r="N8" s="22" t="s">
        <v>15</v>
      </c>
    </row>
    <row r="9" spans="1:14" ht="15.75" thickBot="1" x14ac:dyDescent="0.3">
      <c r="A9" s="8" t="s">
        <v>3</v>
      </c>
      <c r="B9" t="s">
        <v>1</v>
      </c>
      <c r="C9" s="3">
        <f>2400+900</f>
        <v>3300</v>
      </c>
      <c r="D9" s="3"/>
      <c r="E9" s="9"/>
      <c r="F9" s="22"/>
      <c r="G9" s="16">
        <v>3200</v>
      </c>
      <c r="H9" s="18"/>
      <c r="I9" s="8" t="s">
        <v>3</v>
      </c>
      <c r="J9" s="11" t="s">
        <v>12</v>
      </c>
      <c r="K9" s="3">
        <f>80*40</f>
        <v>3200</v>
      </c>
      <c r="L9" s="3"/>
      <c r="M9" s="9"/>
      <c r="N9" s="22"/>
    </row>
    <row r="10" spans="1:14" ht="15.75" thickBot="1" x14ac:dyDescent="0.3">
      <c r="A10" s="10" t="s">
        <v>4</v>
      </c>
      <c r="B10" s="11" t="s">
        <v>1</v>
      </c>
      <c r="C10" s="12">
        <f>C9-C8</f>
        <v>1130</v>
      </c>
      <c r="D10" s="12">
        <f>C10/D8</f>
        <v>0.37666666666666665</v>
      </c>
      <c r="E10" s="13" t="s">
        <v>6</v>
      </c>
      <c r="F10" s="22"/>
      <c r="G10" s="15">
        <f>G9-G8</f>
        <v>1100</v>
      </c>
      <c r="H10" s="19" t="s">
        <v>19</v>
      </c>
      <c r="I10" s="10" t="s">
        <v>4</v>
      </c>
      <c r="J10" s="11" t="s">
        <v>12</v>
      </c>
      <c r="K10" s="12">
        <f>K9-K8</f>
        <v>1150</v>
      </c>
      <c r="L10" s="12">
        <f>K10/L8</f>
        <v>0.38333333333333336</v>
      </c>
      <c r="M10" s="13" t="s">
        <v>6</v>
      </c>
      <c r="N10" s="22"/>
    </row>
    <row r="11" spans="1:14" ht="15.75" thickBot="1" x14ac:dyDescent="0.3">
      <c r="A11" s="4" t="s">
        <v>2</v>
      </c>
      <c r="B11" s="5" t="s">
        <v>1</v>
      </c>
      <c r="C11" s="6">
        <f>1500+900</f>
        <v>2400</v>
      </c>
      <c r="D11" s="6">
        <v>2000</v>
      </c>
      <c r="E11" s="7" t="s">
        <v>5</v>
      </c>
      <c r="F11" s="22" t="s">
        <v>11</v>
      </c>
      <c r="G11" s="14">
        <v>2400</v>
      </c>
      <c r="H11" s="17"/>
      <c r="I11" s="4" t="s">
        <v>2</v>
      </c>
      <c r="J11" s="11" t="s">
        <v>12</v>
      </c>
      <c r="K11" s="6">
        <f>10*40+30*50+5*30+10*40</f>
        <v>2450</v>
      </c>
      <c r="L11" s="6">
        <v>2000</v>
      </c>
      <c r="M11" s="7" t="s">
        <v>5</v>
      </c>
      <c r="N11" s="22" t="s">
        <v>16</v>
      </c>
    </row>
    <row r="12" spans="1:14" ht="15.75" thickBot="1" x14ac:dyDescent="0.3">
      <c r="A12" s="8" t="s">
        <v>3</v>
      </c>
      <c r="B12" t="s">
        <v>1</v>
      </c>
      <c r="C12" s="3">
        <f>2400+1800</f>
        <v>4200</v>
      </c>
      <c r="D12" s="3"/>
      <c r="E12" s="9"/>
      <c r="F12" s="22"/>
      <c r="G12" s="16">
        <v>4200</v>
      </c>
      <c r="H12" s="18"/>
      <c r="I12" s="8" t="s">
        <v>3</v>
      </c>
      <c r="J12" s="11" t="s">
        <v>12</v>
      </c>
      <c r="K12" s="3">
        <f>110*40</f>
        <v>4400</v>
      </c>
      <c r="L12" s="3"/>
      <c r="M12" s="9"/>
      <c r="N12" s="22"/>
    </row>
    <row r="13" spans="1:14" ht="15.75" thickBot="1" x14ac:dyDescent="0.3">
      <c r="A13" s="10" t="s">
        <v>4</v>
      </c>
      <c r="B13" s="11" t="s">
        <v>1</v>
      </c>
      <c r="C13" s="12">
        <f>C12-C11</f>
        <v>1800</v>
      </c>
      <c r="D13" s="12">
        <f>C13/D11</f>
        <v>0.9</v>
      </c>
      <c r="E13" s="13" t="s">
        <v>6</v>
      </c>
      <c r="F13" s="22"/>
      <c r="G13" s="15">
        <f>G12-G11</f>
        <v>1800</v>
      </c>
      <c r="H13" s="19" t="s">
        <v>23</v>
      </c>
      <c r="I13" s="10" t="s">
        <v>4</v>
      </c>
      <c r="J13" s="11" t="s">
        <v>12</v>
      </c>
      <c r="K13" s="12">
        <f>K12-K11</f>
        <v>1950</v>
      </c>
      <c r="L13" s="12">
        <f>K13/L11</f>
        <v>0.97499999999999998</v>
      </c>
      <c r="M13" s="13" t="s">
        <v>6</v>
      </c>
      <c r="N13" s="22"/>
    </row>
    <row r="14" spans="1:14" ht="15.75" thickBot="1" x14ac:dyDescent="0.3">
      <c r="B14" s="1" t="s">
        <v>0</v>
      </c>
      <c r="F14" s="2" t="s">
        <v>7</v>
      </c>
      <c r="G14" t="s">
        <v>17</v>
      </c>
      <c r="H14" t="s">
        <v>18</v>
      </c>
      <c r="J14" s="1" t="s">
        <v>0</v>
      </c>
    </row>
    <row r="15" spans="1:14" x14ac:dyDescent="0.25">
      <c r="A15" s="4" t="s">
        <v>2</v>
      </c>
      <c r="B15" s="5" t="s">
        <v>24</v>
      </c>
      <c r="C15" s="6">
        <f>600</f>
        <v>600</v>
      </c>
      <c r="D15" s="6">
        <v>5000</v>
      </c>
      <c r="E15" s="7" t="s">
        <v>5</v>
      </c>
      <c r="F15" s="22" t="s">
        <v>26</v>
      </c>
      <c r="G15" s="14">
        <v>600</v>
      </c>
      <c r="H15" s="17"/>
      <c r="I15" s="4" t="s">
        <v>2</v>
      </c>
      <c r="J15" t="s">
        <v>20</v>
      </c>
      <c r="K15" s="6">
        <v>600</v>
      </c>
      <c r="L15" s="6">
        <v>5000</v>
      </c>
      <c r="M15" s="7" t="s">
        <v>5</v>
      </c>
    </row>
    <row r="16" spans="1:14" x14ac:dyDescent="0.25">
      <c r="A16" s="8" t="s">
        <v>3</v>
      </c>
      <c r="B16" t="s">
        <v>24</v>
      </c>
      <c r="C16" s="3">
        <f>1200</f>
        <v>1200</v>
      </c>
      <c r="D16" s="3"/>
      <c r="E16" s="9"/>
      <c r="F16" s="22"/>
      <c r="G16" s="16">
        <v>1200</v>
      </c>
      <c r="H16" s="18"/>
      <c r="I16" s="8" t="s">
        <v>3</v>
      </c>
      <c r="J16" t="s">
        <v>20</v>
      </c>
      <c r="K16" s="3">
        <v>1200</v>
      </c>
      <c r="L16" s="3"/>
      <c r="M16" s="9"/>
    </row>
    <row r="17" spans="1:13" ht="15.75" thickBot="1" x14ac:dyDescent="0.3">
      <c r="A17" s="10" t="s">
        <v>4</v>
      </c>
      <c r="B17" s="11" t="s">
        <v>24</v>
      </c>
      <c r="C17" s="12">
        <f>C16-C15</f>
        <v>600</v>
      </c>
      <c r="D17" s="12">
        <f>C17/D15</f>
        <v>0.12</v>
      </c>
      <c r="E17" s="13" t="s">
        <v>6</v>
      </c>
      <c r="F17" s="22"/>
      <c r="G17" s="15">
        <f>G16-G15</f>
        <v>600</v>
      </c>
      <c r="H17" s="19" t="s">
        <v>22</v>
      </c>
      <c r="I17" s="10" t="s">
        <v>4</v>
      </c>
      <c r="J17" s="11" t="s">
        <v>20</v>
      </c>
      <c r="K17" s="12">
        <f>K16-K15</f>
        <v>600</v>
      </c>
      <c r="L17" s="12">
        <f>K17/L15</f>
        <v>0.12</v>
      </c>
      <c r="M17" s="13" t="s">
        <v>6</v>
      </c>
    </row>
    <row r="18" spans="1:13" x14ac:dyDescent="0.25">
      <c r="A18" s="4" t="s">
        <v>2</v>
      </c>
      <c r="B18" s="5" t="s">
        <v>24</v>
      </c>
      <c r="C18" s="6">
        <v>1800</v>
      </c>
      <c r="D18" s="6">
        <v>3500</v>
      </c>
      <c r="E18" s="7" t="s">
        <v>5</v>
      </c>
      <c r="F18" s="22" t="s">
        <v>25</v>
      </c>
      <c r="G18" s="14">
        <v>1600</v>
      </c>
      <c r="H18" s="17"/>
      <c r="I18" s="4" t="s">
        <v>2</v>
      </c>
      <c r="J18" t="s">
        <v>20</v>
      </c>
      <c r="K18" s="6">
        <f>600+10*50+200+150</f>
        <v>1450</v>
      </c>
      <c r="L18" s="6">
        <v>3500</v>
      </c>
      <c r="M18" s="7" t="s">
        <v>5</v>
      </c>
    </row>
    <row r="19" spans="1:13" x14ac:dyDescent="0.25">
      <c r="A19" s="8" t="s">
        <v>3</v>
      </c>
      <c r="B19" t="s">
        <v>24</v>
      </c>
      <c r="C19" s="3">
        <f>2400+450</f>
        <v>2850</v>
      </c>
      <c r="D19" s="3"/>
      <c r="E19" s="9"/>
      <c r="F19" s="22"/>
      <c r="G19" s="16">
        <v>2400</v>
      </c>
      <c r="H19" s="18"/>
      <c r="I19" s="8" t="s">
        <v>3</v>
      </c>
      <c r="J19" t="s">
        <v>20</v>
      </c>
      <c r="K19" s="3">
        <f>70*30</f>
        <v>2100</v>
      </c>
      <c r="L19" s="3"/>
      <c r="M19" s="9"/>
    </row>
    <row r="20" spans="1:13" ht="15.75" thickBot="1" x14ac:dyDescent="0.3">
      <c r="A20" s="10" t="s">
        <v>4</v>
      </c>
      <c r="B20" s="11" t="s">
        <v>24</v>
      </c>
      <c r="C20" s="12">
        <f>C19-C18</f>
        <v>1050</v>
      </c>
      <c r="D20" s="12">
        <f>C20/D18</f>
        <v>0.3</v>
      </c>
      <c r="E20" s="13" t="s">
        <v>6</v>
      </c>
      <c r="F20" s="22"/>
      <c r="G20" s="15">
        <f>G19-G18</f>
        <v>800</v>
      </c>
      <c r="H20" s="19" t="s">
        <v>21</v>
      </c>
      <c r="I20" s="10" t="s">
        <v>4</v>
      </c>
      <c r="J20" s="11" t="s">
        <v>20</v>
      </c>
      <c r="K20" s="12">
        <f>K19-K18</f>
        <v>650</v>
      </c>
      <c r="L20" s="12">
        <f>K20/L18</f>
        <v>0.18571428571428572</v>
      </c>
      <c r="M20" s="13" t="s">
        <v>6</v>
      </c>
    </row>
    <row r="21" spans="1:13" x14ac:dyDescent="0.25">
      <c r="A21" s="4" t="s">
        <v>2</v>
      </c>
      <c r="B21" s="5" t="s">
        <v>24</v>
      </c>
      <c r="E21" s="7" t="s">
        <v>5</v>
      </c>
      <c r="G21" s="14">
        <v>2100</v>
      </c>
      <c r="H21" s="17"/>
      <c r="I21" s="4" t="s">
        <v>2</v>
      </c>
      <c r="J21" t="s">
        <v>20</v>
      </c>
      <c r="K21" s="6">
        <f>30*20+10*50+10*40</f>
        <v>1500</v>
      </c>
      <c r="L21" s="6">
        <v>3000</v>
      </c>
      <c r="M21" s="7" t="s">
        <v>5</v>
      </c>
    </row>
    <row r="22" spans="1:13" x14ac:dyDescent="0.25">
      <c r="A22" s="8" t="s">
        <v>3</v>
      </c>
      <c r="B22" t="s">
        <v>24</v>
      </c>
      <c r="E22" s="9"/>
      <c r="G22" s="16">
        <v>3200</v>
      </c>
      <c r="H22" s="18"/>
      <c r="I22" s="8" t="s">
        <v>3</v>
      </c>
      <c r="J22" t="s">
        <v>20</v>
      </c>
      <c r="K22" s="3">
        <f>100*40</f>
        <v>4000</v>
      </c>
      <c r="L22" s="3"/>
      <c r="M22" s="9"/>
    </row>
    <row r="23" spans="1:13" ht="15.75" thickBot="1" x14ac:dyDescent="0.3">
      <c r="A23" s="10" t="s">
        <v>4</v>
      </c>
      <c r="B23" s="11" t="s">
        <v>24</v>
      </c>
      <c r="E23" s="13" t="s">
        <v>6</v>
      </c>
      <c r="G23" s="15">
        <f>G22-G21</f>
        <v>1100</v>
      </c>
      <c r="H23" s="19" t="s">
        <v>19</v>
      </c>
      <c r="I23" s="10" t="s">
        <v>4</v>
      </c>
      <c r="J23" s="11" t="s">
        <v>20</v>
      </c>
      <c r="K23" s="12">
        <f>K22-K21</f>
        <v>2500</v>
      </c>
      <c r="L23" s="12">
        <f>K23/L21</f>
        <v>0.83333333333333337</v>
      </c>
      <c r="M23" s="13" t="s">
        <v>6</v>
      </c>
    </row>
    <row r="24" spans="1:13" x14ac:dyDescent="0.25">
      <c r="A24" s="4" t="s">
        <v>2</v>
      </c>
      <c r="B24" s="5" t="s">
        <v>24</v>
      </c>
      <c r="C24" s="6">
        <f>1700+800</f>
        <v>2500</v>
      </c>
      <c r="D24" s="6">
        <v>2000</v>
      </c>
      <c r="E24" s="7" t="s">
        <v>5</v>
      </c>
      <c r="F24" s="22" t="s">
        <v>27</v>
      </c>
      <c r="G24" s="14">
        <v>2400</v>
      </c>
      <c r="H24" s="17"/>
      <c r="I24" s="4" t="s">
        <v>2</v>
      </c>
      <c r="K24" s="6"/>
      <c r="L24" s="6"/>
      <c r="M24" s="7" t="s">
        <v>5</v>
      </c>
    </row>
    <row r="25" spans="1:13" x14ac:dyDescent="0.25">
      <c r="A25" s="8" t="s">
        <v>3</v>
      </c>
      <c r="B25" t="s">
        <v>24</v>
      </c>
      <c r="C25" s="3">
        <f>900+3600-5*30</f>
        <v>4350</v>
      </c>
      <c r="D25" s="3"/>
      <c r="E25" s="9"/>
      <c r="F25" s="22"/>
      <c r="G25" s="16">
        <v>4200</v>
      </c>
      <c r="H25" s="18"/>
      <c r="I25" s="8" t="s">
        <v>3</v>
      </c>
      <c r="K25" s="3"/>
      <c r="L25" s="3"/>
      <c r="M25" s="9"/>
    </row>
    <row r="26" spans="1:13" ht="15.75" thickBot="1" x14ac:dyDescent="0.3">
      <c r="A26" s="10" t="s">
        <v>4</v>
      </c>
      <c r="B26" s="11" t="s">
        <v>24</v>
      </c>
      <c r="C26" s="12">
        <f>C25-C24</f>
        <v>1850</v>
      </c>
      <c r="D26" s="12">
        <f>C26/D24</f>
        <v>0.92500000000000004</v>
      </c>
      <c r="E26" s="13" t="s">
        <v>6</v>
      </c>
      <c r="F26" s="22"/>
      <c r="G26" s="15">
        <f>G25-G24</f>
        <v>1800</v>
      </c>
      <c r="H26" s="19" t="s">
        <v>23</v>
      </c>
      <c r="I26" s="10" t="s">
        <v>4</v>
      </c>
      <c r="J26" s="11"/>
      <c r="K26" s="12"/>
      <c r="L26" s="12"/>
      <c r="M26" s="13" t="s">
        <v>6</v>
      </c>
    </row>
    <row r="27" spans="1:13" x14ac:dyDescent="0.25">
      <c r="B27" s="1" t="s">
        <v>0</v>
      </c>
      <c r="F27" s="2" t="s">
        <v>7</v>
      </c>
      <c r="G27" t="s">
        <v>17</v>
      </c>
      <c r="H27" t="s">
        <v>18</v>
      </c>
    </row>
    <row r="28" spans="1:13" x14ac:dyDescent="0.25">
      <c r="G28" s="14">
        <v>600</v>
      </c>
      <c r="H28" s="17"/>
    </row>
    <row r="29" spans="1:13" x14ac:dyDescent="0.25">
      <c r="G29" s="16">
        <v>1200</v>
      </c>
      <c r="H29" s="18"/>
    </row>
    <row r="30" spans="1:13" ht="15.75" thickBot="1" x14ac:dyDescent="0.3">
      <c r="G30" s="15">
        <f>G29-G28</f>
        <v>600</v>
      </c>
      <c r="H30" s="19" t="s">
        <v>22</v>
      </c>
    </row>
    <row r="31" spans="1:13" x14ac:dyDescent="0.25">
      <c r="A31" s="4" t="s">
        <v>2</v>
      </c>
      <c r="B31" s="5" t="s">
        <v>28</v>
      </c>
      <c r="C31" s="6">
        <v>1900</v>
      </c>
      <c r="D31" s="6">
        <v>4000</v>
      </c>
      <c r="E31" s="7" t="s">
        <v>5</v>
      </c>
      <c r="F31" s="22" t="s">
        <v>29</v>
      </c>
      <c r="G31" s="14">
        <v>1600</v>
      </c>
      <c r="H31" s="17"/>
    </row>
    <row r="32" spans="1:13" x14ac:dyDescent="0.25">
      <c r="A32" s="8" t="s">
        <v>3</v>
      </c>
      <c r="C32" s="3">
        <v>2750</v>
      </c>
      <c r="D32" s="3"/>
      <c r="E32" s="9"/>
      <c r="F32" s="22"/>
      <c r="G32" s="16">
        <v>2400</v>
      </c>
      <c r="H32" s="18"/>
    </row>
    <row r="33" spans="1:8" ht="15.75" thickBot="1" x14ac:dyDescent="0.3">
      <c r="A33" s="10" t="s">
        <v>4</v>
      </c>
      <c r="B33" s="11"/>
      <c r="C33" s="12">
        <f>C32-C31</f>
        <v>850</v>
      </c>
      <c r="D33" s="12">
        <f>C33/D31</f>
        <v>0.21249999999999999</v>
      </c>
      <c r="E33" s="13" t="s">
        <v>6</v>
      </c>
      <c r="F33" s="22"/>
      <c r="G33" s="15">
        <f>G32-G31</f>
        <v>800</v>
      </c>
      <c r="H33" s="19" t="s">
        <v>21</v>
      </c>
    </row>
    <row r="34" spans="1:8" x14ac:dyDescent="0.25">
      <c r="A34" s="4" t="s">
        <v>2</v>
      </c>
      <c r="B34" s="5"/>
      <c r="C34" s="6">
        <f>2100+280</f>
        <v>2380</v>
      </c>
      <c r="D34" s="6">
        <v>3000</v>
      </c>
      <c r="E34" s="7" t="s">
        <v>5</v>
      </c>
      <c r="F34" s="21" t="s">
        <v>31</v>
      </c>
      <c r="G34" s="14">
        <v>2100</v>
      </c>
      <c r="H34" s="17"/>
    </row>
    <row r="35" spans="1:8" x14ac:dyDescent="0.25">
      <c r="A35" s="8" t="s">
        <v>3</v>
      </c>
      <c r="C35" s="3">
        <f>70*50</f>
        <v>3500</v>
      </c>
      <c r="D35" s="3"/>
      <c r="E35" s="9"/>
      <c r="F35" s="21"/>
      <c r="G35" s="16">
        <v>3200</v>
      </c>
      <c r="H35" s="18"/>
    </row>
    <row r="36" spans="1:8" ht="15.75" thickBot="1" x14ac:dyDescent="0.3">
      <c r="A36" s="10" t="s">
        <v>4</v>
      </c>
      <c r="B36" s="11"/>
      <c r="C36" s="12">
        <f>C35-C34</f>
        <v>1120</v>
      </c>
      <c r="D36" s="12">
        <f>C36/D34</f>
        <v>0.37333333333333335</v>
      </c>
      <c r="E36" s="13" t="s">
        <v>6</v>
      </c>
      <c r="F36" s="21"/>
      <c r="G36" s="15">
        <f>G35-G34</f>
        <v>1100</v>
      </c>
      <c r="H36" s="19" t="s">
        <v>19</v>
      </c>
    </row>
    <row r="37" spans="1:8" ht="15" customHeight="1" x14ac:dyDescent="0.25">
      <c r="A37" s="4" t="s">
        <v>2</v>
      </c>
      <c r="B37" s="5"/>
      <c r="C37" s="6">
        <f>2370+450</f>
        <v>2820</v>
      </c>
      <c r="D37" s="6">
        <v>2000</v>
      </c>
      <c r="E37" s="7" t="s">
        <v>5</v>
      </c>
      <c r="F37" s="21" t="s">
        <v>30</v>
      </c>
      <c r="G37" s="14">
        <v>2400</v>
      </c>
      <c r="H37" s="17"/>
    </row>
    <row r="38" spans="1:8" x14ac:dyDescent="0.25">
      <c r="A38" s="8" t="s">
        <v>3</v>
      </c>
      <c r="C38" s="3">
        <v>4650</v>
      </c>
      <c r="D38" s="3"/>
      <c r="E38" s="9"/>
      <c r="F38" s="21"/>
      <c r="G38" s="16">
        <v>4200</v>
      </c>
      <c r="H38" s="18"/>
    </row>
    <row r="39" spans="1:8" ht="15.75" thickBot="1" x14ac:dyDescent="0.3">
      <c r="A39" s="10" t="s">
        <v>4</v>
      </c>
      <c r="B39" s="11"/>
      <c r="C39" s="12">
        <f>C38-C37</f>
        <v>1830</v>
      </c>
      <c r="D39" s="12">
        <f>C39/D37</f>
        <v>0.91500000000000004</v>
      </c>
      <c r="E39" s="13" t="s">
        <v>6</v>
      </c>
      <c r="F39" s="21"/>
      <c r="G39" s="15">
        <f>G38-G37</f>
        <v>1800</v>
      </c>
      <c r="H39" s="19" t="s">
        <v>23</v>
      </c>
    </row>
    <row r="40" spans="1:8" ht="15.75" thickBot="1" x14ac:dyDescent="0.3">
      <c r="B40" s="1" t="s">
        <v>0</v>
      </c>
      <c r="F40" s="2" t="s">
        <v>7</v>
      </c>
      <c r="G40" t="s">
        <v>17</v>
      </c>
      <c r="H40" t="s">
        <v>18</v>
      </c>
    </row>
    <row r="41" spans="1:8" x14ac:dyDescent="0.25">
      <c r="A41" s="4" t="s">
        <v>2</v>
      </c>
      <c r="B41" s="23" t="s">
        <v>32</v>
      </c>
      <c r="C41" s="6">
        <v>800</v>
      </c>
      <c r="D41" s="6">
        <v>5000</v>
      </c>
      <c r="E41" s="7" t="s">
        <v>5</v>
      </c>
      <c r="F41" s="22" t="s">
        <v>33</v>
      </c>
      <c r="G41" s="14">
        <v>600</v>
      </c>
      <c r="H41" s="17"/>
    </row>
    <row r="42" spans="1:8" x14ac:dyDescent="0.25">
      <c r="A42" s="8" t="s">
        <v>3</v>
      </c>
      <c r="B42" s="24"/>
      <c r="C42" s="3">
        <v>1350</v>
      </c>
      <c r="D42" s="3"/>
      <c r="E42" s="9"/>
      <c r="F42" s="22"/>
      <c r="G42" s="16">
        <v>1200</v>
      </c>
      <c r="H42" s="18"/>
    </row>
    <row r="43" spans="1:8" ht="15.75" thickBot="1" x14ac:dyDescent="0.3">
      <c r="A43" s="10" t="s">
        <v>4</v>
      </c>
      <c r="B43" s="25"/>
      <c r="C43" s="12">
        <f>C42-C41</f>
        <v>550</v>
      </c>
      <c r="D43" s="12">
        <f>C43/D41</f>
        <v>0.11</v>
      </c>
      <c r="E43" s="13" t="s">
        <v>6</v>
      </c>
      <c r="F43" s="22"/>
      <c r="G43" s="15">
        <f>G42-G41</f>
        <v>600</v>
      </c>
      <c r="H43" s="19" t="s">
        <v>22</v>
      </c>
    </row>
    <row r="44" spans="1:8" x14ac:dyDescent="0.25">
      <c r="A44" s="4" t="s">
        <v>2</v>
      </c>
      <c r="B44" s="23" t="s">
        <v>32</v>
      </c>
      <c r="C44" s="6">
        <f>1000+280</f>
        <v>1280</v>
      </c>
      <c r="D44" s="6">
        <v>4000</v>
      </c>
      <c r="E44" s="7" t="s">
        <v>5</v>
      </c>
      <c r="F44" s="22" t="s">
        <v>34</v>
      </c>
      <c r="G44" s="14">
        <v>1600</v>
      </c>
      <c r="H44" s="17"/>
    </row>
    <row r="45" spans="1:8" x14ac:dyDescent="0.25">
      <c r="A45" s="8" t="s">
        <v>3</v>
      </c>
      <c r="B45" s="24"/>
      <c r="C45" s="3">
        <v>2100</v>
      </c>
      <c r="D45" s="3"/>
      <c r="E45" s="9"/>
      <c r="F45" s="22"/>
      <c r="G45" s="16">
        <v>2400</v>
      </c>
      <c r="H45" s="18"/>
    </row>
    <row r="46" spans="1:8" ht="15.75" thickBot="1" x14ac:dyDescent="0.3">
      <c r="A46" s="10" t="s">
        <v>4</v>
      </c>
      <c r="B46" s="25"/>
      <c r="C46" s="12">
        <f>C45-C44</f>
        <v>820</v>
      </c>
      <c r="D46" s="12">
        <f>C46/D44</f>
        <v>0.20499999999999999</v>
      </c>
      <c r="E46" s="13" t="s">
        <v>6</v>
      </c>
      <c r="F46" s="22"/>
      <c r="G46" s="15">
        <f>G45-G44</f>
        <v>800</v>
      </c>
      <c r="H46" s="19" t="s">
        <v>21</v>
      </c>
    </row>
    <row r="47" spans="1:8" x14ac:dyDescent="0.25">
      <c r="A47" s="4" t="s">
        <v>2</v>
      </c>
      <c r="B47" s="23" t="s">
        <v>32</v>
      </c>
      <c r="C47" s="20">
        <f>1620+420</f>
        <v>2040</v>
      </c>
      <c r="D47" s="20">
        <v>3000</v>
      </c>
      <c r="E47" s="7" t="s">
        <v>5</v>
      </c>
      <c r="F47" s="22" t="s">
        <v>35</v>
      </c>
      <c r="G47" s="14">
        <v>2100</v>
      </c>
      <c r="H47" s="17"/>
    </row>
    <row r="48" spans="1:8" x14ac:dyDescent="0.25">
      <c r="A48" s="8" t="s">
        <v>3</v>
      </c>
      <c r="B48" s="24"/>
      <c r="C48" s="20">
        <v>3150</v>
      </c>
      <c r="D48" s="20"/>
      <c r="E48" s="9"/>
      <c r="F48" s="22"/>
      <c r="G48" s="16">
        <v>3200</v>
      </c>
      <c r="H48" s="18"/>
    </row>
    <row r="49" spans="1:8" ht="15.75" thickBot="1" x14ac:dyDescent="0.3">
      <c r="A49" s="10" t="s">
        <v>4</v>
      </c>
      <c r="B49" s="25"/>
      <c r="C49" s="12">
        <f>C48-C47</f>
        <v>1110</v>
      </c>
      <c r="D49" s="12">
        <f>C49/D47</f>
        <v>0.37</v>
      </c>
      <c r="E49" s="13" t="s">
        <v>6</v>
      </c>
      <c r="F49" s="22"/>
      <c r="G49" s="15">
        <f>G48-G47</f>
        <v>1100</v>
      </c>
      <c r="H49" s="19" t="s">
        <v>19</v>
      </c>
    </row>
    <row r="50" spans="1:8" x14ac:dyDescent="0.25">
      <c r="A50" s="4" t="s">
        <v>2</v>
      </c>
      <c r="B50" s="23" t="s">
        <v>32</v>
      </c>
      <c r="C50" s="6">
        <v>2590</v>
      </c>
      <c r="D50" s="6">
        <v>2000</v>
      </c>
      <c r="E50" s="7" t="s">
        <v>5</v>
      </c>
      <c r="F50" s="22" t="s">
        <v>36</v>
      </c>
      <c r="G50" s="14">
        <v>2400</v>
      </c>
      <c r="H50" s="17"/>
    </row>
    <row r="51" spans="1:8" x14ac:dyDescent="0.25">
      <c r="A51" s="8" t="s">
        <v>3</v>
      </c>
      <c r="B51" s="24"/>
      <c r="C51" s="3">
        <v>4500</v>
      </c>
      <c r="D51" s="3"/>
      <c r="E51" s="9"/>
      <c r="F51" s="22"/>
      <c r="G51" s="16">
        <v>4200</v>
      </c>
      <c r="H51" s="18"/>
    </row>
    <row r="52" spans="1:8" ht="15.75" thickBot="1" x14ac:dyDescent="0.3">
      <c r="A52" s="10" t="s">
        <v>4</v>
      </c>
      <c r="B52" s="25"/>
      <c r="C52" s="12">
        <f>C51-C50</f>
        <v>1910</v>
      </c>
      <c r="D52" s="12">
        <f>C52/D50</f>
        <v>0.95499999999999996</v>
      </c>
      <c r="E52" s="13" t="s">
        <v>6</v>
      </c>
      <c r="F52" s="22"/>
      <c r="G52" s="15">
        <f>G51-G50</f>
        <v>1800</v>
      </c>
      <c r="H52" s="19" t="s">
        <v>23</v>
      </c>
    </row>
    <row r="53" spans="1:8" ht="15.75" thickBot="1" x14ac:dyDescent="0.3">
      <c r="B53" s="1" t="s">
        <v>0</v>
      </c>
      <c r="F53" s="2" t="s">
        <v>7</v>
      </c>
      <c r="G53" t="s">
        <v>17</v>
      </c>
      <c r="H53" t="s">
        <v>18</v>
      </c>
    </row>
    <row r="54" spans="1:8" x14ac:dyDescent="0.25">
      <c r="A54" s="4" t="s">
        <v>2</v>
      </c>
      <c r="B54" s="23" t="s">
        <v>37</v>
      </c>
      <c r="C54" s="6">
        <v>600</v>
      </c>
      <c r="D54" s="6">
        <v>4000</v>
      </c>
      <c r="E54" s="7" t="s">
        <v>5</v>
      </c>
      <c r="F54" s="22" t="s">
        <v>38</v>
      </c>
      <c r="G54" s="14">
        <v>600</v>
      </c>
      <c r="H54" s="17">
        <v>5000</v>
      </c>
    </row>
    <row r="55" spans="1:8" x14ac:dyDescent="0.25">
      <c r="A55" s="8" t="s">
        <v>3</v>
      </c>
      <c r="B55" s="24"/>
      <c r="C55" s="3">
        <v>1200</v>
      </c>
      <c r="D55" s="3"/>
      <c r="E55" s="9"/>
      <c r="F55" s="22"/>
      <c r="G55" s="16">
        <v>1200</v>
      </c>
      <c r="H55" s="18"/>
    </row>
    <row r="56" spans="1:8" ht="15.75" thickBot="1" x14ac:dyDescent="0.3">
      <c r="A56" s="10" t="s">
        <v>4</v>
      </c>
      <c r="B56" s="25"/>
      <c r="C56" s="12">
        <f>C55-C54</f>
        <v>600</v>
      </c>
      <c r="D56" s="12">
        <f>C56/D54</f>
        <v>0.15</v>
      </c>
      <c r="E56" s="13" t="s">
        <v>6</v>
      </c>
      <c r="F56" s="22"/>
      <c r="G56" s="15">
        <f>G55-G54</f>
        <v>600</v>
      </c>
      <c r="H56" s="19" t="s">
        <v>22</v>
      </c>
    </row>
    <row r="57" spans="1:8" x14ac:dyDescent="0.25">
      <c r="A57" s="4" t="s">
        <v>2</v>
      </c>
      <c r="B57" s="23" t="s">
        <v>37</v>
      </c>
      <c r="C57" s="6">
        <v>1000</v>
      </c>
      <c r="D57" s="6">
        <v>5000</v>
      </c>
      <c r="E57" s="7" t="s">
        <v>5</v>
      </c>
      <c r="F57" s="22" t="s">
        <v>39</v>
      </c>
      <c r="G57" s="14">
        <v>1600</v>
      </c>
      <c r="H57" s="17">
        <v>4000</v>
      </c>
    </row>
    <row r="58" spans="1:8" x14ac:dyDescent="0.25">
      <c r="A58" s="8" t="s">
        <v>3</v>
      </c>
      <c r="B58" s="24"/>
      <c r="C58" s="3">
        <v>2000</v>
      </c>
      <c r="D58" s="3"/>
      <c r="E58" s="9"/>
      <c r="F58" s="22"/>
      <c r="G58" s="16">
        <v>2400</v>
      </c>
      <c r="H58" s="18"/>
    </row>
    <row r="59" spans="1:8" ht="15.75" thickBot="1" x14ac:dyDescent="0.3">
      <c r="A59" s="10" t="s">
        <v>4</v>
      </c>
      <c r="B59" s="25"/>
      <c r="C59" s="12">
        <f>C58-C57</f>
        <v>1000</v>
      </c>
      <c r="D59" s="12">
        <f>C59/D57</f>
        <v>0.2</v>
      </c>
      <c r="E59" s="13" t="s">
        <v>6</v>
      </c>
      <c r="F59" s="22"/>
      <c r="G59" s="15">
        <f>G58-G57</f>
        <v>800</v>
      </c>
      <c r="H59" s="19" t="s">
        <v>21</v>
      </c>
    </row>
    <row r="60" spans="1:8" x14ac:dyDescent="0.25">
      <c r="A60" s="4" t="s">
        <v>2</v>
      </c>
      <c r="B60" s="23" t="s">
        <v>37</v>
      </c>
      <c r="C60" s="20">
        <f>1400+400+200</f>
        <v>2000</v>
      </c>
      <c r="D60" s="20">
        <v>3500</v>
      </c>
      <c r="E60" s="7" t="s">
        <v>5</v>
      </c>
      <c r="F60" s="22" t="s">
        <v>40</v>
      </c>
      <c r="G60" s="14">
        <v>2100</v>
      </c>
      <c r="H60" s="17">
        <v>3000</v>
      </c>
    </row>
    <row r="61" spans="1:8" x14ac:dyDescent="0.25">
      <c r="A61" s="8" t="s">
        <v>3</v>
      </c>
      <c r="B61" s="24"/>
      <c r="C61" s="20">
        <f>2600+800</f>
        <v>3400</v>
      </c>
      <c r="D61" s="20"/>
      <c r="E61" s="9"/>
      <c r="F61" s="22"/>
      <c r="G61" s="16">
        <v>3200</v>
      </c>
      <c r="H61" s="18"/>
    </row>
    <row r="62" spans="1:8" ht="15.75" thickBot="1" x14ac:dyDescent="0.3">
      <c r="A62" s="10" t="s">
        <v>4</v>
      </c>
      <c r="B62" s="25"/>
      <c r="C62" s="12">
        <f>C61-C60</f>
        <v>1400</v>
      </c>
      <c r="D62" s="12">
        <f>C62/D60</f>
        <v>0.4</v>
      </c>
      <c r="E62" s="13" t="s">
        <v>6</v>
      </c>
      <c r="F62" s="22"/>
      <c r="G62" s="15">
        <f>G61-G60</f>
        <v>1100</v>
      </c>
      <c r="H62" s="19" t="s">
        <v>19</v>
      </c>
    </row>
    <row r="63" spans="1:8" x14ac:dyDescent="0.25">
      <c r="A63" s="4" t="s">
        <v>2</v>
      </c>
      <c r="B63" s="23" t="s">
        <v>37</v>
      </c>
      <c r="C63" s="6">
        <f>1400+700+360</f>
        <v>2460</v>
      </c>
      <c r="D63" s="6">
        <v>2000</v>
      </c>
      <c r="E63" s="7" t="s">
        <v>5</v>
      </c>
      <c r="F63" s="22" t="s">
        <v>41</v>
      </c>
      <c r="G63" s="14">
        <v>2400</v>
      </c>
      <c r="H63" s="17">
        <v>2000</v>
      </c>
    </row>
    <row r="64" spans="1:8" x14ac:dyDescent="0.25">
      <c r="A64" s="8" t="s">
        <v>3</v>
      </c>
      <c r="B64" s="24"/>
      <c r="C64" s="3">
        <f>2600+1600</f>
        <v>4200</v>
      </c>
      <c r="D64" s="3"/>
      <c r="E64" s="9"/>
      <c r="F64" s="22"/>
      <c r="G64" s="16">
        <v>4200</v>
      </c>
      <c r="H64" s="18"/>
    </row>
    <row r="65" spans="1:8" ht="15.75" thickBot="1" x14ac:dyDescent="0.3">
      <c r="A65" s="10" t="s">
        <v>4</v>
      </c>
      <c r="B65" s="25"/>
      <c r="C65" s="12">
        <f>C64-C63</f>
        <v>1740</v>
      </c>
      <c r="D65" s="12">
        <f>C65/D63</f>
        <v>0.87</v>
      </c>
      <c r="E65" s="13" t="s">
        <v>6</v>
      </c>
      <c r="F65" s="22"/>
      <c r="G65" s="15">
        <f>G64-G63</f>
        <v>1800</v>
      </c>
      <c r="H65" s="19" t="s">
        <v>23</v>
      </c>
    </row>
  </sheetData>
  <mergeCells count="30">
    <mergeCell ref="B63:B65"/>
    <mergeCell ref="F63:F65"/>
    <mergeCell ref="B54:B56"/>
    <mergeCell ref="F54:F56"/>
    <mergeCell ref="B57:B59"/>
    <mergeCell ref="F57:F59"/>
    <mergeCell ref="B60:B62"/>
    <mergeCell ref="F60:F62"/>
    <mergeCell ref="F41:F43"/>
    <mergeCell ref="F44:F46"/>
    <mergeCell ref="F50:F52"/>
    <mergeCell ref="F47:F49"/>
    <mergeCell ref="B41:B43"/>
    <mergeCell ref="B44:B46"/>
    <mergeCell ref="B47:B49"/>
    <mergeCell ref="B50:B52"/>
    <mergeCell ref="F37:F39"/>
    <mergeCell ref="F34:F36"/>
    <mergeCell ref="N2:N4"/>
    <mergeCell ref="N5:N7"/>
    <mergeCell ref="N8:N10"/>
    <mergeCell ref="N11:N13"/>
    <mergeCell ref="F31:F33"/>
    <mergeCell ref="F15:F17"/>
    <mergeCell ref="F18:F20"/>
    <mergeCell ref="F24:F26"/>
    <mergeCell ref="F2:F4"/>
    <mergeCell ref="F5:F7"/>
    <mergeCell ref="F8:F10"/>
    <mergeCell ref="F11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Artjom Kuznetsov</dc:creator>
  <cp:lastModifiedBy>Artjom Kuznetsov</cp:lastModifiedBy>
  <dcterms:created xsi:type="dcterms:W3CDTF">2025-06-19T14:29:02Z</dcterms:created>
  <dcterms:modified xsi:type="dcterms:W3CDTF">2025-07-03T23:55:12Z</dcterms:modified>
</cp:coreProperties>
</file>