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Source" sheetId="1" r:id="rId1"/>
    <sheet name="Target" sheetId="2" r:id="rId2"/>
    <sheet name="Mapping" sheetId="3" r:id="rId3"/>
    <sheet name="Приемник" sheetId="5" r:id="rId4"/>
    <sheet name="Краткий отчет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A3" i="5"/>
  <c r="B3" i="5"/>
  <c r="C3" i="5"/>
  <c r="D3" i="5"/>
  <c r="E3" i="5"/>
  <c r="F3" i="5"/>
  <c r="A4" i="5"/>
  <c r="C4" i="5"/>
  <c r="D4" i="5"/>
  <c r="E4" i="5"/>
  <c r="F4" i="5"/>
  <c r="A5" i="5"/>
  <c r="C5" i="5"/>
  <c r="D5" i="5"/>
  <c r="E5" i="5"/>
  <c r="F5" i="5"/>
  <c r="F2" i="5"/>
  <c r="E2" i="5"/>
  <c r="D2" i="5"/>
  <c r="C2" i="5"/>
  <c r="B2" i="5"/>
  <c r="A2" i="5"/>
  <c r="B3" i="2" l="1"/>
  <c r="F3" i="2"/>
  <c r="F4" i="2"/>
  <c r="F5" i="2"/>
  <c r="F2" i="2"/>
  <c r="E3" i="2"/>
  <c r="E4" i="2"/>
  <c r="E5" i="2"/>
  <c r="E2" i="2"/>
  <c r="D2" i="2"/>
  <c r="D3" i="2"/>
  <c r="D4" i="2"/>
  <c r="D5" i="2"/>
  <c r="C3" i="2"/>
  <c r="C4" i="2"/>
  <c r="C5" i="2"/>
  <c r="A3" i="2"/>
  <c r="A4" i="2"/>
  <c r="A5" i="2"/>
  <c r="C2" i="2"/>
  <c r="B2" i="2"/>
  <c r="A2" i="2"/>
</calcChain>
</file>

<file path=xl/sharedStrings.xml><?xml version="1.0" encoding="utf-8"?>
<sst xmlns="http://schemas.openxmlformats.org/spreadsheetml/2006/main" count="53" uniqueCount="39">
  <si>
    <t>FullName</t>
  </si>
  <si>
    <t>BirthDate</t>
  </si>
  <si>
    <t>Phone</t>
  </si>
  <si>
    <t>Email</t>
  </si>
  <si>
    <t>Ivanov Ivan Ivanovich</t>
  </si>
  <si>
    <t>ivan@mail.ru</t>
  </si>
  <si>
    <t>Petrova Anna Sergeevna</t>
  </si>
  <si>
    <t>anna@example.com</t>
  </si>
  <si>
    <t>Sidorov P.</t>
  </si>
  <si>
    <t>sidor@mail.ru</t>
  </si>
  <si>
    <t>Kuznetsov Alexey</t>
  </si>
  <si>
    <t>alex@mail.ru</t>
  </si>
  <si>
    <t>LastName</t>
  </si>
  <si>
    <t>FirstName</t>
  </si>
  <si>
    <t>Patronymic</t>
  </si>
  <si>
    <t>DOB</t>
  </si>
  <si>
    <t>Source field</t>
  </si>
  <si>
    <t>Target field</t>
  </si>
  <si>
    <t>Преобразование</t>
  </si>
  <si>
    <t>1-я часть ФИО</t>
  </si>
  <si>
    <t>2-я часть ФИО</t>
  </si>
  <si>
    <t>3-я часть ФИО (если нет → пусто)</t>
  </si>
  <si>
    <t>преобразовать в формат ГГГГ-ММ-ДД</t>
  </si>
  <si>
    <t>оставить только цифры и +7</t>
  </si>
  <si>
    <t>без изменений</t>
  </si>
  <si>
    <t>P.</t>
  </si>
  <si>
    <t>Alexey</t>
  </si>
  <si>
    <t>Источник данных: Excel-таблица (source.xlsx), содержащая поля FullName, BirthDate, Phone, Email в произвольном формате.</t>
  </si>
  <si>
    <t>Приемник: Нормализованная структура БД с полями LastName, FirstName, Patronymic, DOB, Phone, Email.</t>
  </si>
  <si>
    <t>Сопоставление полей: Выполнено на листе Mapping в файле mapped.xlsx.</t>
  </si>
  <si>
    <t>Выбранный формат передачи: CSV. Выбран, потому что это простой, стандартный и широко поддерживаемый формат для обмена табличными данными и импорта в СУБД.</t>
  </si>
  <si>
    <t>Протокол передачи: Для загрузки итогового CSV-файла в систему наиболее безопасным и распространенным выбором является SFTP (SSH File Transfer Protocol), так как он обеспечивает шифрование передаваемых данных.</t>
  </si>
  <si>
    <t>Возможные ошибки/проблемы в данных: Отсутствие отчества (поле Patronymic осталось пустым для Sidorov и Kuznetsov).  Неединообразный формат даты (5.5.1999 вместо 05.05.1999) может усложнить автоматическое  Различные форматы ввода телефона (с пробелами, скобками, без кода страны +7).преобразование.</t>
  </si>
  <si>
    <t>Фамилия</t>
  </si>
  <si>
    <t>Имя</t>
  </si>
  <si>
    <t>Отчество</t>
  </si>
  <si>
    <t>Дата рождения</t>
  </si>
  <si>
    <t>Телефон</t>
  </si>
  <si>
    <t>Электронная почта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</si>
</sst>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4" sqref="A4"/>
    </sheetView>
  </sheetViews>
  <sheetFormatPr defaultRowHeight="14.5" x14ac:dyDescent="0.35"/>
  <cols>
    <col min="1" max="1" width="19.26953125" customWidth="1"/>
    <col min="2" max="2" width="13.81640625" customWidth="1"/>
    <col min="3" max="3" width="18.08984375" customWidth="1"/>
    <col min="4" max="4" width="17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37288</v>
      </c>
      <c r="C2">
        <v>79990001122</v>
      </c>
      <c r="D2" t="s">
        <v>5</v>
      </c>
    </row>
    <row r="3" spans="1:4" x14ac:dyDescent="0.35">
      <c r="A3" t="s">
        <v>6</v>
      </c>
      <c r="B3" s="1">
        <v>37087</v>
      </c>
      <c r="C3">
        <v>89990002233</v>
      </c>
      <c r="D3" t="s">
        <v>7</v>
      </c>
    </row>
    <row r="4" spans="1:4" x14ac:dyDescent="0.35">
      <c r="A4" t="s">
        <v>8</v>
      </c>
      <c r="B4" s="1">
        <v>36809</v>
      </c>
      <c r="C4">
        <v>79990003344</v>
      </c>
      <c r="D4" t="s">
        <v>9</v>
      </c>
    </row>
    <row r="5" spans="1:4" x14ac:dyDescent="0.35">
      <c r="A5" t="s">
        <v>10</v>
      </c>
      <c r="B5" s="1">
        <v>36285</v>
      </c>
      <c r="C5">
        <v>89990004455</v>
      </c>
      <c r="D5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:B5"/>
    </sheetView>
  </sheetViews>
  <sheetFormatPr defaultRowHeight="14.5" x14ac:dyDescent="0.35"/>
  <cols>
    <col min="1" max="1" width="12.1796875" customWidth="1"/>
    <col min="2" max="2" width="13.26953125" customWidth="1"/>
    <col min="3" max="3" width="12.36328125" customWidth="1"/>
    <col min="4" max="4" width="10.81640625" customWidth="1"/>
    <col min="5" max="5" width="18.08984375" customWidth="1"/>
    <col min="6" max="6" width="17" customWidth="1"/>
  </cols>
  <sheetData>
    <row r="1" spans="1:6" x14ac:dyDescent="0.35">
      <c r="A1" t="s">
        <v>12</v>
      </c>
      <c r="B1" t="s">
        <v>13</v>
      </c>
      <c r="C1" t="s">
        <v>14</v>
      </c>
      <c r="D1" t="s">
        <v>15</v>
      </c>
      <c r="E1" t="s">
        <v>2</v>
      </c>
      <c r="F1" t="s">
        <v>3</v>
      </c>
    </row>
    <row r="2" spans="1:6" x14ac:dyDescent="0.35">
      <c r="A2" t="str">
        <f>LEFTB(Source!A2, FIND(" ",Source!A2)-1)</f>
        <v>Ivanov</v>
      </c>
      <c r="B2" t="str">
        <f>MID(Source!A2, FIND(" ",Source!A2)+1, FIND(" ",Source!A2, FIND(" ",Source!A2)+1)-FIND(" ",Source!A2)-1)</f>
        <v>Ivan</v>
      </c>
      <c r="C2" t="str">
        <f>IFERROR(RIGHTB(Source!A2, LEN(Source!A2)-FIND(" ",Source!A2, FIND(" ",Source!A2)+1)), "")</f>
        <v>Ivanovich</v>
      </c>
      <c r="D2" t="str">
        <f>TEXT(DATE(RIGHTB(Source!B2,4), MID(Source!B2,4,2), LEFTB(Source!B2,2)), "гггг-мм-дд")</f>
        <v>7295-00-07</v>
      </c>
      <c r="E2" t="str">
        <f>"+7"&amp;Source!C2</f>
        <v>+779990001122</v>
      </c>
      <c r="F2" t="str">
        <f>Source!D2</f>
        <v>ivan@mail.ru</v>
      </c>
    </row>
    <row r="3" spans="1:6" x14ac:dyDescent="0.35">
      <c r="A3" t="str">
        <f>LEFTB(Source!A3, FIND(" ",Source!A3)-1)</f>
        <v>Petrova</v>
      </c>
      <c r="B3" t="str">
        <f>MID(Source!A3, FIND(" ",Source!A3)+1, FIND(" ",Source!A3, FIND(" ",Source!A3)+1)-FIND(" ",Source!A3)-1)</f>
        <v>Anna</v>
      </c>
      <c r="C3" t="str">
        <f>IFERROR(RIGHTB(Source!A3, LEN(Source!A3)-FIND(" ",Source!A3, FIND(" ",Source!A3)+1)), "")</f>
        <v>Sergeevna</v>
      </c>
      <c r="D3" t="str">
        <f>TEXT(DATE(RIGHTB(Source!B3,4), MID(Source!B3,4,2), LEFTB(Source!B3,2)), "гггг-мм-дд")</f>
        <v>7094-00-06</v>
      </c>
      <c r="E3" t="str">
        <f>"+7"&amp;Source!C3</f>
        <v>+789990002233</v>
      </c>
      <c r="F3" t="str">
        <f>Source!D3</f>
        <v>anna@example.com</v>
      </c>
    </row>
    <row r="4" spans="1:6" x14ac:dyDescent="0.35">
      <c r="A4" t="str">
        <f>LEFTB(Source!A4, FIND(" ",Source!A4)-1)</f>
        <v>Sidorov</v>
      </c>
      <c r="B4" t="e">
        <f>MID(Source!A4, FIND(" ",Source!A4)+1, FIND(" ",Source!A4, FIND(" ",Source!A4)+1)-FIND(" ",Source!A4)-1)</f>
        <v>#VALUE!</v>
      </c>
      <c r="C4" t="str">
        <f>IFERROR(RIGHTB(Source!A4, LEN(Source!A4)-FIND(" ",Source!A4, FIND(" ",Source!A4)+1)), "")</f>
        <v/>
      </c>
      <c r="D4" t="str">
        <f>TEXT(DATE(RIGHTB(Source!B4,4), MID(Source!B4,4,2), LEFTB(Source!B4,2)), "гггг-мм-дд")</f>
        <v>6809-00-06</v>
      </c>
      <c r="E4" t="str">
        <f>"+7"&amp;Source!C4</f>
        <v>+779990003344</v>
      </c>
      <c r="F4" t="str">
        <f>Source!D4</f>
        <v>sidor@mail.ru</v>
      </c>
    </row>
    <row r="5" spans="1:6" x14ac:dyDescent="0.35">
      <c r="A5" t="str">
        <f>LEFTB(Source!A5, FIND(" ",Source!A5)-1)</f>
        <v>Kuznetsov</v>
      </c>
      <c r="B5" t="e">
        <f>MID(Source!A5, FIND(" ",Source!A5)+1, FIND(" ",Source!A5, FIND(" ",Source!A5)+1)-FIND(" ",Source!A5)-1)</f>
        <v>#VALUE!</v>
      </c>
      <c r="C5" t="str">
        <f>IFERROR(RIGHTB(Source!A5, LEN(Source!A5)-FIND(" ",Source!A5, FIND(" ",Source!A5)+1)), "")</f>
        <v/>
      </c>
      <c r="D5" t="str">
        <f>TEXT(DATE(RIGHTB(Source!B5,4), MID(Source!B5,4,2), LEFTB(Source!B5,2)), "гггг-мм-дд")</f>
        <v>6292-00-05</v>
      </c>
      <c r="E5" t="str">
        <f>"+7"&amp;Source!C5</f>
        <v>+789990004455</v>
      </c>
      <c r="F5" t="str">
        <f>Source!D5</f>
        <v>alex@mail.ru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4.5" x14ac:dyDescent="0.35"/>
  <cols>
    <col min="1" max="1" width="17.1796875" customWidth="1"/>
    <col min="2" max="2" width="13.26953125" customWidth="1"/>
    <col min="3" max="3" width="33.453125" customWidth="1"/>
  </cols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 t="s">
        <v>0</v>
      </c>
      <c r="B2" t="s">
        <v>12</v>
      </c>
      <c r="C2" t="s">
        <v>19</v>
      </c>
    </row>
    <row r="3" spans="1:3" x14ac:dyDescent="0.35">
      <c r="A3" t="s">
        <v>0</v>
      </c>
      <c r="B3" t="s">
        <v>13</v>
      </c>
      <c r="C3" t="s">
        <v>20</v>
      </c>
    </row>
    <row r="4" spans="1:3" x14ac:dyDescent="0.35">
      <c r="A4" t="s">
        <v>0</v>
      </c>
      <c r="B4" t="s">
        <v>14</v>
      </c>
      <c r="C4" t="s">
        <v>21</v>
      </c>
    </row>
    <row r="5" spans="1:3" x14ac:dyDescent="0.35">
      <c r="A5" t="s">
        <v>1</v>
      </c>
      <c r="B5" t="s">
        <v>15</v>
      </c>
      <c r="C5" t="s">
        <v>22</v>
      </c>
    </row>
    <row r="6" spans="1:3" x14ac:dyDescent="0.35">
      <c r="A6" t="s">
        <v>2</v>
      </c>
      <c r="B6" t="s">
        <v>2</v>
      </c>
      <c r="C6" t="s">
        <v>23</v>
      </c>
    </row>
    <row r="7" spans="1:3" x14ac:dyDescent="0.35">
      <c r="A7" t="s">
        <v>3</v>
      </c>
      <c r="B7" t="s">
        <v>3</v>
      </c>
      <c r="C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9" sqref="F9"/>
    </sheetView>
  </sheetViews>
  <sheetFormatPr defaultRowHeight="14.5" x14ac:dyDescent="0.35"/>
  <cols>
    <col min="1" max="1" width="17.08984375" customWidth="1"/>
    <col min="3" max="3" width="10.7265625" customWidth="1"/>
    <col min="4" max="4" width="17.08984375" customWidth="1"/>
    <col min="5" max="5" width="14.54296875" customWidth="1"/>
    <col min="6" max="6" width="18.54296875" customWidth="1"/>
  </cols>
  <sheetData>
    <row r="1" spans="1:6" x14ac:dyDescent="0.3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6" x14ac:dyDescent="0.35">
      <c r="A2" t="str">
        <f>LEFT(Source!A2, SEARCH(" ",Source!A2)-1)</f>
        <v>Ivanov</v>
      </c>
      <c r="B2" t="str">
        <f>MID(Source!A2, SEARCH(" ",Source!A2)+1, SEARCH(" ",Source!A2, SEARCH(" ",Source!A2)+1) - SEARCH(" ",Source!A2)-1)</f>
        <v>Ivan</v>
      </c>
      <c r="C2" t="str">
        <f>RIGHT(Source!A2, LEN(Source!A2) - SEARCH(" ",Source!A2, SEARCH(" ",Source!A2)+1))</f>
        <v>Ivanovich</v>
      </c>
      <c r="D2" s="1">
        <f>Source!B2</f>
        <v>37288</v>
      </c>
      <c r="E2" t="str">
        <f>SUBSTITUTE(SUBSTITUTE(SUBSTITUTE(Source!C2, "(", ""), ")", ""), " ", "")</f>
        <v>79990001122</v>
      </c>
      <c r="F2" t="str">
        <f>Source!D2</f>
        <v>ivan@mail.ru</v>
      </c>
    </row>
    <row r="3" spans="1:6" x14ac:dyDescent="0.35">
      <c r="A3" t="str">
        <f>LEFT(Source!A3, SEARCH(" ",Source!A3)-1)</f>
        <v>Petrova</v>
      </c>
      <c r="B3" t="str">
        <f>MID(Source!A3, SEARCH(" ",Source!A3)+1, SEARCH(" ",Source!A3, SEARCH(" ",Source!A3)+1) - SEARCH(" ",Source!A3)-1)</f>
        <v>Anna</v>
      </c>
      <c r="C3" t="str">
        <f>RIGHT(Source!A3, LEN(Source!A3) - SEARCH(" ",Source!A3, SEARCH(" ",Source!A3)+1))</f>
        <v>Sergeevna</v>
      </c>
      <c r="D3" s="1">
        <f>Source!B3</f>
        <v>37087</v>
      </c>
      <c r="E3" t="str">
        <f>SUBSTITUTE(SUBSTITUTE(SUBSTITUTE(Source!C3, "(", ""), ")", ""), " ", "")</f>
        <v>89990002233</v>
      </c>
      <c r="F3" t="str">
        <f>Source!D3</f>
        <v>anna@example.com</v>
      </c>
    </row>
    <row r="4" spans="1:6" x14ac:dyDescent="0.35">
      <c r="A4" t="str">
        <f>LEFT(Source!A4, SEARCH(" ",Source!A4)-1)</f>
        <v>Sidorov</v>
      </c>
      <c r="B4" t="s">
        <v>25</v>
      </c>
      <c r="C4" t="e">
        <f>RIGHT(Source!A4, LEN(Source!A4) - SEARCH(" ",Source!A4, SEARCH(" ",Source!A4)+1))</f>
        <v>#VALUE!</v>
      </c>
      <c r="D4" s="1">
        <f>Source!B4</f>
        <v>36809</v>
      </c>
      <c r="E4" t="str">
        <f>SUBSTITUTE(SUBSTITUTE(SUBSTITUTE(Source!C4, "(", ""), ")", ""), " ", "")</f>
        <v>79990003344</v>
      </c>
      <c r="F4" t="str">
        <f>Source!D4</f>
        <v>sidor@mail.ru</v>
      </c>
    </row>
    <row r="5" spans="1:6" x14ac:dyDescent="0.35">
      <c r="A5" t="str">
        <f>LEFT(Source!A5, SEARCH(" ",Source!A5)-1)</f>
        <v>Kuznetsov</v>
      </c>
      <c r="B5" t="s">
        <v>26</v>
      </c>
      <c r="C5" t="e">
        <f>RIGHT(Source!A5, LEN(Source!A5) - SEARCH(" ",Source!A5, SEARCH(" ",Source!A5)+1))</f>
        <v>#VALUE!</v>
      </c>
      <c r="D5" s="1">
        <f>Source!B5</f>
        <v>36285</v>
      </c>
      <c r="E5" t="str">
        <f>SUBSTITUTE(SUBSTITUTE(SUBSTITUTE(Source!C5, "(", ""), ")", ""), " ", "")</f>
        <v>89990004455</v>
      </c>
      <c r="F5" t="str">
        <f>Source!D5</f>
        <v>alex@mail.ru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5" x14ac:dyDescent="0.35"/>
  <cols>
    <col min="1" max="1" width="226" customWidth="1"/>
  </cols>
  <sheetData>
    <row r="1" spans="1:1" x14ac:dyDescent="0.35">
      <c r="A1" t="s">
        <v>27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31</v>
      </c>
    </row>
    <row r="6" spans="1:1" x14ac:dyDescent="0.35">
      <c r="A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Source</vt:lpstr>
      <vt:lpstr>Target</vt:lpstr>
      <vt:lpstr>Mapping</vt:lpstr>
      <vt:lpstr>Приемник</vt:lpstr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2025-09-10T09:54:20Z</dcterms:modified>
</cp:coreProperties>
</file>