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E:\Work\Projects\EXCEL\dashboard\"/>
    </mc:Choice>
  </mc:AlternateContent>
  <xr:revisionPtr revIDLastSave="0" documentId="13_ncr:1_{EB0300B5-9FA8-4323-A6D6-AE5C5F36DE8C}" xr6:coauthVersionLast="47" xr6:coauthVersionMax="47" xr10:uidLastSave="{00000000-0000-0000-0000-000000000000}"/>
  <bookViews>
    <workbookView xWindow="-120" yWindow="-120" windowWidth="51840" windowHeight="21240" xr2:uid="{FB3F6D84-6D01-4ABA-BC1B-D7EC070DEAED}"/>
  </bookViews>
  <sheets>
    <sheet name="Dashboard" sheetId="1" r:id="rId1"/>
    <sheet name="DataSet" sheetId="2" r:id="rId2"/>
    <sheet name="Working" sheetId="3" r:id="rId3"/>
  </sheets>
  <definedNames>
    <definedName name="Slicer_Manager">#N/A</definedName>
    <definedName name="Slicer_Project">#N/A</definedName>
  </definedNames>
  <calcPr calcId="191029"/>
  <pivotCaches>
    <pivotCache cacheId="337"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 i="3" l="1"/>
  <c r="K6" i="1" a="1"/>
  <c r="K6" i="1" s="1"/>
  <c r="B4" i="3"/>
  <c r="G1" i="1"/>
  <c r="B6" i="3"/>
  <c r="H41" i="2"/>
  <c r="F41" i="2"/>
  <c r="H40" i="2"/>
  <c r="F40" i="2"/>
  <c r="H39" i="2"/>
  <c r="F39" i="2"/>
  <c r="H38" i="2"/>
  <c r="F38" i="2"/>
  <c r="H37" i="2"/>
  <c r="F37" i="2"/>
  <c r="H36" i="2"/>
  <c r="F36" i="2"/>
  <c r="H35" i="2"/>
  <c r="F35" i="2"/>
  <c r="H34" i="2"/>
  <c r="F34" i="2"/>
  <c r="H33" i="2"/>
  <c r="F33" i="2"/>
  <c r="H32" i="2"/>
  <c r="F32" i="2"/>
  <c r="H31" i="2"/>
  <c r="F31" i="2"/>
  <c r="H30" i="2"/>
  <c r="F30" i="2"/>
  <c r="H29" i="2"/>
  <c r="F29" i="2"/>
  <c r="H28" i="2"/>
  <c r="F28" i="2"/>
  <c r="H27" i="2"/>
  <c r="F27" i="2"/>
  <c r="H26" i="2"/>
  <c r="F26" i="2"/>
  <c r="H25" i="2"/>
  <c r="F25" i="2"/>
  <c r="H24" i="2"/>
  <c r="F24" i="2"/>
  <c r="H23" i="2"/>
  <c r="F23" i="2"/>
  <c r="H22" i="2"/>
  <c r="F22" i="2"/>
  <c r="H21" i="2"/>
  <c r="F21" i="2"/>
  <c r="H20" i="2"/>
  <c r="F20" i="2"/>
  <c r="H19" i="2"/>
  <c r="F19" i="2"/>
  <c r="H18" i="2"/>
  <c r="F18" i="2"/>
  <c r="H17" i="2"/>
  <c r="F17" i="2"/>
  <c r="H16" i="2"/>
  <c r="F16" i="2"/>
  <c r="H15" i="2"/>
  <c r="F15" i="2"/>
  <c r="H14" i="2"/>
  <c r="F14" i="2"/>
  <c r="H13" i="2"/>
  <c r="F13" i="2"/>
  <c r="H12" i="2"/>
  <c r="F12" i="2"/>
  <c r="H11" i="2"/>
  <c r="F11" i="2"/>
  <c r="H10" i="2"/>
  <c r="F10" i="2"/>
  <c r="H9" i="2"/>
  <c r="F9" i="2"/>
  <c r="H8" i="2"/>
  <c r="F8" i="2"/>
  <c r="H7" i="2"/>
  <c r="F7" i="2"/>
  <c r="H6" i="2"/>
  <c r="F6" i="2"/>
  <c r="H5" i="2"/>
  <c r="F5" i="2"/>
  <c r="H4" i="2"/>
  <c r="F4" i="2"/>
  <c r="H3" i="2"/>
  <c r="F3" i="2"/>
  <c r="H2" i="2"/>
  <c r="F2" i="2"/>
  <c r="K6" i="3"/>
  <c r="I4" i="3"/>
  <c r="L6" i="3" l="1"/>
  <c r="I5" i="3"/>
  <c r="B7" i="3"/>
  <c r="B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<sst xmlns="http://schemas.openxmlformats.org/spreadsheetml/2006/main" count="242" uniqueCount="49">
  <si>
    <t>Project Management Dashboard</t>
  </si>
  <si>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</si>
  <si>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</si>
  <si>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</si>
  <si>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</si>
  <si>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</si>
  <si>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</si>
  <si>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</si>
  <si>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</si>
  <si>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</si>
  <si>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</si>
  <si>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</si>
  <si>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</si>
  <si>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</si>
  <si>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</si>
  <si>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</si>
  <si>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</si>
  <si>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</si>
  <si>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</si>
  <si>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</si>
  <si>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</si>
  <si>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</si>
  <si>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</si>
  <si>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</si>
  <si>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</si>
  <si>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</si>
  <si>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</si>
  <si>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</si>
  <si>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</si>
  <si>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</si>
  <si>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</si>
  <si>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Grand Total</t>
  </si>
  <si>
    <t>Sum of Duration</t>
  </si>
  <si>
    <t>Sum of Days completed</t>
  </si>
  <si>
    <t xml:space="preserve">Budget </t>
  </si>
  <si>
    <t xml:space="preserve"> Actual </t>
  </si>
  <si>
    <t>Not Started</t>
  </si>
  <si>
    <t>In progress</t>
  </si>
  <si>
    <t>Completed</t>
  </si>
  <si>
    <t>Remaining</t>
  </si>
  <si>
    <t>total Tasks</t>
  </si>
  <si>
    <t>Values</t>
  </si>
  <si>
    <t>Days Completed</t>
  </si>
  <si>
    <t>Days Remaining</t>
  </si>
  <si>
    <t xml:space="preserve">Actual </t>
  </si>
  <si>
    <t>Bar Chart</t>
  </si>
  <si>
    <t>DoughnutChart</t>
  </si>
  <si>
    <t>Scroll bar</t>
  </si>
  <si>
    <t>Days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</si>
</sst>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F800]dddd\,\ mmmm\ dd\,\ yyyy"/>
    <numFmt numFmtId="165" formatCode="0.0,,\M;\-0.0,,\M"/>
    <numFmt numFmtId="166" formatCode="m/d/yy;@"/>
    <numFmt numFmtId="167" formatCode="m/d/yyyy;@"/>
    <numFmt numFmtId="168" formatCode="mmm\-dd"/>
  </numFmts>
  <fonts count="9" x14ac:knownFonts="1">
    <font>
      <sz val="11"/>
      <color theme="1"/>
      <name val="Tw Cen MT"/>
      <family val="2"/>
      <scheme val="minor"/>
    </font>
    <font>
      <sz val="11"/>
      <color theme="1"/>
      <name val="Tw Cen MT"/>
      <family val="2"/>
      <scheme val="minor"/>
    </font>
    <font>
      <b/>
      <sz val="11"/>
      <color theme="0"/>
      <name val="Tw Cen MT"/>
      <family val="2"/>
      <scheme val="minor"/>
    </font>
    <font>
      <sz val="28"/>
      <color theme="1"/>
      <name val="Tw Cen MT"/>
      <family val="2"/>
      <scheme val="minor"/>
    </font>
    <font>
      <b/>
      <sz val="11"/>
      <color rgb="FFFFFFFF"/>
      <name val="Calibri"/>
      <family val="2"/>
    </font>
    <font>
      <sz val="11"/>
      <color theme="1"/>
      <name val="Calibri"/>
      <family val="2"/>
    </font>
    <font>
      <b/>
      <sz val="28"/>
      <color theme="0"/>
      <name val="Tw Cen MT"/>
      <family val="2"/>
      <scheme val="minor"/>
    </font>
    <font>
      <b/>
      <sz val="20"/>
      <color theme="0"/>
      <name val="Tw Cen MT"/>
      <family val="2"/>
      <scheme val="minor"/>
    </font>
    <font>
      <b/>
      <sz val="18"/>
      <color theme="0"/>
      <name val="Tw Cen MT"/>
      <family val="2"/>
      <scheme val="minor"/>
    </font>
  </fonts>
  <fills count="6">
    <fill>
      <patternFill patternType="none"/>
    </fill>
    <fill>
      <patternFill patternType="gray125"/>
    </fill>
    <fill>
      <patternFill patternType="solid">
        <fgColor rgb="FF83B6B4"/>
        <bgColor rgb="FF83B6B4"/>
      </patternFill>
    </fill>
    <fill>
      <patternFill patternType="solid">
        <fgColor rgb="FFE6F0F0"/>
        <bgColor rgb="FFE6F0F0"/>
      </patternFill>
    </fill>
    <fill>
      <patternFill patternType="solid">
        <fgColor theme="0" tint="-0.499984740745262"/>
        <bgColor indexed="64"/>
      </patternFill>
    </fill>
    <fill>
      <patternFill patternType="solid">
        <fgColor theme="0" tint="-0.34998626667073579"/>
        <bgColor indexed="64"/>
      </patternFill>
    </fill>
  </fills>
  <borders count="4">
    <border>
      <left/>
      <right/>
      <top/>
      <bottom/>
      <diagonal/>
    </border>
    <border>
      <left style="thin">
        <color rgb="FFB5D2D1"/>
      </left>
      <right/>
      <top style="thin">
        <color rgb="FFB5D2D1"/>
      </top>
      <bottom style="thin">
        <color rgb="FFB5D2D1"/>
      </bottom>
      <diagonal/>
    </border>
    <border>
      <left/>
      <right/>
      <top style="thin">
        <color rgb="FFB5D2D1"/>
      </top>
      <bottom style="thin">
        <color rgb="FFB5D2D1"/>
      </bottom>
      <diagonal/>
    </border>
    <border>
      <left/>
      <right style="thin">
        <color rgb="FFB5D2D1"/>
      </right>
      <top style="thin">
        <color rgb="FFB5D2D1"/>
      </top>
      <bottom style="thin">
        <color rgb="FFB5D2D1"/>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9" fontId="0" fillId="0" borderId="0" xfId="1" applyFont="1"/>
    <xf numFmtId="0" fontId="4" fillId="2" borderId="1" xfId="0" applyFont="1" applyFill="1" applyBorder="1"/>
    <xf numFmtId="0" fontId="4" fillId="2" borderId="2" xfId="0" applyFont="1" applyFill="1" applyBorder="1"/>
    <xf numFmtId="164" fontId="4" fillId="2" borderId="2" xfId="0" applyNumberFormat="1" applyFont="1" applyFill="1" applyBorder="1"/>
    <xf numFmtId="14" fontId="4" fillId="2" borderId="2" xfId="0" applyNumberFormat="1" applyFont="1" applyFill="1" applyBorder="1"/>
    <xf numFmtId="3" fontId="4" fillId="2" borderId="2" xfId="0" applyNumberFormat="1" applyFont="1" applyFill="1" applyBorder="1"/>
    <xf numFmtId="0" fontId="4" fillId="2" borderId="3" xfId="0" applyFont="1" applyFill="1" applyBorder="1"/>
    <xf numFmtId="0" fontId="5" fillId="3" borderId="1" xfId="0" applyFont="1" applyFill="1" applyBorder="1"/>
    <xf numFmtId="0" fontId="5" fillId="3" borderId="2" xfId="0" applyFont="1" applyFill="1" applyBorder="1"/>
    <xf numFmtId="14" fontId="5" fillId="3" borderId="2" xfId="0" applyNumberFormat="1" applyFont="1" applyFill="1" applyBorder="1"/>
    <xf numFmtId="3" fontId="5" fillId="3" borderId="2" xfId="0" applyNumberFormat="1" applyFont="1" applyFill="1" applyBorder="1"/>
    <xf numFmtId="9" fontId="5" fillId="3" borderId="2" xfId="1" applyFont="1" applyFill="1" applyBorder="1"/>
    <xf numFmtId="3" fontId="5" fillId="3" borderId="3" xfId="0" applyNumberFormat="1" applyFont="1" applyFill="1" applyBorder="1"/>
    <xf numFmtId="0" fontId="5" fillId="0" borderId="1" xfId="0" applyFont="1" applyBorder="1"/>
    <xf numFmtId="0" fontId="5" fillId="0" borderId="2" xfId="0" applyFont="1" applyBorder="1"/>
    <xf numFmtId="14" fontId="5" fillId="0" borderId="2" xfId="0" applyNumberFormat="1" applyFont="1" applyBorder="1"/>
    <xf numFmtId="3" fontId="5" fillId="0" borderId="2" xfId="0" applyNumberFormat="1" applyFont="1" applyBorder="1"/>
    <xf numFmtId="9" fontId="5" fillId="0" borderId="2" xfId="1" applyFont="1" applyFill="1" applyBorder="1"/>
    <xf numFmtId="3" fontId="5"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0" fontId="0" fillId="0" borderId="0" xfId="0" applyProtection="1">
      <protection locked="0"/>
    </xf>
    <xf numFmtId="14" fontId="0" fillId="0" borderId="0" xfId="0" applyNumberFormat="1" applyProtection="1">
      <protection locked="0"/>
    </xf>
    <xf numFmtId="3" fontId="0" fillId="0" borderId="0" xfId="0" applyNumberFormat="1" applyProtection="1">
      <protection locked="0"/>
    </xf>
    <xf numFmtId="9" fontId="0" fillId="0" borderId="0" xfId="0" applyNumberFormat="1" applyProtection="1">
      <protection locked="0"/>
    </xf>
    <xf numFmtId="0" fontId="0" fillId="4" borderId="0" xfId="0" applyFill="1"/>
    <xf numFmtId="165" fontId="0" fillId="0" borderId="0" xfId="0" applyNumberFormat="1"/>
    <xf numFmtId="167" fontId="0" fillId="0" borderId="0" xfId="0" applyNumberFormat="1" applyProtection="1">
      <protection locked="0"/>
    </xf>
    <xf numFmtId="0" fontId="6" fillId="4" borderId="0" xfId="0" applyFont="1" applyFill="1" applyAlignment="1" applyProtection="1">
      <alignment vertical="top"/>
      <protection locked="0"/>
    </xf>
    <xf numFmtId="0" fontId="3" fillId="4" borderId="0" xfId="0" applyFont="1" applyFill="1" applyAlignment="1" applyProtection="1">
      <alignment vertical="top"/>
      <protection locked="0"/>
    </xf>
    <xf numFmtId="0" fontId="7" fillId="4" borderId="0" xfId="0" applyFont="1" applyFill="1" applyAlignment="1"/>
    <xf numFmtId="0" fontId="8" fillId="4" borderId="0" xfId="0" applyFont="1" applyFill="1" applyAlignment="1" applyProtection="1">
      <protection locked="0"/>
    </xf>
    <xf numFmtId="0" fontId="0" fillId="5" borderId="0" xfId="0" applyFill="1" applyProtection="1">
      <protection locked="0"/>
    </xf>
    <xf numFmtId="0" fontId="0" fillId="5" borderId="0" xfId="0" applyFill="1" applyAlignment="1" applyProtection="1">
      <alignment horizontal="center"/>
      <protection locked="0"/>
    </xf>
    <xf numFmtId="168" fontId="2" fillId="0" borderId="0" xfId="0" applyNumberFormat="1" applyFont="1" applyAlignment="1">
      <alignment horizontal="center"/>
    </xf>
    <xf numFmtId="3" fontId="0" fillId="5" borderId="0" xfId="0" applyNumberFormat="1" applyFill="1" applyProtection="1">
      <protection locked="0"/>
    </xf>
  </cellXfs>
  <cellStyles count="2">
    <cellStyle name="Normal" xfId="0" builtinId="0"/>
    <cellStyle name="Percent" xfId="1" builtinId="5"/>
  </cellStyles>
  <dxfs count="124">
    <dxf>
      <numFmt numFmtId="3" formatCode="#,##0"/>
    </dxf>
    <dxf>
      <numFmt numFmtId="3" formatCode="#,##0"/>
    </dxf>
    <dxf>
      <font>
        <b val="0"/>
        <i val="0"/>
        <strike val="0"/>
        <condense val="0"/>
        <extend val="0"/>
        <outline val="0"/>
        <shadow val="0"/>
        <u val="none"/>
        <vertAlign val="baseline"/>
        <sz val="11"/>
        <color rgb="FF000000"/>
        <name val="Calibri"/>
        <family val="2"/>
        <scheme val="none"/>
      </font>
    </dxf>
    <dxf>
      <numFmt numFmtId="3" formatCode="#,##0"/>
    </dxf>
    <dxf>
      <numFmt numFmtId="169" formatCode="d/mm/yyyy"/>
    </dxf>
    <dxf>
      <numFmt numFmtId="169" formatCode="d/mm/yyyy"/>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numFmt numFmtId="167" formatCode="m/d/yyyy;@"/>
    </dxf>
    <dxf>
      <numFmt numFmtId="3" formatCode="#,##0"/>
    </dxf>
    <dxf>
      <numFmt numFmtId="3" formatCode="#,##0"/>
    </dxf>
    <dxf>
      <alignment horizontal="center"/>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protection locked="0"/>
    </dxf>
    <dxf>
      <fill>
        <patternFill>
          <bgColor theme="5"/>
        </patternFill>
      </fill>
    </dxf>
    <dxf>
      <fill>
        <patternFill>
          <bgColor theme="4" tint="0.59996337778862885"/>
        </patternFill>
      </fill>
    </dxf>
    <dxf>
      <fill>
        <patternFill>
          <bgColor theme="6"/>
        </patternFill>
      </fill>
    </dxf>
    <dxf>
      <fill>
        <patternFill patternType="lightDown"/>
      </fill>
    </dxf>
    <dxf>
      <fill>
        <patternFill>
          <bgColor theme="0" tint="-0.34998626667073579"/>
        </patternFill>
      </fill>
      <border>
        <vertical/>
        <horizontal/>
      </border>
    </dxf>
    <dxf>
      <fill>
        <patternFill>
          <bgColor theme="0" tint="-0.34998626667073579"/>
        </patternFill>
      </fill>
      <border>
        <left/>
        <right/>
        <vertical/>
        <horizontal/>
      </border>
    </dxf>
    <dxf>
      <fill>
        <patternFill patternType="solid">
          <fgColor rgb="FFE6F0F0"/>
          <bgColor rgb="FFE6F0F0"/>
        </patternFill>
      </fill>
    </dxf>
    <dxf>
      <fill>
        <patternFill patternType="solid">
          <fgColor rgb="FFE6F0F0"/>
          <bgColor rgb="FFE6F0F0"/>
        </patternFill>
      </fill>
    </dxf>
    <dxf>
      <font>
        <b/>
        <color rgb="FF000000"/>
      </font>
    </dxf>
    <dxf>
      <font>
        <b/>
        <color rgb="FF000000"/>
      </font>
    </dxf>
    <dxf>
      <font>
        <b/>
        <color rgb="FF000000"/>
      </font>
      <border>
        <top style="double">
          <color rgb="FF83B6B4"/>
        </top>
      </border>
    </dxf>
    <dxf>
      <font>
        <b/>
        <color rgb="FFFFFFFF"/>
      </font>
      <fill>
        <patternFill patternType="solid">
          <fgColor rgb="FF83B6B4"/>
          <bgColor rgb="FF83B6B4"/>
        </patternFill>
      </fill>
    </dxf>
    <dxf>
      <font>
        <color rgb="FF000000"/>
      </font>
      <border>
        <left style="thin">
          <color rgb="FFB5D2D1"/>
        </left>
        <right style="thin">
          <color rgb="FFB5D2D1"/>
        </right>
        <top style="thin">
          <color rgb="FFB5D2D1"/>
        </top>
        <bottom style="thin">
          <color rgb="FFB5D2D1"/>
        </bottom>
        <horizontal style="thin">
          <color rgb="FFB5D2D1"/>
        </horizontal>
      </border>
    </dxf>
  </dxfs>
  <tableStyles count="1" defaultTableStyle="TableStyleMedium2" defaultPivotStyle="PivotStyleLight16">
    <tableStyle name="TableStyleMedium3 2" pivot="0" count="7" xr9:uid="{837C1474-D8EC-4A16-96E8-D194F7D8819E}">
      <tableStyleElement type="wholeTable" dxfId="123"/>
      <tableStyleElement type="headerRow" dxfId="122"/>
      <tableStyleElement type="totalRow" dxfId="121"/>
      <tableStyleElement type="firstColumn" dxfId="120"/>
      <tableStyleElement type="lastColumn" dxfId="119"/>
      <tableStyleElement type="firstRowStripe" dxfId="118"/>
      <tableStyleElement type="firstColumnStripe" dxfId="1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OVERALL</a:t>
            </a:r>
            <a:r>
              <a:rPr lang="en-US" b="1" baseline="0">
                <a:solidFill>
                  <a:schemeClr val="bg1"/>
                </a:solidFill>
              </a:rPr>
              <a:t> TASK PROGRESS</a:t>
            </a:r>
            <a:endParaRPr lang="en-US" b="1">
              <a:solidFill>
                <a:schemeClr val="bg1"/>
              </a:solidFill>
            </a:endParaRPr>
          </a:p>
        </c:rich>
      </c:tx>
      <c:layout>
        <c:manualLayout>
          <c:xMode val="edge"/>
          <c:yMode val="edge"/>
          <c:x val="5.9803479942581547E-2"/>
          <c:y val="3.086458637114804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958047292143402E-2"/>
          <c:y val="0.48360610479245653"/>
          <c:w val="0.91609458428680401"/>
          <c:h val="0.29910994459025952"/>
        </c:manualLayout>
      </c:layout>
      <c:barChart>
        <c:barDir val="bar"/>
        <c:grouping val="stacked"/>
        <c:varyColors val="0"/>
        <c:ser>
          <c:idx val="0"/>
          <c:order val="0"/>
          <c:tx>
            <c:strRef>
              <c:f>Working!$A$4</c:f>
              <c:strCache>
                <c:ptCount val="1"/>
                <c:pt idx="0">
                  <c:v>Not Started</c:v>
                </c:pt>
              </c:strCache>
            </c:strRef>
          </c:tx>
          <c:spPr>
            <a:solidFill>
              <a:schemeClr val="accent1">
                <a:lumMod val="40000"/>
                <a:lumOff val="60000"/>
              </a:schemeClr>
            </a:solidFill>
            <a:ln>
              <a:noFill/>
            </a:ln>
            <a:effectLst/>
          </c:spPr>
          <c:invertIfNegative val="0"/>
          <c:dLbls>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4-565B-4FA6-9097-93865AD06AAD}"/>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Working!$B$4</c:f>
              <c:numCache>
                <c:formatCode>General</c:formatCode>
                <c:ptCount val="1"/>
                <c:pt idx="0">
                  <c:v>4</c:v>
                </c:pt>
              </c:numCache>
            </c:numRef>
          </c:val>
          <c:extLst>
            <c:ext xmlns:c16="http://schemas.microsoft.com/office/drawing/2014/chart" uri="{C3380CC4-5D6E-409C-BE32-E72D297353CC}">
              <c16:uniqueId val="{00000000-565B-4FA6-9097-93865AD06AAD}"/>
            </c:ext>
          </c:extLst>
        </c:ser>
        <c:ser>
          <c:idx val="1"/>
          <c:order val="1"/>
          <c:tx>
            <c:strRef>
              <c:f>Working!$A$5</c:f>
              <c:strCache>
                <c:ptCount val="1"/>
                <c:pt idx="0">
                  <c:v>In progress</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Working!$B$5</c:f>
              <c:numCache>
                <c:formatCode>General</c:formatCode>
                <c:ptCount val="1"/>
                <c:pt idx="0">
                  <c:v>33</c:v>
                </c:pt>
              </c:numCache>
            </c:numRef>
          </c:val>
          <c:extLst>
            <c:ext xmlns:c16="http://schemas.microsoft.com/office/drawing/2014/chart" uri="{C3380CC4-5D6E-409C-BE32-E72D297353CC}">
              <c16:uniqueId val="{00000001-565B-4FA6-9097-93865AD06AAD}"/>
            </c:ext>
          </c:extLst>
        </c:ser>
        <c:ser>
          <c:idx val="2"/>
          <c:order val="2"/>
          <c:tx>
            <c:strRef>
              <c:f>Working!$A$6</c:f>
              <c:strCache>
                <c:ptCount val="1"/>
                <c:pt idx="0">
                  <c:v>Completed</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Working!$B$6</c:f>
              <c:numCache>
                <c:formatCode>General</c:formatCode>
                <c:ptCount val="1"/>
                <c:pt idx="0">
                  <c:v>3</c:v>
                </c:pt>
              </c:numCache>
            </c:numRef>
          </c:val>
          <c:extLst>
            <c:ext xmlns:c16="http://schemas.microsoft.com/office/drawing/2014/chart" uri="{C3380CC4-5D6E-409C-BE32-E72D297353CC}">
              <c16:uniqueId val="{00000002-565B-4FA6-9097-93865AD06AAD}"/>
            </c:ext>
          </c:extLst>
        </c:ser>
        <c:dLbls>
          <c:dLblPos val="ctr"/>
          <c:showLegendKey val="0"/>
          <c:showVal val="1"/>
          <c:showCatName val="0"/>
          <c:showSerName val="0"/>
          <c:showPercent val="0"/>
          <c:showBubbleSize val="0"/>
        </c:dLbls>
        <c:gapWidth val="0"/>
        <c:overlap val="100"/>
        <c:axId val="1063209984"/>
        <c:axId val="1063210400"/>
      </c:barChart>
      <c:catAx>
        <c:axId val="1063209984"/>
        <c:scaling>
          <c:orientation val="minMax"/>
        </c:scaling>
        <c:delete val="1"/>
        <c:axPos val="l"/>
        <c:numFmt formatCode="General" sourceLinked="1"/>
        <c:majorTickMark val="none"/>
        <c:minorTickMark val="none"/>
        <c:tickLblPos val="nextTo"/>
        <c:crossAx val="1063210400"/>
        <c:crosses val="autoZero"/>
        <c:auto val="1"/>
        <c:lblAlgn val="ctr"/>
        <c:lblOffset val="100"/>
        <c:noMultiLvlLbl val="0"/>
      </c:catAx>
      <c:valAx>
        <c:axId val="1063210400"/>
        <c:scaling>
          <c:orientation val="minMax"/>
        </c:scaling>
        <c:delete val="1"/>
        <c:axPos val="b"/>
        <c:numFmt formatCode="General" sourceLinked="1"/>
        <c:majorTickMark val="none"/>
        <c:minorTickMark val="none"/>
        <c:tickLblPos val="nextTo"/>
        <c:crossAx val="1063209984"/>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egendEntry>
        <c:idx val="2"/>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Entry>
      <c:layout>
        <c:manualLayout>
          <c:xMode val="edge"/>
          <c:yMode val="edge"/>
          <c:x val="0"/>
          <c:y val="0.23989190240108876"/>
          <c:w val="0.95433491294137429"/>
          <c:h val="0.130209244677748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959021123771277"/>
          <c:y val="0.30260953835687654"/>
          <c:w val="0.59260873640794898"/>
          <c:h val="0.54107754193769253"/>
        </c:manualLayout>
      </c:layout>
      <c:doughnutChart>
        <c:varyColors val="1"/>
        <c:ser>
          <c:idx val="0"/>
          <c:order val="0"/>
          <c:dPt>
            <c:idx val="0"/>
            <c:bubble3D val="0"/>
            <c:spPr>
              <a:solidFill>
                <a:schemeClr val="accent1"/>
              </a:solidFill>
              <a:ln w="19050">
                <a:noFill/>
              </a:ln>
              <a:effectLst/>
            </c:spPr>
            <c:extLst>
              <c:ext xmlns:c16="http://schemas.microsoft.com/office/drawing/2014/chart" uri="{C3380CC4-5D6E-409C-BE32-E72D297353CC}">
                <c16:uniqueId val="{00000001-384E-4343-8826-D3A913BB195F}"/>
              </c:ext>
            </c:extLst>
          </c:dPt>
          <c:dPt>
            <c:idx val="1"/>
            <c:bubble3D val="0"/>
            <c:spPr>
              <a:solidFill>
                <a:schemeClr val="accent2"/>
              </a:solidFill>
              <a:ln w="19050">
                <a:noFill/>
              </a:ln>
              <a:effectLst/>
            </c:spPr>
            <c:extLst>
              <c:ext xmlns:c16="http://schemas.microsoft.com/office/drawing/2014/chart" uri="{C3380CC4-5D6E-409C-BE32-E72D297353CC}">
                <c16:uniqueId val="{00000003-384E-4343-8826-D3A913BB195F}"/>
              </c:ext>
            </c:extLst>
          </c:dPt>
          <c:dLbls>
            <c:delete val="1"/>
          </c:dLbls>
          <c:cat>
            <c:strRef>
              <c:f>Working!$H$4:$H$5</c:f>
              <c:strCache>
                <c:ptCount val="2"/>
                <c:pt idx="0">
                  <c:v>Days Completed</c:v>
                </c:pt>
                <c:pt idx="1">
                  <c:v>Days Remaining</c:v>
                </c:pt>
              </c:strCache>
            </c:strRef>
          </c:cat>
          <c:val>
            <c:numRef>
              <c:f>Working!$I$4:$I$5</c:f>
              <c:numCache>
                <c:formatCode>0%</c:formatCode>
                <c:ptCount val="2"/>
                <c:pt idx="0">
                  <c:v>0.42105263157894735</c:v>
                </c:pt>
                <c:pt idx="1">
                  <c:v>0.57894736842105265</c:v>
                </c:pt>
              </c:numCache>
            </c:numRef>
          </c:val>
          <c:extLst>
            <c:ext xmlns:c16="http://schemas.microsoft.com/office/drawing/2014/chart" uri="{C3380CC4-5D6E-409C-BE32-E72D297353CC}">
              <c16:uniqueId val="{00000004-384E-4343-8826-D3A913BB195F}"/>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t"/>
      <c:legendEntry>
        <c:idx val="0"/>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Entry>
      <c:layout>
        <c:manualLayout>
          <c:xMode val="edge"/>
          <c:yMode val="edge"/>
          <c:x val="0"/>
          <c:y val="4.697599723815659E-2"/>
          <c:w val="0.99096205566896733"/>
          <c:h val="0.252497834603801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Budget Spent</a:t>
            </a:r>
          </a:p>
        </c:rich>
      </c:tx>
      <c:layout>
        <c:manualLayout>
          <c:xMode val="edge"/>
          <c:yMode val="edge"/>
          <c:x val="2.6618416626603423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245611730049718"/>
          <c:y val="0.19370866141732285"/>
          <c:w val="0.57508776539900563"/>
          <c:h val="0.6146246719160104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25-4D02-B7AD-9872D44603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25-4D02-B7AD-9872D44603B3}"/>
              </c:ext>
            </c:extLst>
          </c:dPt>
          <c:val>
            <c:numRef>
              <c:f>Working!$K$6:$L$6</c:f>
              <c:numCache>
                <c:formatCode>0%</c:formatCode>
                <c:ptCount val="2"/>
                <c:pt idx="0">
                  <c:v>0.42347250571210965</c:v>
                </c:pt>
                <c:pt idx="1">
                  <c:v>0.57652749428789041</c:v>
                </c:pt>
              </c:numCache>
            </c:numRef>
          </c:val>
          <c:extLst>
            <c:ext xmlns:c16="http://schemas.microsoft.com/office/drawing/2014/chart" uri="{C3380CC4-5D6E-409C-BE32-E72D297353CC}">
              <c16:uniqueId val="{00000004-3725-4D02-B7AD-9872D44603B3}"/>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Dashboard.xlsx]Working!PivotTable5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Budget VS</a:t>
            </a:r>
            <a:r>
              <a:rPr lang="en-US" baseline="0">
                <a:solidFill>
                  <a:schemeClr val="bg1"/>
                </a:solidFill>
              </a:rPr>
              <a:t> Actual</a:t>
            </a:r>
            <a:endParaRPr lang="en-US">
              <a:solidFill>
                <a:schemeClr val="bg1"/>
              </a:solidFill>
            </a:endParaRPr>
          </a:p>
        </c:rich>
      </c:tx>
      <c:layout>
        <c:manualLayout>
          <c:xMode val="edge"/>
          <c:yMode val="edge"/>
          <c:x val="4.9373281781072913E-2"/>
          <c:y val="8.208816417632831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2"/>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296296296296294E-2"/>
          <c:y val="0.27160979877515312"/>
          <c:w val="0.90740740740740744"/>
          <c:h val="0.62218105089804954"/>
        </c:manualLayout>
      </c:layout>
      <c:barChart>
        <c:barDir val="bar"/>
        <c:grouping val="clustered"/>
        <c:varyColors val="0"/>
        <c:ser>
          <c:idx val="0"/>
          <c:order val="0"/>
          <c:tx>
            <c:strRef>
              <c:f>Working!$K$4</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Working!$K$5</c:f>
              <c:strCache>
                <c:ptCount val="1"/>
                <c:pt idx="0">
                  <c:v>Total</c:v>
                </c:pt>
              </c:strCache>
            </c:strRef>
          </c:cat>
          <c:val>
            <c:numRef>
              <c:f>Working!$K$5</c:f>
              <c:numCache>
                <c:formatCode>0.0,,\M;\-0.0,,\M</c:formatCode>
                <c:ptCount val="1"/>
                <c:pt idx="0">
                  <c:v>8340291</c:v>
                </c:pt>
              </c:numCache>
            </c:numRef>
          </c:val>
          <c:extLst>
            <c:ext xmlns:c16="http://schemas.microsoft.com/office/drawing/2014/chart" uri="{C3380CC4-5D6E-409C-BE32-E72D297353CC}">
              <c16:uniqueId val="{00000000-5372-4198-807D-710DFF45AD0A}"/>
            </c:ext>
          </c:extLst>
        </c:ser>
        <c:ser>
          <c:idx val="1"/>
          <c:order val="1"/>
          <c:tx>
            <c:strRef>
              <c:f>Working!$L$4</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Working!$K$5</c:f>
              <c:strCache>
                <c:ptCount val="1"/>
                <c:pt idx="0">
                  <c:v>Total</c:v>
                </c:pt>
              </c:strCache>
            </c:strRef>
          </c:cat>
          <c:val>
            <c:numRef>
              <c:f>Working!$L$5</c:f>
              <c:numCache>
                <c:formatCode>0.0,,\M;\-0.0,,\M</c:formatCode>
                <c:ptCount val="1"/>
                <c:pt idx="0">
                  <c:v>19695000</c:v>
                </c:pt>
              </c:numCache>
            </c:numRef>
          </c:val>
          <c:extLst>
            <c:ext xmlns:c16="http://schemas.microsoft.com/office/drawing/2014/chart" uri="{C3380CC4-5D6E-409C-BE32-E72D297353CC}">
              <c16:uniqueId val="{00000001-5372-4198-807D-710DFF45AD0A}"/>
            </c:ext>
          </c:extLst>
        </c:ser>
        <c:dLbls>
          <c:dLblPos val="outEnd"/>
          <c:showLegendKey val="0"/>
          <c:showVal val="1"/>
          <c:showCatName val="0"/>
          <c:showSerName val="0"/>
          <c:showPercent val="0"/>
          <c:showBubbleSize val="0"/>
        </c:dLbls>
        <c:gapWidth val="0"/>
        <c:overlap val="-30"/>
        <c:axId val="1118441056"/>
        <c:axId val="1118441888"/>
      </c:barChart>
      <c:catAx>
        <c:axId val="1118441056"/>
        <c:scaling>
          <c:orientation val="minMax"/>
        </c:scaling>
        <c:delete val="1"/>
        <c:axPos val="l"/>
        <c:numFmt formatCode="General" sourceLinked="1"/>
        <c:majorTickMark val="none"/>
        <c:minorTickMark val="none"/>
        <c:tickLblPos val="nextTo"/>
        <c:crossAx val="1118441888"/>
        <c:crosses val="autoZero"/>
        <c:auto val="1"/>
        <c:lblAlgn val="ctr"/>
        <c:lblOffset val="100"/>
        <c:noMultiLvlLbl val="0"/>
      </c:catAx>
      <c:valAx>
        <c:axId val="1118441888"/>
        <c:scaling>
          <c:orientation val="minMax"/>
        </c:scaling>
        <c:delete val="1"/>
        <c:axPos val="b"/>
        <c:numFmt formatCode="0.0,,\M;\-0.0,,\M" sourceLinked="1"/>
        <c:majorTickMark val="none"/>
        <c:minorTickMark val="none"/>
        <c:tickLblPos val="nextTo"/>
        <c:crossAx val="1118441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N$4" horiz="1" max="30" page="7" val="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38102</xdr:colOff>
      <xdr:row>0</xdr:row>
      <xdr:rowOff>228601</xdr:rowOff>
    </xdr:from>
    <xdr:to>
      <xdr:col>17</xdr:col>
      <xdr:colOff>397957</xdr:colOff>
      <xdr:row>4</xdr:row>
      <xdr:rowOff>26004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200024</xdr:colOff>
      <xdr:row>0</xdr:row>
      <xdr:rowOff>285751</xdr:rowOff>
    </xdr:from>
    <xdr:to>
      <xdr:col>13</xdr:col>
      <xdr:colOff>192403</xdr:colOff>
      <xdr:row>6</xdr:row>
      <xdr:rowOff>67631</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9286874" y="285751"/>
          <a:ext cx="1363979" cy="1382080"/>
          <a:chOff x="8763002" y="932984"/>
          <a:chExt cx="1165318" cy="1449811"/>
        </a:xfrm>
      </xdr:grpSpPr>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8763002" y="932984"/>
          <a:ext cx="1165318" cy="1449811"/>
        </xdr:xfrm>
        <a:graphic>
          <a:graphicData uri="http://schemas.openxmlformats.org/drawingml/2006/chart">
            <c:chart xmlns:c="http://schemas.openxmlformats.org/drawingml/2006/chart" xmlns:r="http://schemas.openxmlformats.org/officeDocument/2006/relationships" r:id="rId2"/>
          </a:graphicData>
        </a:graphic>
      </xdr:graphicFrame>
      <xdr:sp macro="" textlink="$I$7">
        <xdr:nvSpPr>
          <xdr:cNvPr id="8" name="TextBox 7">
            <a:extLst>
              <a:ext uri="{FF2B5EF4-FFF2-40B4-BE49-F238E27FC236}">
                <a16:creationId xmlns:a16="http://schemas.microsoft.com/office/drawing/2014/main" id="{00000000-0008-0000-0000-000008000000}"/>
              </a:ext>
            </a:extLst>
          </xdr:cNvPr>
          <xdr:cNvSpPr txBox="1">
            <a:spLocks noChangeAspect="1"/>
          </xdr:cNvSpPr>
        </xdr:nvSpPr>
        <xdr:spPr>
          <a:xfrm>
            <a:off x="9031460" y="1595532"/>
            <a:ext cx="56197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BAD79DB-AA14-4B19-A240-E1974D3BC6E1}" type="TxLink">
              <a:rPr lang="en-US" sz="1600" b="0" i="0" u="none" strike="noStrike">
                <a:solidFill>
                  <a:srgbClr val="000000"/>
                </a:solidFill>
                <a:latin typeface="Calibri"/>
                <a:cs typeface="Calibri"/>
              </a:rPr>
              <a:pPr algn="ctr"/>
              <a:t>96,000</a:t>
            </a:fld>
            <a:endParaRPr lang="en-US" sz="1600"/>
          </a:p>
        </xdr:txBody>
      </xdr:sp>
    </xdr:grpSp>
    <xdr:clientData/>
  </xdr:twoCellAnchor>
  <xdr:twoCellAnchor>
    <xdr:from>
      <xdr:col>17</xdr:col>
      <xdr:colOff>323847</xdr:colOff>
      <xdr:row>0</xdr:row>
      <xdr:rowOff>428630</xdr:rowOff>
    </xdr:from>
    <xdr:to>
      <xdr:col>19</xdr:col>
      <xdr:colOff>254353</xdr:colOff>
      <xdr:row>6</xdr:row>
      <xdr:rowOff>130536</xdr:rowOff>
    </xdr:to>
    <xdr:grpSp>
      <xdr:nvGrpSpPr>
        <xdr:cNvPr id="12" name="Group 11">
          <a:extLst>
            <a:ext uri="{FF2B5EF4-FFF2-40B4-BE49-F238E27FC236}">
              <a16:creationId xmlns:a16="http://schemas.microsoft.com/office/drawing/2014/main" id="{00000000-0008-0000-0000-00000C000000}"/>
            </a:ext>
          </a:extLst>
        </xdr:cNvPr>
        <xdr:cNvGrpSpPr/>
      </xdr:nvGrpSpPr>
      <xdr:grpSpPr>
        <a:xfrm>
          <a:off x="13525497" y="428630"/>
          <a:ext cx="1302106" cy="1302106"/>
          <a:chOff x="5811310" y="3971929"/>
          <a:chExt cx="1157428" cy="1091632"/>
        </a:xfrm>
        <a:noFill/>
      </xdr:grpSpPr>
      <xdr:graphicFrame macro="">
        <xdr:nvGraphicFramePr>
          <xdr:cNvPr id="13" name="Chart 12">
            <a:extLst>
              <a:ext uri="{FF2B5EF4-FFF2-40B4-BE49-F238E27FC236}">
                <a16:creationId xmlns:a16="http://schemas.microsoft.com/office/drawing/2014/main" id="{00000000-0008-0000-0000-00000D000000}"/>
              </a:ext>
            </a:extLst>
          </xdr:cNvPr>
          <xdr:cNvGraphicFramePr/>
        </xdr:nvGraphicFramePr>
        <xdr:xfrm>
          <a:off x="5811310" y="3971929"/>
          <a:ext cx="1157428" cy="1091632"/>
        </xdr:xfrm>
        <a:graphic>
          <a:graphicData uri="http://schemas.openxmlformats.org/drawingml/2006/chart">
            <c:chart xmlns:c="http://schemas.openxmlformats.org/drawingml/2006/chart" xmlns:r="http://schemas.openxmlformats.org/officeDocument/2006/relationships" r:id="rId3"/>
          </a:graphicData>
        </a:graphic>
      </xdr:graphicFrame>
      <xdr:sp macro="" textlink="$K$9">
        <xdr:nvSpPr>
          <xdr:cNvPr id="14" name="TextBox 13">
            <a:extLst>
              <a:ext uri="{FF2B5EF4-FFF2-40B4-BE49-F238E27FC236}">
                <a16:creationId xmlns:a16="http://schemas.microsoft.com/office/drawing/2014/main" id="{00000000-0008-0000-0000-00000E000000}"/>
              </a:ext>
            </a:extLst>
          </xdr:cNvPr>
          <xdr:cNvSpPr txBox="1"/>
        </xdr:nvSpPr>
        <xdr:spPr>
          <a:xfrm>
            <a:off x="6045200" y="4383451"/>
            <a:ext cx="714375" cy="523875"/>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CD0A1BD-4E7C-472F-8AEC-45F35CBFF41C}" type="TxLink">
              <a:rPr lang="en-US" sz="1600" b="0" i="0" u="none" strike="noStrike">
                <a:solidFill>
                  <a:srgbClr val="000000"/>
                </a:solidFill>
                <a:latin typeface="Tw Cen MT"/>
              </a:rPr>
              <a:pPr algn="ctr"/>
              <a:t> </a:t>
            </a:fld>
            <a:endParaRPr lang="en-US" sz="1600"/>
          </a:p>
        </xdr:txBody>
      </xdr:sp>
    </xdr:grpSp>
    <xdr:clientData/>
  </xdr:twoCellAnchor>
  <xdr:twoCellAnchor>
    <xdr:from>
      <xdr:col>19</xdr:col>
      <xdr:colOff>152400</xdr:colOff>
      <xdr:row>0</xdr:row>
      <xdr:rowOff>361950</xdr:rowOff>
    </xdr:from>
    <xdr:to>
      <xdr:col>24</xdr:col>
      <xdr:colOff>17145</xdr:colOff>
      <xdr:row>5</xdr:row>
      <xdr:rowOff>152400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9525</xdr:colOff>
      <xdr:row>1</xdr:row>
      <xdr:rowOff>0</xdr:rowOff>
    </xdr:from>
    <xdr:to>
      <xdr:col>4</xdr:col>
      <xdr:colOff>257175</xdr:colOff>
      <xdr:row>4</xdr:row>
      <xdr:rowOff>161925</xdr:rowOff>
    </xdr:to>
    <mc:AlternateContent xmlns:mc="http://schemas.openxmlformats.org/markup-compatibility/2006" xmlns:a14="http://schemas.microsoft.com/office/drawing/2010/main">
      <mc:Choice Requires="a14">
        <xdr:graphicFrame macro="">
          <xdr:nvGraphicFramePr>
            <xdr:cNvPr id="16" name="Project">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9525" y="695325"/>
              <a:ext cx="3486150" cy="704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257173</xdr:colOff>
      <xdr:row>0</xdr:row>
      <xdr:rowOff>666751</xdr:rowOff>
    </xdr:from>
    <xdr:to>
      <xdr:col>8</xdr:col>
      <xdr:colOff>504824</xdr:colOff>
      <xdr:row>4</xdr:row>
      <xdr:rowOff>161925</xdr:rowOff>
    </xdr:to>
    <mc:AlternateContent xmlns:mc="http://schemas.openxmlformats.org/markup-compatibility/2006" xmlns:a14="http://schemas.microsoft.com/office/drawing/2010/main">
      <mc:Choice Requires="a14">
        <xdr:graphicFrame macro="">
          <xdr:nvGraphicFramePr>
            <xdr:cNvPr id="17" name="Manager">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495673" y="666751"/>
              <a:ext cx="3486151" cy="733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9</xdr:col>
          <xdr:colOff>333375</xdr:colOff>
          <xdr:row>0</xdr:row>
          <xdr:rowOff>390525</xdr:rowOff>
        </xdr:from>
        <xdr:to>
          <xdr:col>11</xdr:col>
          <xdr:colOff>104775</xdr:colOff>
          <xdr:row>1</xdr:row>
          <xdr:rowOff>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0.31994</cdr:x>
      <cdr:y>0.64538</cdr:y>
    </cdr:from>
    <cdr:to>
      <cdr:x>0.62252</cdr:x>
      <cdr:y>0.75408</cdr:y>
    </cdr:to>
    <cdr:sp macro="" textlink="">
      <cdr:nvSpPr>
        <cdr:cNvPr id="2" name="TextBox 1">
          <a:extLst xmlns:a="http://schemas.openxmlformats.org/drawingml/2006/main">
            <a:ext uri="{FF2B5EF4-FFF2-40B4-BE49-F238E27FC236}">
              <a16:creationId xmlns:a16="http://schemas.microsoft.com/office/drawing/2014/main" id="{EA09A42E-A89E-4AB4-81C2-06F71A687652}"/>
            </a:ext>
          </a:extLst>
        </cdr:cNvPr>
        <cdr:cNvSpPr txBox="1"/>
      </cdr:nvSpPr>
      <cdr:spPr>
        <a:xfrm xmlns:a="http://schemas.openxmlformats.org/drawingml/2006/main">
          <a:off x="614363" y="1357314"/>
          <a:ext cx="581025"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0.34639</cdr:x>
      <cdr:y>0.62659</cdr:y>
    </cdr:from>
    <cdr:to>
      <cdr:x>0.64168</cdr:x>
      <cdr:y>0.76923</cdr:y>
    </cdr:to>
    <cdr:sp macro="" textlink="">
      <cdr:nvSpPr>
        <cdr:cNvPr id="3" name="TextBox 2">
          <a:extLst xmlns:a="http://schemas.openxmlformats.org/drawingml/2006/main">
            <a:ext uri="{FF2B5EF4-FFF2-40B4-BE49-F238E27FC236}">
              <a16:creationId xmlns:a16="http://schemas.microsoft.com/office/drawing/2014/main" id="{D732C882-1030-4492-BEEA-57D18CCD0509}"/>
            </a:ext>
          </a:extLst>
        </cdr:cNvPr>
        <cdr:cNvSpPr txBox="1"/>
      </cdr:nvSpPr>
      <cdr:spPr>
        <a:xfrm xmlns:a="http://schemas.openxmlformats.org/drawingml/2006/main">
          <a:off x="581025" y="1171575"/>
          <a:ext cx="4953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0.318</cdr:x>
      <cdr:y>0.59603</cdr:y>
    </cdr:from>
    <cdr:to>
      <cdr:x>0.68143</cdr:x>
      <cdr:y>0.77942</cdr:y>
    </cdr:to>
    <cdr:sp macro="" textlink="">
      <cdr:nvSpPr>
        <cdr:cNvPr id="4" name="TextBox 3">
          <a:extLst xmlns:a="http://schemas.openxmlformats.org/drawingml/2006/main">
            <a:ext uri="{FF2B5EF4-FFF2-40B4-BE49-F238E27FC236}">
              <a16:creationId xmlns:a16="http://schemas.microsoft.com/office/drawing/2014/main" id="{8F726C10-397E-4540-9499-C694B4370609}"/>
            </a:ext>
          </a:extLst>
        </cdr:cNvPr>
        <cdr:cNvSpPr txBox="1"/>
      </cdr:nvSpPr>
      <cdr:spPr>
        <a:xfrm xmlns:a="http://schemas.openxmlformats.org/drawingml/2006/main">
          <a:off x="533400" y="1114425"/>
          <a:ext cx="6096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0.42917</cdr:x>
      <cdr:y>0.46528</cdr:y>
    </cdr:from>
    <cdr:to>
      <cdr:x>0.59167</cdr:x>
      <cdr:y>0.63542</cdr:y>
    </cdr:to>
    <cdr:sp macro="" textlink="">
      <cdr:nvSpPr>
        <cdr:cNvPr id="2" name="TextBox 1">
          <a:extLst xmlns:a="http://schemas.openxmlformats.org/drawingml/2006/main">
            <a:ext uri="{FF2B5EF4-FFF2-40B4-BE49-F238E27FC236}">
              <a16:creationId xmlns:a16="http://schemas.microsoft.com/office/drawing/2014/main" id="{C23DBD15-4722-4224-B930-E78B66D9D70E}"/>
            </a:ext>
          </a:extLst>
        </cdr:cNvPr>
        <cdr:cNvSpPr txBox="1"/>
      </cdr:nvSpPr>
      <cdr:spPr>
        <a:xfrm xmlns:a="http://schemas.openxmlformats.org/drawingml/2006/main">
          <a:off x="1962150" y="1276350"/>
          <a:ext cx="742950" cy="4667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DHATI PANIGRAHI" refreshedDate="44517.399935416666" createdVersion="7" refreshedVersion="7" minRefreshableVersion="3" recordCount="40" xr:uid="{1A959141-80BE-4BFA-BC20-43E35E23CF07}">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530828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A77DA8-0940-4F2D-9726-08675AA42FF5}" name="PivotTable1" cacheId="337" applyNumberFormats="0" applyBorderFormats="0" applyFontFormats="0" applyPatternFormats="0" applyAlignmentFormats="0" applyWidthHeightFormats="1" dataCaption="Values" updatedVersion="7" minRefreshableVersion="3" showDrill="0" itemPrintTitles="1" createdVersion="7" indent="0" compact="0" compactData="0" multipleFieldFilters="0">
  <location ref="A6:J47"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66" outline="0" showAll="0" defaultSubtotal="0">
      <items count="15">
        <item x="10"/>
        <item x="4"/>
        <item x="0"/>
        <item x="1"/>
        <item x="8"/>
        <item x="5"/>
        <item x="6"/>
        <item x="2"/>
        <item x="11"/>
        <item x="3"/>
        <item x="7"/>
        <item x="9"/>
        <item x="14"/>
        <item x="12"/>
        <item x="13"/>
      </items>
    </pivotField>
    <pivotField name="Days complete"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7" numFmtId="3"/>
    <dataField name=" Actual " fld="9" baseField="7" baseItem="7" numFmtId="3"/>
  </dataFields>
  <formats count="105">
    <format dxfId="110">
      <pivotArea type="all" dataOnly="0" outline="0" fieldPosition="0"/>
    </format>
    <format dxfId="109">
      <pivotArea outline="0" collapsedLevelsAreSubtotals="1" fieldPosition="0"/>
    </format>
    <format dxfId="108">
      <pivotArea field="0" type="button" dataOnly="0" labelOnly="1" outline="0" axis="axisRow" fieldPosition="0"/>
    </format>
    <format dxfId="107">
      <pivotArea field="1" type="button" dataOnly="0" labelOnly="1" outline="0" axis="axisRow" fieldPosition="1"/>
    </format>
    <format dxfId="106">
      <pivotArea field="2" type="button" dataOnly="0" labelOnly="1" outline="0" axis="axisRow" fieldPosition="2"/>
    </format>
    <format dxfId="105">
      <pivotArea field="3" type="button" dataOnly="0" labelOnly="1" outline="0" axis="axisRow" fieldPosition="3"/>
    </format>
    <format dxfId="104">
      <pivotArea field="5" type="button" dataOnly="0" labelOnly="1" outline="0" axis="axisRow" fieldPosition="4"/>
    </format>
    <format dxfId="103">
      <pivotArea field="4" type="button" dataOnly="0" labelOnly="1" outline="0" axis="axisRow" fieldPosition="5"/>
    </format>
    <format dxfId="102">
      <pivotArea field="6" type="button" dataOnly="0" labelOnly="1" outline="0" axis="axisRow" fieldPosition="6"/>
    </format>
    <format dxfId="101">
      <pivotArea field="7" type="button" dataOnly="0" labelOnly="1" outline="0" axis="axisRow" fieldPosition="7"/>
    </format>
    <format dxfId="100">
      <pivotArea dataOnly="0" labelOnly="1" outline="0" fieldPosition="0">
        <references count="1">
          <reference field="0" count="0"/>
        </references>
      </pivotArea>
    </format>
    <format dxfId="99">
      <pivotArea dataOnly="0" labelOnly="1" grandRow="1" outline="0" fieldPosition="0"/>
    </format>
    <format dxfId="98">
      <pivotArea dataOnly="0" labelOnly="1" outline="0" fieldPosition="0">
        <references count="2">
          <reference field="0" count="1" selected="0">
            <x v="0"/>
          </reference>
          <reference field="1" count="8">
            <x v="0"/>
            <x v="2"/>
            <x v="3"/>
            <x v="4"/>
            <x v="5"/>
            <x v="6"/>
            <x v="7"/>
            <x v="8"/>
          </reference>
        </references>
      </pivotArea>
    </format>
    <format dxfId="97">
      <pivotArea dataOnly="0" labelOnly="1" outline="0" fieldPosition="0">
        <references count="2">
          <reference field="0" count="1" selected="0">
            <x v="1"/>
          </reference>
          <reference field="1" count="7">
            <x v="0"/>
            <x v="2"/>
            <x v="3"/>
            <x v="4"/>
            <x v="5"/>
            <x v="6"/>
            <x v="7"/>
          </reference>
        </references>
      </pivotArea>
    </format>
    <format dxfId="96">
      <pivotArea dataOnly="0" labelOnly="1" outline="0" fieldPosition="0">
        <references count="2">
          <reference field="0" count="1" selected="0">
            <x v="2"/>
          </reference>
          <reference field="1" count="0"/>
        </references>
      </pivotArea>
    </format>
    <format dxfId="95">
      <pivotArea dataOnly="0" labelOnly="1" outline="0" fieldPosition="0">
        <references count="2">
          <reference field="0" count="1" selected="0">
            <x v="3"/>
          </reference>
          <reference field="1" count="0"/>
        </references>
      </pivotArea>
    </format>
    <format dxfId="94">
      <pivotArea dataOnly="0" labelOnly="1" outline="0" fieldPosition="0">
        <references count="2">
          <reference field="0" count="1" selected="0">
            <x v="4"/>
          </reference>
          <reference field="1" count="5">
            <x v="0"/>
            <x v="2"/>
            <x v="3"/>
            <x v="4"/>
            <x v="5"/>
          </reference>
        </references>
      </pivotArea>
    </format>
    <format dxfId="93">
      <pivotArea dataOnly="0" labelOnly="1" outline="0" fieldPosition="0">
        <references count="3">
          <reference field="0" count="1" selected="0">
            <x v="0"/>
          </reference>
          <reference field="1" count="1" selected="0">
            <x v="0"/>
          </reference>
          <reference field="2" count="1">
            <x v="2"/>
          </reference>
        </references>
      </pivotArea>
    </format>
    <format dxfId="92">
      <pivotArea dataOnly="0" labelOnly="1" outline="0" fieldPosition="0">
        <references count="3">
          <reference field="0" count="1" selected="0">
            <x v="0"/>
          </reference>
          <reference field="1" count="1" selected="0">
            <x v="2"/>
          </reference>
          <reference field="2" count="1">
            <x v="4"/>
          </reference>
        </references>
      </pivotArea>
    </format>
    <format dxfId="91">
      <pivotArea dataOnly="0" labelOnly="1" outline="0" fieldPosition="0">
        <references count="3">
          <reference field="0" count="1" selected="0">
            <x v="0"/>
          </reference>
          <reference field="1" count="1" selected="0">
            <x v="3"/>
          </reference>
          <reference field="2" count="1">
            <x v="1"/>
          </reference>
        </references>
      </pivotArea>
    </format>
    <format dxfId="90">
      <pivotArea dataOnly="0" labelOnly="1" outline="0" fieldPosition="0">
        <references count="3">
          <reference field="0" count="1" selected="0">
            <x v="0"/>
          </reference>
          <reference field="1" count="1" selected="0">
            <x v="4"/>
          </reference>
          <reference field="2" count="1">
            <x v="0"/>
          </reference>
        </references>
      </pivotArea>
    </format>
    <format dxfId="89">
      <pivotArea dataOnly="0" labelOnly="1" outline="0" fieldPosition="0">
        <references count="3">
          <reference field="0" count="1" selected="0">
            <x v="0"/>
          </reference>
          <reference field="1" count="1" selected="0">
            <x v="5"/>
          </reference>
          <reference field="2" count="1">
            <x v="3"/>
          </reference>
        </references>
      </pivotArea>
    </format>
    <format dxfId="88">
      <pivotArea dataOnly="0" labelOnly="1" outline="0" fieldPosition="0">
        <references count="3">
          <reference field="0" count="1" selected="0">
            <x v="0"/>
          </reference>
          <reference field="1" count="1" selected="0">
            <x v="6"/>
          </reference>
          <reference field="2" count="1">
            <x v="2"/>
          </reference>
        </references>
      </pivotArea>
    </format>
    <format dxfId="87">
      <pivotArea dataOnly="0" labelOnly="1" outline="0" fieldPosition="0">
        <references count="3">
          <reference field="0" count="1" selected="0">
            <x v="0"/>
          </reference>
          <reference field="1" count="1" selected="0">
            <x v="7"/>
          </reference>
          <reference field="2" count="1">
            <x v="4"/>
          </reference>
        </references>
      </pivotArea>
    </format>
    <format dxfId="86">
      <pivotArea dataOnly="0" labelOnly="1" outline="0" fieldPosition="0">
        <references count="3">
          <reference field="0" count="1" selected="0">
            <x v="0"/>
          </reference>
          <reference field="1" count="1" selected="0">
            <x v="8"/>
          </reference>
          <reference field="2" count="1">
            <x v="1"/>
          </reference>
        </references>
      </pivotArea>
    </format>
    <format dxfId="85">
      <pivotArea dataOnly="0" labelOnly="1" outline="0" fieldPosition="0">
        <references count="3">
          <reference field="0" count="1" selected="0">
            <x v="1"/>
          </reference>
          <reference field="1" count="1" selected="0">
            <x v="0"/>
          </reference>
          <reference field="2" count="1">
            <x v="0"/>
          </reference>
        </references>
      </pivotArea>
    </format>
    <format dxfId="84">
      <pivotArea dataOnly="0" labelOnly="1" outline="0" fieldPosition="0">
        <references count="3">
          <reference field="0" count="1" selected="0">
            <x v="1"/>
          </reference>
          <reference field="1" count="1" selected="0">
            <x v="2"/>
          </reference>
          <reference field="2" count="1">
            <x v="3"/>
          </reference>
        </references>
      </pivotArea>
    </format>
    <format dxfId="83">
      <pivotArea dataOnly="0" labelOnly="1" outline="0" fieldPosition="0">
        <references count="3">
          <reference field="0" count="1" selected="0">
            <x v="1"/>
          </reference>
          <reference field="1" count="1" selected="0">
            <x v="3"/>
          </reference>
          <reference field="2" count="1">
            <x v="2"/>
          </reference>
        </references>
      </pivotArea>
    </format>
    <format dxfId="82">
      <pivotArea dataOnly="0" labelOnly="1" outline="0" fieldPosition="0">
        <references count="3">
          <reference field="0" count="1" selected="0">
            <x v="1"/>
          </reference>
          <reference field="1" count="1" selected="0">
            <x v="4"/>
          </reference>
          <reference field="2" count="1">
            <x v="4"/>
          </reference>
        </references>
      </pivotArea>
    </format>
    <format dxfId="81">
      <pivotArea dataOnly="0" labelOnly="1" outline="0" fieldPosition="0">
        <references count="3">
          <reference field="0" count="1" selected="0">
            <x v="1"/>
          </reference>
          <reference field="1" count="1" selected="0">
            <x v="5"/>
          </reference>
          <reference field="2" count="1">
            <x v="1"/>
          </reference>
        </references>
      </pivotArea>
    </format>
    <format dxfId="80">
      <pivotArea dataOnly="0" labelOnly="1" outline="0" fieldPosition="0">
        <references count="3">
          <reference field="0" count="1" selected="0">
            <x v="1"/>
          </reference>
          <reference field="1" count="1" selected="0">
            <x v="6"/>
          </reference>
          <reference field="2" count="1">
            <x v="0"/>
          </reference>
        </references>
      </pivotArea>
    </format>
    <format dxfId="79">
      <pivotArea dataOnly="0" labelOnly="1" outline="0" fieldPosition="0">
        <references count="3">
          <reference field="0" count="1" selected="0">
            <x v="1"/>
          </reference>
          <reference field="1" count="1" selected="0">
            <x v="7"/>
          </reference>
          <reference field="2" count="1">
            <x v="3"/>
          </reference>
        </references>
      </pivotArea>
    </format>
    <format dxfId="78">
      <pivotArea dataOnly="0" labelOnly="1" outline="0" fieldPosition="0">
        <references count="3">
          <reference field="0" count="1" selected="0">
            <x v="2"/>
          </reference>
          <reference field="1" count="1" selected="0">
            <x v="0"/>
          </reference>
          <reference field="2" count="1">
            <x v="0"/>
          </reference>
        </references>
      </pivotArea>
    </format>
    <format dxfId="77">
      <pivotArea dataOnly="0" labelOnly="1" outline="0" fieldPosition="0">
        <references count="3">
          <reference field="0" count="1" selected="0">
            <x v="2"/>
          </reference>
          <reference field="1" count="1" selected="0">
            <x v="1"/>
          </reference>
          <reference field="2" count="1">
            <x v="1"/>
          </reference>
        </references>
      </pivotArea>
    </format>
    <format dxfId="76">
      <pivotArea dataOnly="0" labelOnly="1" outline="0" fieldPosition="0">
        <references count="3">
          <reference field="0" count="1" selected="0">
            <x v="2"/>
          </reference>
          <reference field="1" count="1" selected="0">
            <x v="2"/>
          </reference>
          <reference field="2" count="1">
            <x v="3"/>
          </reference>
        </references>
      </pivotArea>
    </format>
    <format dxfId="75">
      <pivotArea dataOnly="0" labelOnly="1" outline="0" fieldPosition="0">
        <references count="3">
          <reference field="0" count="1" selected="0">
            <x v="2"/>
          </reference>
          <reference field="1" count="1" selected="0">
            <x v="3"/>
          </reference>
          <reference field="2" count="1">
            <x v="2"/>
          </reference>
        </references>
      </pivotArea>
    </format>
    <format dxfId="74">
      <pivotArea dataOnly="0" labelOnly="1" outline="0" fieldPosition="0">
        <references count="3">
          <reference field="0" count="1" selected="0">
            <x v="2"/>
          </reference>
          <reference field="1" count="1" selected="0">
            <x v="4"/>
          </reference>
          <reference field="2" count="1">
            <x v="4"/>
          </reference>
        </references>
      </pivotArea>
    </format>
    <format dxfId="73">
      <pivotArea dataOnly="0" labelOnly="1" outline="0" fieldPosition="0">
        <references count="3">
          <reference field="0" count="1" selected="0">
            <x v="2"/>
          </reference>
          <reference field="1" count="1" selected="0">
            <x v="5"/>
          </reference>
          <reference field="2" count="1">
            <x v="1"/>
          </reference>
        </references>
      </pivotArea>
    </format>
    <format dxfId="72">
      <pivotArea dataOnly="0" labelOnly="1" outline="0" fieldPosition="0">
        <references count="3">
          <reference field="0" count="1" selected="0">
            <x v="2"/>
          </reference>
          <reference field="1" count="1" selected="0">
            <x v="6"/>
          </reference>
          <reference field="2" count="1">
            <x v="0"/>
          </reference>
        </references>
      </pivotArea>
    </format>
    <format dxfId="71">
      <pivotArea dataOnly="0" labelOnly="1" outline="0" fieldPosition="0">
        <references count="3">
          <reference field="0" count="1" selected="0">
            <x v="2"/>
          </reference>
          <reference field="1" count="1" selected="0">
            <x v="7"/>
          </reference>
          <reference field="2" count="1">
            <x v="3"/>
          </reference>
        </references>
      </pivotArea>
    </format>
    <format dxfId="70">
      <pivotArea dataOnly="0" labelOnly="1" outline="0" fieldPosition="0">
        <references count="3">
          <reference field="0" count="1" selected="0">
            <x v="2"/>
          </reference>
          <reference field="1" count="1" selected="0">
            <x v="8"/>
          </reference>
          <reference field="2" count="1">
            <x v="2"/>
          </reference>
        </references>
      </pivotArea>
    </format>
    <format dxfId="69">
      <pivotArea dataOnly="0" labelOnly="1" outline="0" fieldPosition="0">
        <references count="3">
          <reference field="0" count="1" selected="0">
            <x v="2"/>
          </reference>
          <reference field="1" count="1" selected="0">
            <x v="9"/>
          </reference>
          <reference field="2" count="1">
            <x v="4"/>
          </reference>
        </references>
      </pivotArea>
    </format>
    <format dxfId="68">
      <pivotArea dataOnly="0" labelOnly="1" outline="0" fieldPosition="0">
        <references count="3">
          <reference field="0" count="1" selected="0">
            <x v="3"/>
          </reference>
          <reference field="1" count="1" selected="0">
            <x v="0"/>
          </reference>
          <reference field="2" count="1">
            <x v="0"/>
          </reference>
        </references>
      </pivotArea>
    </format>
    <format dxfId="67">
      <pivotArea dataOnly="0" labelOnly="1" outline="0" fieldPosition="0">
        <references count="3">
          <reference field="0" count="1" selected="0">
            <x v="3"/>
          </reference>
          <reference field="1" count="1" selected="0">
            <x v="1"/>
          </reference>
          <reference field="2" count="1">
            <x v="1"/>
          </reference>
        </references>
      </pivotArea>
    </format>
    <format dxfId="66">
      <pivotArea dataOnly="0" labelOnly="1" outline="0" fieldPosition="0">
        <references count="3">
          <reference field="0" count="1" selected="0">
            <x v="3"/>
          </reference>
          <reference field="1" count="1" selected="0">
            <x v="2"/>
          </reference>
          <reference field="2" count="1">
            <x v="3"/>
          </reference>
        </references>
      </pivotArea>
    </format>
    <format dxfId="65">
      <pivotArea dataOnly="0" labelOnly="1" outline="0" fieldPosition="0">
        <references count="3">
          <reference field="0" count="1" selected="0">
            <x v="3"/>
          </reference>
          <reference field="1" count="1" selected="0">
            <x v="3"/>
          </reference>
          <reference field="2" count="1">
            <x v="2"/>
          </reference>
        </references>
      </pivotArea>
    </format>
    <format dxfId="64">
      <pivotArea dataOnly="0" labelOnly="1" outline="0" fieldPosition="0">
        <references count="3">
          <reference field="0" count="1" selected="0">
            <x v="3"/>
          </reference>
          <reference field="1" count="1" selected="0">
            <x v="4"/>
          </reference>
          <reference field="2" count="1">
            <x v="4"/>
          </reference>
        </references>
      </pivotArea>
    </format>
    <format dxfId="63">
      <pivotArea dataOnly="0" labelOnly="1" outline="0" fieldPosition="0">
        <references count="3">
          <reference field="0" count="1" selected="0">
            <x v="3"/>
          </reference>
          <reference field="1" count="1" selected="0">
            <x v="5"/>
          </reference>
          <reference field="2" count="1">
            <x v="1"/>
          </reference>
        </references>
      </pivotArea>
    </format>
    <format dxfId="62">
      <pivotArea dataOnly="0" labelOnly="1" outline="0" fieldPosition="0">
        <references count="3">
          <reference field="0" count="1" selected="0">
            <x v="3"/>
          </reference>
          <reference field="1" count="1" selected="0">
            <x v="6"/>
          </reference>
          <reference field="2" count="1">
            <x v="0"/>
          </reference>
        </references>
      </pivotArea>
    </format>
    <format dxfId="61">
      <pivotArea dataOnly="0" labelOnly="1" outline="0" fieldPosition="0">
        <references count="3">
          <reference field="0" count="1" selected="0">
            <x v="3"/>
          </reference>
          <reference field="1" count="1" selected="0">
            <x v="7"/>
          </reference>
          <reference field="2" count="1">
            <x v="3"/>
          </reference>
        </references>
      </pivotArea>
    </format>
    <format dxfId="60">
      <pivotArea dataOnly="0" labelOnly="1" outline="0" fieldPosition="0">
        <references count="3">
          <reference field="0" count="1" selected="0">
            <x v="3"/>
          </reference>
          <reference field="1" count="1" selected="0">
            <x v="8"/>
          </reference>
          <reference field="2" count="1">
            <x v="2"/>
          </reference>
        </references>
      </pivotArea>
    </format>
    <format dxfId="59">
      <pivotArea dataOnly="0" labelOnly="1" outline="0" fieldPosition="0">
        <references count="3">
          <reference field="0" count="1" selected="0">
            <x v="3"/>
          </reference>
          <reference field="1" count="1" selected="0">
            <x v="9"/>
          </reference>
          <reference field="2" count="1">
            <x v="4"/>
          </reference>
        </references>
      </pivotArea>
    </format>
    <format dxfId="58">
      <pivotArea dataOnly="0" labelOnly="1" outline="0" fieldPosition="0">
        <references count="3">
          <reference field="0" count="1" selected="0">
            <x v="4"/>
          </reference>
          <reference field="1" count="1" selected="0">
            <x v="0"/>
          </reference>
          <reference field="2" count="1">
            <x v="0"/>
          </reference>
        </references>
      </pivotArea>
    </format>
    <format dxfId="57">
      <pivotArea dataOnly="0" labelOnly="1" outline="0" fieldPosition="0">
        <references count="3">
          <reference field="0" count="1" selected="0">
            <x v="4"/>
          </reference>
          <reference field="1" count="1" selected="0">
            <x v="2"/>
          </reference>
          <reference field="2" count="1">
            <x v="3"/>
          </reference>
        </references>
      </pivotArea>
    </format>
    <format dxfId="56">
      <pivotArea dataOnly="0" labelOnly="1" outline="0" fieldPosition="0">
        <references count="3">
          <reference field="0" count="1" selected="0">
            <x v="4"/>
          </reference>
          <reference field="1" count="1" selected="0">
            <x v="3"/>
          </reference>
          <reference field="2" count="1">
            <x v="2"/>
          </reference>
        </references>
      </pivotArea>
    </format>
    <format dxfId="55">
      <pivotArea dataOnly="0" labelOnly="1" outline="0" fieldPosition="0">
        <references count="3">
          <reference field="0" count="1" selected="0">
            <x v="4"/>
          </reference>
          <reference field="1" count="1" selected="0">
            <x v="4"/>
          </reference>
          <reference field="2" count="1">
            <x v="4"/>
          </reference>
        </references>
      </pivotArea>
    </format>
    <format dxfId="54">
      <pivotArea dataOnly="0" labelOnly="1" outline="0" fieldPosition="0">
        <references count="3">
          <reference field="0" count="1" selected="0">
            <x v="4"/>
          </reference>
          <reference field="1" count="1" selected="0">
            <x v="5"/>
          </reference>
          <reference field="2" count="1">
            <x v="1"/>
          </reference>
        </references>
      </pivotArea>
    </format>
    <format dxfId="53">
      <pivotArea dataOnly="0" labelOnly="1" outline="0" fieldPosition="0">
        <references count="4">
          <reference field="0" count="1" selected="0">
            <x v="0"/>
          </reference>
          <reference field="1" count="1" selected="0">
            <x v="0"/>
          </reference>
          <reference field="2" count="1" selected="0">
            <x v="2"/>
          </reference>
          <reference field="3" count="1">
            <x v="9"/>
          </reference>
        </references>
      </pivotArea>
    </format>
    <format dxfId="52">
      <pivotArea dataOnly="0" labelOnly="1" outline="0" fieldPosition="0">
        <references count="4">
          <reference field="0" count="1" selected="0">
            <x v="0"/>
          </reference>
          <reference field="1" count="1" selected="0">
            <x v="2"/>
          </reference>
          <reference field="2" count="1" selected="0">
            <x v="4"/>
          </reference>
          <reference field="3" count="1">
            <x v="10"/>
          </reference>
        </references>
      </pivotArea>
    </format>
    <format dxfId="51">
      <pivotArea dataOnly="0" labelOnly="1" outline="0" fieldPosition="0">
        <references count="4">
          <reference field="0" count="1" selected="0">
            <x v="0"/>
          </reference>
          <reference field="1" count="1" selected="0">
            <x v="3"/>
          </reference>
          <reference field="2" count="1" selected="0">
            <x v="1"/>
          </reference>
          <reference field="3" count="1">
            <x v="3"/>
          </reference>
        </references>
      </pivotArea>
    </format>
    <format dxfId="50">
      <pivotArea dataOnly="0" labelOnly="1" outline="0" fieldPosition="0">
        <references count="4">
          <reference field="0" count="1" selected="0">
            <x v="0"/>
          </reference>
          <reference field="1" count="1" selected="0">
            <x v="4"/>
          </reference>
          <reference field="2" count="1" selected="0">
            <x v="0"/>
          </reference>
          <reference field="3" count="1">
            <x v="2"/>
          </reference>
        </references>
      </pivotArea>
    </format>
    <format dxfId="49">
      <pivotArea dataOnly="0" labelOnly="1" outline="0" fieldPosition="0">
        <references count="4">
          <reference field="0" count="1" selected="0">
            <x v="0"/>
          </reference>
          <reference field="1" count="1" selected="0">
            <x v="5"/>
          </reference>
          <reference field="2" count="1" selected="0">
            <x v="3"/>
          </reference>
          <reference field="3" count="1">
            <x v="4"/>
          </reference>
        </references>
      </pivotArea>
    </format>
    <format dxfId="48">
      <pivotArea dataOnly="0" labelOnly="1" outline="0" fieldPosition="0">
        <references count="4">
          <reference field="0" count="1" selected="0">
            <x v="0"/>
          </reference>
          <reference field="1" count="1" selected="0">
            <x v="6"/>
          </reference>
          <reference field="2" count="1" selected="0">
            <x v="2"/>
          </reference>
          <reference field="3" count="1">
            <x v="5"/>
          </reference>
        </references>
      </pivotArea>
    </format>
    <format dxfId="47">
      <pivotArea dataOnly="0" labelOnly="1" outline="0" fieldPosition="0">
        <references count="4">
          <reference field="0" count="1" selected="0">
            <x v="1"/>
          </reference>
          <reference field="1" count="1" selected="0">
            <x v="0"/>
          </reference>
          <reference field="2" count="1" selected="0">
            <x v="0"/>
          </reference>
          <reference field="3" count="1">
            <x v="10"/>
          </reference>
        </references>
      </pivotArea>
    </format>
    <format dxfId="46">
      <pivotArea dataOnly="0" labelOnly="1" outline="0" fieldPosition="0">
        <references count="4">
          <reference field="0" count="1" selected="0">
            <x v="1"/>
          </reference>
          <reference field="1" count="1" selected="0">
            <x v="3"/>
          </reference>
          <reference field="2" count="1" selected="0">
            <x v="2"/>
          </reference>
          <reference field="3" count="1">
            <x v="0"/>
          </reference>
        </references>
      </pivotArea>
    </format>
    <format dxfId="45">
      <pivotArea dataOnly="0" labelOnly="1" outline="0" fieldPosition="0">
        <references count="4">
          <reference field="0" count="1" selected="0">
            <x v="1"/>
          </reference>
          <reference field="1" count="1" selected="0">
            <x v="4"/>
          </reference>
          <reference field="2" count="1" selected="0">
            <x v="4"/>
          </reference>
          <reference field="3" count="1">
            <x v="2"/>
          </reference>
        </references>
      </pivotArea>
    </format>
    <format dxfId="44">
      <pivotArea dataOnly="0" labelOnly="1" outline="0" fieldPosition="0">
        <references count="4">
          <reference field="0" count="1" selected="0">
            <x v="1"/>
          </reference>
          <reference field="1" count="1" selected="0">
            <x v="5"/>
          </reference>
          <reference field="2" count="1" selected="0">
            <x v="1"/>
          </reference>
          <reference field="3" count="1">
            <x v="5"/>
          </reference>
        </references>
      </pivotArea>
    </format>
    <format dxfId="43">
      <pivotArea dataOnly="0" labelOnly="1" outline="0" fieldPosition="0">
        <references count="4">
          <reference field="0" count="1" selected="0">
            <x v="1"/>
          </reference>
          <reference field="1" count="1" selected="0">
            <x v="6"/>
          </reference>
          <reference field="2" count="1" selected="0">
            <x v="0"/>
          </reference>
          <reference field="3" count="1">
            <x v="6"/>
          </reference>
        </references>
      </pivotArea>
    </format>
    <format dxfId="42">
      <pivotArea dataOnly="0" labelOnly="1" outline="0" fieldPosition="0">
        <references count="4">
          <reference field="0" count="1" selected="0">
            <x v="2"/>
          </reference>
          <reference field="1" count="1" selected="0">
            <x v="0"/>
          </reference>
          <reference field="2" count="1" selected="0">
            <x v="0"/>
          </reference>
          <reference field="3" count="1">
            <x v="0"/>
          </reference>
        </references>
      </pivotArea>
    </format>
    <format dxfId="41">
      <pivotArea dataOnly="0" labelOnly="1" outline="0" fieldPosition="0">
        <references count="4">
          <reference field="0" count="1" selected="0">
            <x v="2"/>
          </reference>
          <reference field="1" count="1" selected="0">
            <x v="1"/>
          </reference>
          <reference field="2" count="1" selected="0">
            <x v="1"/>
          </reference>
          <reference field="3" count="1">
            <x v="5"/>
          </reference>
        </references>
      </pivotArea>
    </format>
    <format dxfId="40">
      <pivotArea dataOnly="0" labelOnly="1" outline="0" fieldPosition="0">
        <references count="4">
          <reference field="0" count="1" selected="0">
            <x v="2"/>
          </reference>
          <reference field="1" count="1" selected="0">
            <x v="2"/>
          </reference>
          <reference field="2" count="1" selected="0">
            <x v="3"/>
          </reference>
          <reference field="3" count="1">
            <x v="0"/>
          </reference>
        </references>
      </pivotArea>
    </format>
    <format dxfId="39">
      <pivotArea dataOnly="0" labelOnly="1" outline="0" fieldPosition="0">
        <references count="4">
          <reference field="0" count="1" selected="0">
            <x v="2"/>
          </reference>
          <reference field="1" count="1" selected="0">
            <x v="3"/>
          </reference>
          <reference field="2" count="1" selected="0">
            <x v="2"/>
          </reference>
          <reference field="3" count="1">
            <x v="1"/>
          </reference>
        </references>
      </pivotArea>
    </format>
    <format dxfId="38">
      <pivotArea dataOnly="0" labelOnly="1" outline="0" fieldPosition="0">
        <references count="4">
          <reference field="0" count="1" selected="0">
            <x v="2"/>
          </reference>
          <reference field="1" count="1" selected="0">
            <x v="4"/>
          </reference>
          <reference field="2" count="1" selected="0">
            <x v="4"/>
          </reference>
          <reference field="3" count="1">
            <x v="4"/>
          </reference>
        </references>
      </pivotArea>
    </format>
    <format dxfId="37">
      <pivotArea dataOnly="0" labelOnly="1" outline="0" fieldPosition="0">
        <references count="4">
          <reference field="0" count="1" selected="0">
            <x v="2"/>
          </reference>
          <reference field="1" count="1" selected="0">
            <x v="5"/>
          </reference>
          <reference field="2" count="1" selected="0">
            <x v="1"/>
          </reference>
          <reference field="3" count="1">
            <x v="0"/>
          </reference>
        </references>
      </pivotArea>
    </format>
    <format dxfId="36">
      <pivotArea dataOnly="0" labelOnly="1" outline="0" fieldPosition="0">
        <references count="4">
          <reference field="0" count="1" selected="0">
            <x v="2"/>
          </reference>
          <reference field="1" count="1" selected="0">
            <x v="6"/>
          </reference>
          <reference field="2" count="1" selected="0">
            <x v="0"/>
          </reference>
          <reference field="3" count="1">
            <x v="3"/>
          </reference>
        </references>
      </pivotArea>
    </format>
    <format dxfId="35">
      <pivotArea dataOnly="0" labelOnly="1" outline="0" fieldPosition="0">
        <references count="4">
          <reference field="0" count="1" selected="0">
            <x v="2"/>
          </reference>
          <reference field="1" count="1" selected="0">
            <x v="8"/>
          </reference>
          <reference field="2" count="1" selected="0">
            <x v="2"/>
          </reference>
          <reference field="3" count="1">
            <x v="5"/>
          </reference>
        </references>
      </pivotArea>
    </format>
    <format dxfId="34">
      <pivotArea dataOnly="0" labelOnly="1" outline="0" fieldPosition="0">
        <references count="4">
          <reference field="0" count="1" selected="0">
            <x v="3"/>
          </reference>
          <reference field="1" count="1" selected="0">
            <x v="0"/>
          </reference>
          <reference field="2" count="1" selected="0">
            <x v="0"/>
          </reference>
          <reference field="3" count="1">
            <x v="1"/>
          </reference>
        </references>
      </pivotArea>
    </format>
    <format dxfId="33">
      <pivotArea dataOnly="0" labelOnly="1" outline="0" fieldPosition="0">
        <references count="4">
          <reference field="0" count="1" selected="0">
            <x v="3"/>
          </reference>
          <reference field="1" count="1" selected="0">
            <x v="1"/>
          </reference>
          <reference field="2" count="1" selected="0">
            <x v="1"/>
          </reference>
          <reference field="3" count="1">
            <x v="0"/>
          </reference>
        </references>
      </pivotArea>
    </format>
    <format dxfId="32">
      <pivotArea dataOnly="0" labelOnly="1" outline="0" fieldPosition="0">
        <references count="4">
          <reference field="0" count="1" selected="0">
            <x v="3"/>
          </reference>
          <reference field="1" count="1" selected="0">
            <x v="3"/>
          </reference>
          <reference field="2" count="1" selected="0">
            <x v="2"/>
          </reference>
          <reference field="3" count="1">
            <x v="1"/>
          </reference>
        </references>
      </pivotArea>
    </format>
    <format dxfId="31">
      <pivotArea dataOnly="0" labelOnly="1" outline="0" fieldPosition="0">
        <references count="4">
          <reference field="0" count="1" selected="0">
            <x v="3"/>
          </reference>
          <reference field="1" count="1" selected="0">
            <x v="4"/>
          </reference>
          <reference field="2" count="1" selected="0">
            <x v="4"/>
          </reference>
          <reference field="3" count="1">
            <x v="3"/>
          </reference>
        </references>
      </pivotArea>
    </format>
    <format dxfId="30">
      <pivotArea dataOnly="0" labelOnly="1" outline="0" fieldPosition="0">
        <references count="4">
          <reference field="0" count="1" selected="0">
            <x v="3"/>
          </reference>
          <reference field="1" count="1" selected="0">
            <x v="5"/>
          </reference>
          <reference field="2" count="1" selected="0">
            <x v="1"/>
          </reference>
          <reference field="3" count="1">
            <x v="4"/>
          </reference>
        </references>
      </pivotArea>
    </format>
    <format dxfId="29">
      <pivotArea dataOnly="0" labelOnly="1" outline="0" fieldPosition="0">
        <references count="4">
          <reference field="0" count="1" selected="0">
            <x v="3"/>
          </reference>
          <reference field="1" count="1" selected="0">
            <x v="7"/>
          </reference>
          <reference field="2" count="1" selected="0">
            <x v="3"/>
          </reference>
          <reference field="3" count="1">
            <x v="5"/>
          </reference>
        </references>
      </pivotArea>
    </format>
    <format dxfId="28">
      <pivotArea dataOnly="0" labelOnly="1" outline="0" fieldPosition="0">
        <references count="4">
          <reference field="0" count="1" selected="0">
            <x v="3"/>
          </reference>
          <reference field="1" count="1" selected="0">
            <x v="8"/>
          </reference>
          <reference field="2" count="1" selected="0">
            <x v="2"/>
          </reference>
          <reference field="3" count="1">
            <x v="6"/>
          </reference>
        </references>
      </pivotArea>
    </format>
    <format dxfId="27">
      <pivotArea dataOnly="0" labelOnly="1" outline="0" fieldPosition="0">
        <references count="4">
          <reference field="0" count="1" selected="0">
            <x v="3"/>
          </reference>
          <reference field="1" count="1" selected="0">
            <x v="9"/>
          </reference>
          <reference field="2" count="1" selected="0">
            <x v="4"/>
          </reference>
          <reference field="3" count="1">
            <x v="8"/>
          </reference>
        </references>
      </pivotArea>
    </format>
    <format dxfId="26">
      <pivotArea dataOnly="0" labelOnly="1" outline="0" fieldPosition="0">
        <references count="4">
          <reference field="0" count="1" selected="0">
            <x v="4"/>
          </reference>
          <reference field="1" count="1" selected="0">
            <x v="0"/>
          </reference>
          <reference field="2" count="1" selected="0">
            <x v="0"/>
          </reference>
          <reference field="3" count="1">
            <x v="0"/>
          </reference>
        </references>
      </pivotArea>
    </format>
    <format dxfId="25">
      <pivotArea dataOnly="0" labelOnly="1" outline="0" fieldPosition="0">
        <references count="4">
          <reference field="0" count="1" selected="0">
            <x v="4"/>
          </reference>
          <reference field="1" count="1" selected="0">
            <x v="2"/>
          </reference>
          <reference field="2" count="1" selected="0">
            <x v="3"/>
          </reference>
          <reference field="3" count="1">
            <x v="4"/>
          </reference>
        </references>
      </pivotArea>
    </format>
    <format dxfId="24">
      <pivotArea dataOnly="0" labelOnly="1" outline="0" fieldPosition="0">
        <references count="4">
          <reference field="0" count="1" selected="0">
            <x v="4"/>
          </reference>
          <reference field="1" count="1" selected="0">
            <x v="3"/>
          </reference>
          <reference field="2" count="1" selected="0">
            <x v="2"/>
          </reference>
          <reference field="3" count="1">
            <x v="5"/>
          </reference>
        </references>
      </pivotArea>
    </format>
    <format dxfId="23">
      <pivotArea dataOnly="0" labelOnly="1" outline="0" fieldPosition="0">
        <references count="4">
          <reference field="0" count="1" selected="0">
            <x v="4"/>
          </reference>
          <reference field="1" count="1" selected="0">
            <x v="4"/>
          </reference>
          <reference field="2" count="1" selected="0">
            <x v="4"/>
          </reference>
          <reference field="3" count="1">
            <x v="7"/>
          </reference>
        </references>
      </pivotArea>
    </format>
    <format dxfId="22">
      <pivotArea dataOnly="0" labelOnly="1" outline="0" fieldPosition="0">
        <references count="4">
          <reference field="0" count="1" selected="0">
            <x v="4"/>
          </reference>
          <reference field="1" count="1" selected="0">
            <x v="5"/>
          </reference>
          <reference field="2" count="1" selected="0">
            <x v="1"/>
          </reference>
          <reference field="3" count="1">
            <x v="9"/>
          </reference>
        </references>
      </pivotArea>
    </format>
    <format dxfId="21">
      <pivotArea dataOnly="0" labelOnly="1" outline="0" fieldPosition="0">
        <references count="1">
          <reference field="4294967294" count="2">
            <x v="0"/>
            <x v="1"/>
          </reference>
        </references>
      </pivotArea>
    </format>
    <format dxfId="20">
      <pivotArea dataOnly="0" labelOnly="1" outline="0" fieldPosition="0">
        <references count="1">
          <reference field="4294967294" count="2">
            <x v="0"/>
            <x v="1"/>
          </reference>
        </references>
      </pivotArea>
    </format>
    <format dxfId="19">
      <pivotArea outline="0" fieldPosition="0">
        <references count="1">
          <reference field="4294967294" count="1">
            <x v="0"/>
          </reference>
        </references>
      </pivotArea>
    </format>
    <format dxfId="18">
      <pivotArea outline="0" fieldPosition="0">
        <references count="1">
          <reference field="4294967294" count="1">
            <x v="1"/>
          </reference>
        </references>
      </pivotArea>
    </format>
    <format dxfId="17">
      <pivotArea dataOnly="0" labelOnly="1" outline="0" fieldPosition="0">
        <references count="1">
          <reference field="5" count="0"/>
        </references>
      </pivotArea>
    </format>
    <format dxfId="16">
      <pivotArea field="0" type="button" dataOnly="0" labelOnly="1" outline="0" axis="axisRow" fieldPosition="0"/>
    </format>
    <format dxfId="15">
      <pivotArea field="1" type="button" dataOnly="0" labelOnly="1" outline="0" axis="axisRow" fieldPosition="1"/>
    </format>
    <format dxfId="14">
      <pivotArea field="2" type="button" dataOnly="0" labelOnly="1" outline="0" axis="axisRow" fieldPosition="2"/>
    </format>
    <format dxfId="13">
      <pivotArea field="3" type="button" dataOnly="0" labelOnly="1" outline="0" axis="axisRow" fieldPosition="3"/>
    </format>
    <format dxfId="12">
      <pivotArea field="5" type="button" dataOnly="0" labelOnly="1" outline="0" axis="axisRow" fieldPosition="4"/>
    </format>
    <format dxfId="11">
      <pivotArea field="4" type="button" dataOnly="0" labelOnly="1" outline="0" axis="axisRow" fieldPosition="5"/>
    </format>
    <format dxfId="10">
      <pivotArea field="6" type="button" dataOnly="0" labelOnly="1" outline="0" axis="axisRow" fieldPosition="6"/>
    </format>
    <format dxfId="9">
      <pivotArea field="7" type="button" dataOnly="0" labelOnly="1" outline="0" axis="axisRow" fieldPosition="7"/>
    </format>
    <format dxfId="8">
      <pivotArea dataOnly="0" labelOnly="1" outline="0" fieldPosition="0">
        <references count="1">
          <reference field="4294967294" count="2">
            <x v="0"/>
            <x v="1"/>
          </reference>
        </references>
      </pivotArea>
    </format>
    <format dxfId="7">
      <pivotArea grandRow="1" outline="0" collapsedLevelsAreSubtotals="1" fieldPosition="0"/>
    </format>
    <format dxfId="6">
      <pivotArea dataOnly="0" labelOnly="1" grandRow="1" outline="0"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C0309B-8AE3-4EAF-9DED-40045766910F}" name="PivotTable5" cacheId="33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K4:L5"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5"/>
    <dataField name="Budget " fld="8" baseField="0" baseItem="1" numFmtId="165"/>
  </dataFields>
  <chartFormats count="2">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207558-4384-4CE6-AA47-143419FAF252}" name="PivotTable4" cacheId="337"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4:E6"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F64ABB9-2F9F-4AC5-B1B2-DF478B724BB3}" sourceName="Project">
  <pivotTables>
    <pivotTable tabId="1" name="PivotTable1"/>
    <pivotTable tabId="3" name="PivotTable4"/>
    <pivotTable tabId="3" name="PivotTable5"/>
  </pivotTables>
  <data>
    <tabular pivotCacheId="53082815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2F99893B-1C23-4118-83E7-286C553FDEDC}" sourceName="Manager">
  <pivotTables>
    <pivotTable tabId="1" name="PivotTable1"/>
    <pivotTable tabId="3" name="PivotTable4"/>
    <pivotTable tabId="3" name="PivotTable5"/>
  </pivotTables>
  <data>
    <tabular pivotCacheId="53082815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B553AD06-617F-452C-BE19-415E3C8DCFA7}" cache="Slicer_Project" caption="Project" columnCount="5" rowHeight="274320"/>
  <slicer name="Manager" xr10:uid="{A7B27EED-4BBB-4CC6-A852-341089C3ABE7}" cache="Slicer_Manager" caption="Manager" columnCount="5"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0A91CF-FF82-43B6-8086-B939D5037070}" name="Table1" displayName="Table1" ref="A1:J41" totalsRowShown="0">
  <autoFilter ref="A1:J41" xr:uid="{490A91CF-FF82-43B6-8086-B939D5037070}"/>
  <tableColumns count="10">
    <tableColumn id="1" xr3:uid="{B6B778B0-9AF2-4890-A6AB-2D054E306EF0}" name="Project"/>
    <tableColumn id="2" xr3:uid="{F54304FE-7EE0-4E2C-8CF3-08C126676FB7}" name="Task"/>
    <tableColumn id="3" xr3:uid="{765706C2-B698-4060-8FE4-A930A7F88265}" name="Manager"/>
    <tableColumn id="4" xr3:uid="{9225D030-4576-442B-A2D6-0A39E5FB0C9A}" name="Start Date" dataDxfId="5"/>
    <tableColumn id="5" xr3:uid="{F23511E5-A0C1-4121-A64E-9CF8D1A01834}" name="Duration"/>
    <tableColumn id="9" xr3:uid="{C794B4A3-2760-4C32-9342-F4F477FB7EA2}" name="End Date" dataDxfId="4">
      <calculatedColumnFormula>WORKDAY.INTL(Table1[[#This Row],[Start Date]]-1,Table1[[#This Row],[Duration]],1)</calculatedColumnFormula>
    </tableColumn>
    <tableColumn id="10" xr3:uid="{97A84173-FE6E-440A-B435-5A16ACAE5005}" name="Days completed" dataDxfId="3"/>
    <tableColumn id="6" xr3:uid="{0E23B296-EC9F-4EE6-A6C9-B86C6F1DFCD7}" name="Progress" dataDxfId="2" dataCellStyle="Percent">
      <calculatedColumnFormula>Table1[[#This Row],[Days completed]]/Table1[[#This Row],[Duration]]</calculatedColumnFormula>
    </tableColumn>
    <tableColumn id="7" xr3:uid="{15380306-1129-4BF1-9295-27459D62BABD}" name="Budget" dataDxfId="1"/>
    <tableColumn id="8" xr3:uid="{0A3AA43C-4128-45CD-8FB3-28323556EE28}" name="Actual" dataDxfId="0"/>
  </tableColumns>
  <tableStyleInfo name="TableStyleMedium3 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DD303-8E0E-4F56-BA06-EEAAB27032DA}">
  <dimension ref="A1:AJ47"/>
  <sheetViews>
    <sheetView showGridLines="0" tabSelected="1" workbookViewId="0">
      <selection activeCell="I56" sqref="I56"/>
    </sheetView>
  </sheetViews>
  <sheetFormatPr defaultRowHeight="14.25" x14ac:dyDescent="0.2"/>
  <cols>
    <col min="1" max="8" width="10.625" customWidth="1"/>
    <col min="9" max="10" width="12.625" customWidth="1"/>
  </cols>
  <sheetData>
    <row r="1" spans="1:36" ht="54.75" customHeight="1" x14ac:dyDescent="0.35">
      <c r="A1" s="30" t="s">
        <v>0</v>
      </c>
      <c r="B1" s="31"/>
      <c r="C1" s="31"/>
      <c r="D1" s="31"/>
      <c r="E1" s="31"/>
      <c r="F1" s="31"/>
      <c r="G1" s="33" t="str">
        <f>TEXT(MIN(D7:D46),"MM-DD-YYYY")&amp;" TO "&amp;TEXT(MAX(E7:E46),"MM-DD-YYYY")</f>
        <v>02-17-2020 TO 03-13-2020</v>
      </c>
      <c r="H1" s="33"/>
      <c r="I1" s="33"/>
      <c r="J1" s="33"/>
      <c r="K1" s="32"/>
      <c r="L1" s="27"/>
      <c r="M1" s="27"/>
      <c r="N1" s="27"/>
      <c r="O1" s="27"/>
      <c r="P1" s="27"/>
      <c r="Q1" s="27"/>
      <c r="R1" s="27"/>
      <c r="S1" s="27"/>
      <c r="T1" s="27"/>
      <c r="U1" s="27"/>
      <c r="V1" s="27"/>
      <c r="W1" s="27"/>
      <c r="X1" s="27"/>
      <c r="Y1" s="27"/>
      <c r="Z1" s="27"/>
      <c r="AA1" s="27"/>
    </row>
    <row r="2" spans="1:36" x14ac:dyDescent="0.2">
      <c r="A2" s="23"/>
      <c r="B2" s="23"/>
      <c r="C2" s="23"/>
      <c r="D2" s="23"/>
      <c r="E2" s="23"/>
      <c r="F2" s="23"/>
      <c r="G2" s="23"/>
      <c r="H2" s="23"/>
      <c r="I2" s="23"/>
      <c r="J2" s="23"/>
    </row>
    <row r="6" spans="1:36" x14ac:dyDescent="0.2">
      <c r="A6" s="34" t="s">
        <v>1</v>
      </c>
      <c r="B6" s="34" t="s">
        <v>2</v>
      </c>
      <c r="C6" s="34" t="s">
        <v>3</v>
      </c>
      <c r="D6" s="34" t="s">
        <v>4</v>
      </c>
      <c r="E6" s="34" t="s">
        <v>6</v>
      </c>
      <c r="F6" s="34" t="s">
        <v>5</v>
      </c>
      <c r="G6" s="34" t="s">
        <v>48</v>
      </c>
      <c r="H6" s="34" t="s">
        <v>8</v>
      </c>
      <c r="I6" s="35" t="s">
        <v>34</v>
      </c>
      <c r="J6" s="35" t="s">
        <v>35</v>
      </c>
      <c r="K6" s="36" cm="1">
        <f t="array" ref="K6:AJ6">_xlfn.SEQUENCE(1,26,MIN(D7:D46)+Working!N4,1)</f>
        <v>43880</v>
      </c>
      <c r="L6" s="36">
        <v>43881</v>
      </c>
      <c r="M6" s="36">
        <v>43882</v>
      </c>
      <c r="N6" s="36">
        <v>43883</v>
      </c>
      <c r="O6" s="36">
        <v>43884</v>
      </c>
      <c r="P6" s="36">
        <v>43885</v>
      </c>
      <c r="Q6" s="36">
        <v>43886</v>
      </c>
      <c r="R6" s="36">
        <v>43887</v>
      </c>
      <c r="S6" s="36">
        <v>43888</v>
      </c>
      <c r="T6" s="36">
        <v>43889</v>
      </c>
      <c r="U6" s="36">
        <v>43890</v>
      </c>
      <c r="V6" s="36">
        <v>43891</v>
      </c>
      <c r="W6" s="36">
        <v>43892</v>
      </c>
      <c r="X6" s="36">
        <v>43893</v>
      </c>
      <c r="Y6" s="36">
        <v>43894</v>
      </c>
      <c r="Z6" s="36">
        <v>43895</v>
      </c>
      <c r="AA6" s="36">
        <v>43896</v>
      </c>
      <c r="AB6" s="36">
        <v>43897</v>
      </c>
      <c r="AC6" s="36">
        <v>43898</v>
      </c>
      <c r="AD6" s="36">
        <v>43899</v>
      </c>
      <c r="AE6" s="36">
        <v>43900</v>
      </c>
      <c r="AF6" s="36">
        <v>43901</v>
      </c>
      <c r="AG6" s="36">
        <v>43902</v>
      </c>
      <c r="AH6" s="36">
        <v>43903</v>
      </c>
      <c r="AI6" s="36">
        <v>43904</v>
      </c>
      <c r="AJ6" s="36">
        <v>43905</v>
      </c>
    </row>
    <row r="7" spans="1:36" x14ac:dyDescent="0.2">
      <c r="A7" s="23" t="s">
        <v>30</v>
      </c>
      <c r="B7" s="23" t="s">
        <v>12</v>
      </c>
      <c r="C7" s="23" t="s">
        <v>17</v>
      </c>
      <c r="D7" s="24">
        <v>43889</v>
      </c>
      <c r="E7" s="29">
        <v>43900</v>
      </c>
      <c r="F7" s="23">
        <v>8</v>
      </c>
      <c r="G7" s="25">
        <v>3</v>
      </c>
      <c r="H7" s="26">
        <v>0.375</v>
      </c>
      <c r="I7" s="25">
        <v>96000</v>
      </c>
      <c r="J7" s="25">
        <v>32256</v>
      </c>
    </row>
    <row r="8" spans="1:36" x14ac:dyDescent="0.2">
      <c r="A8" s="23"/>
      <c r="B8" s="23" t="s">
        <v>14</v>
      </c>
      <c r="C8" s="23" t="s">
        <v>19</v>
      </c>
      <c r="D8" s="24">
        <v>43892</v>
      </c>
      <c r="E8" s="29">
        <v>43902</v>
      </c>
      <c r="F8" s="23">
        <v>9</v>
      </c>
      <c r="G8" s="25">
        <v>4</v>
      </c>
      <c r="H8" s="26">
        <v>0.44444444444444442</v>
      </c>
      <c r="I8" s="25">
        <v>513000</v>
      </c>
      <c r="J8" s="25">
        <v>226233</v>
      </c>
    </row>
    <row r="9" spans="1:36" x14ac:dyDescent="0.2">
      <c r="A9" s="23"/>
      <c r="B9" s="23" t="s">
        <v>16</v>
      </c>
      <c r="C9" s="23" t="s">
        <v>21</v>
      </c>
      <c r="D9" s="24">
        <v>43881</v>
      </c>
      <c r="E9" s="29">
        <v>43887</v>
      </c>
      <c r="F9" s="23">
        <v>5</v>
      </c>
      <c r="G9" s="25">
        <v>3</v>
      </c>
      <c r="H9" s="26">
        <v>0.6</v>
      </c>
      <c r="I9" s="25">
        <v>616000</v>
      </c>
      <c r="J9" s="25">
        <v>401579</v>
      </c>
    </row>
    <row r="10" spans="1:36" x14ac:dyDescent="0.2">
      <c r="A10" s="23"/>
      <c r="B10" s="23" t="s">
        <v>18</v>
      </c>
      <c r="C10" s="23" t="s">
        <v>13</v>
      </c>
      <c r="D10" s="24">
        <v>43880</v>
      </c>
      <c r="E10" s="29">
        <v>43882</v>
      </c>
      <c r="F10" s="23">
        <v>3</v>
      </c>
      <c r="G10" s="25">
        <v>3</v>
      </c>
      <c r="H10" s="26">
        <v>1</v>
      </c>
      <c r="I10" s="25">
        <v>817000</v>
      </c>
      <c r="J10" s="25">
        <v>807069</v>
      </c>
    </row>
    <row r="11" spans="1:36" x14ac:dyDescent="0.2">
      <c r="A11" s="23"/>
      <c r="B11" s="23" t="s">
        <v>20</v>
      </c>
      <c r="C11" s="23" t="s">
        <v>15</v>
      </c>
      <c r="D11" s="24">
        <v>43882</v>
      </c>
      <c r="E11" s="29">
        <v>43892</v>
      </c>
      <c r="F11" s="23">
        <v>7</v>
      </c>
      <c r="G11" s="25">
        <v>3</v>
      </c>
      <c r="H11" s="26">
        <v>0.42857142857142855</v>
      </c>
      <c r="I11" s="25">
        <v>372000</v>
      </c>
      <c r="J11" s="25">
        <v>173166</v>
      </c>
    </row>
    <row r="12" spans="1:36" x14ac:dyDescent="0.2">
      <c r="A12" s="23"/>
      <c r="B12" s="23" t="s">
        <v>22</v>
      </c>
      <c r="C12" s="23" t="s">
        <v>17</v>
      </c>
      <c r="D12" s="24">
        <v>43885</v>
      </c>
      <c r="E12" s="29">
        <v>43896</v>
      </c>
      <c r="F12" s="23">
        <v>10</v>
      </c>
      <c r="G12" s="25">
        <v>2</v>
      </c>
      <c r="H12" s="26">
        <v>0.2</v>
      </c>
      <c r="I12" s="25">
        <v>50000</v>
      </c>
      <c r="J12" s="25">
        <v>8400</v>
      </c>
    </row>
    <row r="13" spans="1:36" x14ac:dyDescent="0.2">
      <c r="A13" s="23"/>
      <c r="B13" s="23" t="s">
        <v>23</v>
      </c>
      <c r="C13" s="23" t="s">
        <v>19</v>
      </c>
      <c r="D13" s="24">
        <v>43885</v>
      </c>
      <c r="E13" s="29">
        <v>43896</v>
      </c>
      <c r="F13" s="23">
        <v>10</v>
      </c>
      <c r="G13" s="25">
        <v>3</v>
      </c>
      <c r="H13" s="26">
        <v>0.3</v>
      </c>
      <c r="I13" s="25">
        <v>807000</v>
      </c>
      <c r="J13" s="25">
        <v>262679</v>
      </c>
    </row>
    <row r="14" spans="1:36" x14ac:dyDescent="0.2">
      <c r="A14" s="23"/>
      <c r="B14" s="23" t="s">
        <v>24</v>
      </c>
      <c r="C14" s="23" t="s">
        <v>21</v>
      </c>
      <c r="D14" s="24">
        <v>43885</v>
      </c>
      <c r="E14" s="29">
        <v>43887</v>
      </c>
      <c r="F14" s="23">
        <v>3</v>
      </c>
      <c r="G14" s="25">
        <v>0</v>
      </c>
      <c r="H14" s="26">
        <v>0</v>
      </c>
      <c r="I14" s="25">
        <v>691000</v>
      </c>
      <c r="J14" s="25">
        <v>0</v>
      </c>
    </row>
    <row r="15" spans="1:36" x14ac:dyDescent="0.2">
      <c r="A15" s="23" t="s">
        <v>29</v>
      </c>
      <c r="B15" s="23" t="s">
        <v>12</v>
      </c>
      <c r="C15" s="23" t="s">
        <v>13</v>
      </c>
      <c r="D15" s="24">
        <v>43892</v>
      </c>
      <c r="E15" s="29">
        <v>43902</v>
      </c>
      <c r="F15" s="23">
        <v>9</v>
      </c>
      <c r="G15" s="25">
        <v>8</v>
      </c>
      <c r="H15" s="26">
        <v>0.88888888888888884</v>
      </c>
      <c r="I15" s="25">
        <v>787000</v>
      </c>
      <c r="J15" s="25">
        <v>727188</v>
      </c>
    </row>
    <row r="16" spans="1:36" x14ac:dyDescent="0.2">
      <c r="A16" s="23"/>
      <c r="B16" s="23" t="s">
        <v>14</v>
      </c>
      <c r="C16" s="23" t="s">
        <v>15</v>
      </c>
      <c r="D16" s="24">
        <v>43892</v>
      </c>
      <c r="E16" s="29">
        <v>43903</v>
      </c>
      <c r="F16" s="23">
        <v>10</v>
      </c>
      <c r="G16" s="25">
        <v>2</v>
      </c>
      <c r="H16" s="26">
        <v>0.2</v>
      </c>
      <c r="I16" s="25">
        <v>228000</v>
      </c>
      <c r="J16" s="25">
        <v>47880</v>
      </c>
    </row>
    <row r="17" spans="1:10" x14ac:dyDescent="0.2">
      <c r="A17" s="23"/>
      <c r="B17" s="23" t="s">
        <v>16</v>
      </c>
      <c r="C17" s="23" t="s">
        <v>17</v>
      </c>
      <c r="D17" s="24">
        <v>43878</v>
      </c>
      <c r="E17" s="29">
        <v>43881</v>
      </c>
      <c r="F17" s="23">
        <v>4</v>
      </c>
      <c r="G17" s="25">
        <v>0</v>
      </c>
      <c r="H17" s="26">
        <v>0</v>
      </c>
      <c r="I17" s="25">
        <v>147000</v>
      </c>
      <c r="J17" s="25">
        <v>0</v>
      </c>
    </row>
    <row r="18" spans="1:10" x14ac:dyDescent="0.2">
      <c r="A18" s="23"/>
      <c r="B18" s="23" t="s">
        <v>18</v>
      </c>
      <c r="C18" s="23" t="s">
        <v>19</v>
      </c>
      <c r="D18" s="24">
        <v>43880</v>
      </c>
      <c r="E18" s="29">
        <v>43889</v>
      </c>
      <c r="F18" s="23">
        <v>8</v>
      </c>
      <c r="G18" s="25">
        <v>5</v>
      </c>
      <c r="H18" s="26">
        <v>0.625</v>
      </c>
      <c r="I18" s="25">
        <v>338000</v>
      </c>
      <c r="J18" s="25">
        <v>205123</v>
      </c>
    </row>
    <row r="19" spans="1:10" x14ac:dyDescent="0.2">
      <c r="A19" s="23"/>
      <c r="B19" s="23" t="s">
        <v>20</v>
      </c>
      <c r="C19" s="23" t="s">
        <v>21</v>
      </c>
      <c r="D19" s="24">
        <v>43885</v>
      </c>
      <c r="E19" s="29">
        <v>43896</v>
      </c>
      <c r="F19" s="23">
        <v>10</v>
      </c>
      <c r="G19" s="25">
        <v>3</v>
      </c>
      <c r="H19" s="26">
        <v>0.3</v>
      </c>
      <c r="I19" s="25">
        <v>857000</v>
      </c>
      <c r="J19" s="25">
        <v>305949</v>
      </c>
    </row>
    <row r="20" spans="1:10" x14ac:dyDescent="0.2">
      <c r="A20" s="23"/>
      <c r="B20" s="23" t="s">
        <v>22</v>
      </c>
      <c r="C20" s="23" t="s">
        <v>13</v>
      </c>
      <c r="D20" s="24">
        <v>43886</v>
      </c>
      <c r="E20" s="29">
        <v>43893</v>
      </c>
      <c r="F20" s="23">
        <v>6</v>
      </c>
      <c r="G20" s="25">
        <v>3</v>
      </c>
      <c r="H20" s="26">
        <v>0.5</v>
      </c>
      <c r="I20" s="25">
        <v>602000</v>
      </c>
      <c r="J20" s="25">
        <v>322371</v>
      </c>
    </row>
    <row r="21" spans="1:10" x14ac:dyDescent="0.2">
      <c r="A21" s="23"/>
      <c r="B21" s="23" t="s">
        <v>23</v>
      </c>
      <c r="C21" s="23" t="s">
        <v>15</v>
      </c>
      <c r="D21" s="24">
        <v>43886</v>
      </c>
      <c r="E21" s="29">
        <v>43889</v>
      </c>
      <c r="F21" s="23">
        <v>4</v>
      </c>
      <c r="G21" s="25">
        <v>2</v>
      </c>
      <c r="H21" s="26">
        <v>0.5</v>
      </c>
      <c r="I21" s="25">
        <v>990000</v>
      </c>
      <c r="J21" s="25">
        <v>451440</v>
      </c>
    </row>
    <row r="22" spans="1:10" x14ac:dyDescent="0.2">
      <c r="A22" s="23" t="s">
        <v>11</v>
      </c>
      <c r="B22" s="23" t="s">
        <v>12</v>
      </c>
      <c r="C22" s="23" t="s">
        <v>13</v>
      </c>
      <c r="D22" s="24">
        <v>43878</v>
      </c>
      <c r="E22" s="29">
        <v>43882</v>
      </c>
      <c r="F22" s="23">
        <v>5</v>
      </c>
      <c r="G22" s="25">
        <v>2</v>
      </c>
      <c r="H22" s="26">
        <v>0.4</v>
      </c>
      <c r="I22" s="25">
        <v>218000</v>
      </c>
      <c r="J22" s="25">
        <v>97337</v>
      </c>
    </row>
    <row r="23" spans="1:10" x14ac:dyDescent="0.2">
      <c r="A23" s="23"/>
      <c r="B23" s="23" t="s">
        <v>26</v>
      </c>
      <c r="C23" s="23" t="s">
        <v>21</v>
      </c>
      <c r="D23" s="24">
        <v>43885</v>
      </c>
      <c r="E23" s="29">
        <v>43892</v>
      </c>
      <c r="F23" s="23">
        <v>6</v>
      </c>
      <c r="G23" s="25">
        <v>3</v>
      </c>
      <c r="H23" s="26">
        <v>0.5</v>
      </c>
      <c r="I23" s="25">
        <v>416000</v>
      </c>
      <c r="J23" s="25">
        <v>175015</v>
      </c>
    </row>
    <row r="24" spans="1:10" x14ac:dyDescent="0.2">
      <c r="A24" s="23"/>
      <c r="B24" s="23" t="s">
        <v>14</v>
      </c>
      <c r="C24" s="23" t="s">
        <v>15</v>
      </c>
      <c r="D24" s="24">
        <v>43878</v>
      </c>
      <c r="E24" s="29">
        <v>43885</v>
      </c>
      <c r="F24" s="23">
        <v>6</v>
      </c>
      <c r="G24" s="25">
        <v>3</v>
      </c>
      <c r="H24" s="26">
        <v>0.5</v>
      </c>
      <c r="I24" s="25">
        <v>393000</v>
      </c>
      <c r="J24" s="25">
        <v>177440</v>
      </c>
    </row>
    <row r="25" spans="1:10" x14ac:dyDescent="0.2">
      <c r="A25" s="23"/>
      <c r="B25" s="23" t="s">
        <v>16</v>
      </c>
      <c r="C25" s="23" t="s">
        <v>17</v>
      </c>
      <c r="D25" s="24">
        <v>43879</v>
      </c>
      <c r="E25" s="29">
        <v>43892</v>
      </c>
      <c r="F25" s="23">
        <v>10</v>
      </c>
      <c r="G25" s="25">
        <v>4</v>
      </c>
      <c r="H25" s="26">
        <v>0.4</v>
      </c>
      <c r="I25" s="25">
        <v>86000</v>
      </c>
      <c r="J25" s="25">
        <v>31046</v>
      </c>
    </row>
    <row r="26" spans="1:10" x14ac:dyDescent="0.2">
      <c r="A26" s="23"/>
      <c r="B26" s="23" t="s">
        <v>18</v>
      </c>
      <c r="C26" s="23" t="s">
        <v>19</v>
      </c>
      <c r="D26" s="24">
        <v>43882</v>
      </c>
      <c r="E26" s="29">
        <v>43894</v>
      </c>
      <c r="F26" s="23">
        <v>9</v>
      </c>
      <c r="G26" s="25">
        <v>3</v>
      </c>
      <c r="H26" s="26">
        <v>0.33333333333333331</v>
      </c>
      <c r="I26" s="25">
        <v>732000</v>
      </c>
      <c r="J26" s="25">
        <v>261324</v>
      </c>
    </row>
    <row r="27" spans="1:10" x14ac:dyDescent="0.2">
      <c r="A27" s="23"/>
      <c r="B27" s="23" t="s">
        <v>20</v>
      </c>
      <c r="C27" s="23" t="s">
        <v>21</v>
      </c>
      <c r="D27" s="24">
        <v>43878</v>
      </c>
      <c r="E27" s="29">
        <v>43881</v>
      </c>
      <c r="F27" s="23">
        <v>4</v>
      </c>
      <c r="G27" s="25">
        <v>1</v>
      </c>
      <c r="H27" s="26">
        <v>0.25</v>
      </c>
      <c r="I27" s="25">
        <v>492000</v>
      </c>
      <c r="J27" s="25">
        <v>116850</v>
      </c>
    </row>
    <row r="28" spans="1:10" x14ac:dyDescent="0.2">
      <c r="A28" s="23"/>
      <c r="B28" s="23" t="s">
        <v>22</v>
      </c>
      <c r="C28" s="23" t="s">
        <v>13</v>
      </c>
      <c r="D28" s="24">
        <v>43881</v>
      </c>
      <c r="E28" s="29">
        <v>43888</v>
      </c>
      <c r="F28" s="23">
        <v>6</v>
      </c>
      <c r="G28" s="25">
        <v>0</v>
      </c>
      <c r="H28" s="26">
        <v>0</v>
      </c>
      <c r="I28" s="25">
        <v>188000</v>
      </c>
      <c r="J28" s="25">
        <v>0</v>
      </c>
    </row>
    <row r="29" spans="1:10" x14ac:dyDescent="0.2">
      <c r="A29" s="23"/>
      <c r="B29" s="23" t="s">
        <v>23</v>
      </c>
      <c r="C29" s="23" t="s">
        <v>15</v>
      </c>
      <c r="D29" s="24">
        <v>43881</v>
      </c>
      <c r="E29" s="29">
        <v>43889</v>
      </c>
      <c r="F29" s="23">
        <v>7</v>
      </c>
      <c r="G29" s="25">
        <v>3</v>
      </c>
      <c r="H29" s="26">
        <v>0.42857142857142855</v>
      </c>
      <c r="I29" s="25">
        <v>180000</v>
      </c>
      <c r="J29" s="25">
        <v>79380</v>
      </c>
    </row>
    <row r="30" spans="1:10" x14ac:dyDescent="0.2">
      <c r="A30" s="23"/>
      <c r="B30" s="23" t="s">
        <v>24</v>
      </c>
      <c r="C30" s="23" t="s">
        <v>17</v>
      </c>
      <c r="D30" s="24">
        <v>43885</v>
      </c>
      <c r="E30" s="29">
        <v>43889</v>
      </c>
      <c r="F30" s="23">
        <v>5</v>
      </c>
      <c r="G30" s="25">
        <v>2</v>
      </c>
      <c r="H30" s="26">
        <v>0.4</v>
      </c>
      <c r="I30" s="25">
        <v>582000</v>
      </c>
      <c r="J30" s="25">
        <v>195231</v>
      </c>
    </row>
    <row r="31" spans="1:10" x14ac:dyDescent="0.2">
      <c r="A31" s="23"/>
      <c r="B31" s="23" t="s">
        <v>25</v>
      </c>
      <c r="C31" s="23" t="s">
        <v>19</v>
      </c>
      <c r="D31" s="24">
        <v>43885</v>
      </c>
      <c r="E31" s="29">
        <v>43895</v>
      </c>
      <c r="F31" s="23">
        <v>9</v>
      </c>
      <c r="G31" s="25">
        <v>1</v>
      </c>
      <c r="H31" s="26">
        <v>0.1111111111111111</v>
      </c>
      <c r="I31" s="25">
        <v>562000</v>
      </c>
      <c r="J31" s="25">
        <v>74746</v>
      </c>
    </row>
    <row r="32" spans="1:10" x14ac:dyDescent="0.2">
      <c r="A32" s="23" t="s">
        <v>27</v>
      </c>
      <c r="B32" s="23" t="s">
        <v>12</v>
      </c>
      <c r="C32" s="23" t="s">
        <v>13</v>
      </c>
      <c r="D32" s="24">
        <v>43879</v>
      </c>
      <c r="E32" s="29">
        <v>43887</v>
      </c>
      <c r="F32" s="23">
        <v>7</v>
      </c>
      <c r="G32" s="25">
        <v>7</v>
      </c>
      <c r="H32" s="26">
        <v>1</v>
      </c>
      <c r="I32" s="25">
        <v>293000</v>
      </c>
      <c r="J32" s="25">
        <v>273001</v>
      </c>
    </row>
    <row r="33" spans="1:10" x14ac:dyDescent="0.2">
      <c r="A33" s="23"/>
      <c r="B33" s="23" t="s">
        <v>26</v>
      </c>
      <c r="C33" s="23" t="s">
        <v>21</v>
      </c>
      <c r="D33" s="24">
        <v>43878</v>
      </c>
      <c r="E33" s="29">
        <v>43880</v>
      </c>
      <c r="F33" s="23">
        <v>3</v>
      </c>
      <c r="G33" s="25">
        <v>3</v>
      </c>
      <c r="H33" s="26">
        <v>1</v>
      </c>
      <c r="I33" s="25">
        <v>68000</v>
      </c>
      <c r="J33" s="25">
        <v>64987</v>
      </c>
    </row>
    <row r="34" spans="1:10" x14ac:dyDescent="0.2">
      <c r="A34" s="23"/>
      <c r="B34" s="23" t="s">
        <v>14</v>
      </c>
      <c r="C34" s="23" t="s">
        <v>15</v>
      </c>
      <c r="D34" s="24">
        <v>43878</v>
      </c>
      <c r="E34" s="29">
        <v>43888</v>
      </c>
      <c r="F34" s="23">
        <v>9</v>
      </c>
      <c r="G34" s="25">
        <v>4</v>
      </c>
      <c r="H34" s="26">
        <v>0.44444444444444442</v>
      </c>
      <c r="I34" s="25">
        <v>224000</v>
      </c>
      <c r="J34" s="25">
        <v>57910</v>
      </c>
    </row>
    <row r="35" spans="1:10" x14ac:dyDescent="0.2">
      <c r="A35" s="23"/>
      <c r="B35" s="23" t="s">
        <v>16</v>
      </c>
      <c r="C35" s="23" t="s">
        <v>17</v>
      </c>
      <c r="D35" s="24">
        <v>43879</v>
      </c>
      <c r="E35" s="29">
        <v>43888</v>
      </c>
      <c r="F35" s="23">
        <v>8</v>
      </c>
      <c r="G35" s="25">
        <v>0</v>
      </c>
      <c r="H35" s="26">
        <v>0</v>
      </c>
      <c r="I35" s="25">
        <v>978000</v>
      </c>
      <c r="J35" s="25">
        <v>0</v>
      </c>
    </row>
    <row r="36" spans="1:10" x14ac:dyDescent="0.2">
      <c r="A36" s="23"/>
      <c r="B36" s="23" t="s">
        <v>18</v>
      </c>
      <c r="C36" s="23" t="s">
        <v>19</v>
      </c>
      <c r="D36" s="24">
        <v>43881</v>
      </c>
      <c r="E36" s="29">
        <v>43889</v>
      </c>
      <c r="F36" s="23">
        <v>7</v>
      </c>
      <c r="G36" s="25">
        <v>3</v>
      </c>
      <c r="H36" s="26">
        <v>0.42857142857142855</v>
      </c>
      <c r="I36" s="25">
        <v>932000</v>
      </c>
      <c r="J36" s="25">
        <v>379157</v>
      </c>
    </row>
    <row r="37" spans="1:10" x14ac:dyDescent="0.2">
      <c r="A37" s="23"/>
      <c r="B37" s="23" t="s">
        <v>20</v>
      </c>
      <c r="C37" s="23" t="s">
        <v>21</v>
      </c>
      <c r="D37" s="24">
        <v>43882</v>
      </c>
      <c r="E37" s="29">
        <v>43887</v>
      </c>
      <c r="F37" s="23">
        <v>4</v>
      </c>
      <c r="G37" s="25">
        <v>1</v>
      </c>
      <c r="H37" s="26">
        <v>0.25</v>
      </c>
      <c r="I37" s="25">
        <v>854000</v>
      </c>
      <c r="J37" s="25">
        <v>322812</v>
      </c>
    </row>
    <row r="38" spans="1:10" x14ac:dyDescent="0.2">
      <c r="A38" s="23"/>
      <c r="B38" s="23" t="s">
        <v>22</v>
      </c>
      <c r="C38" s="23" t="s">
        <v>13</v>
      </c>
      <c r="D38" s="24">
        <v>43882</v>
      </c>
      <c r="E38" s="29">
        <v>43889</v>
      </c>
      <c r="F38" s="23">
        <v>6</v>
      </c>
      <c r="G38" s="25">
        <v>3</v>
      </c>
      <c r="H38" s="26">
        <v>0.5</v>
      </c>
      <c r="I38" s="25">
        <v>81000</v>
      </c>
      <c r="J38" s="25">
        <v>38461</v>
      </c>
    </row>
    <row r="39" spans="1:10" x14ac:dyDescent="0.2">
      <c r="A39" s="23"/>
      <c r="B39" s="23" t="s">
        <v>23</v>
      </c>
      <c r="C39" s="23" t="s">
        <v>15</v>
      </c>
      <c r="D39" s="24">
        <v>43885</v>
      </c>
      <c r="E39" s="29">
        <v>43892</v>
      </c>
      <c r="F39" s="23">
        <v>6</v>
      </c>
      <c r="G39" s="25">
        <v>5</v>
      </c>
      <c r="H39" s="26">
        <v>0.83333333333333337</v>
      </c>
      <c r="I39" s="25">
        <v>169000</v>
      </c>
      <c r="J39" s="25">
        <v>136468</v>
      </c>
    </row>
    <row r="40" spans="1:10" x14ac:dyDescent="0.2">
      <c r="A40" s="23"/>
      <c r="B40" s="23" t="s">
        <v>24</v>
      </c>
      <c r="C40" s="23" t="s">
        <v>17</v>
      </c>
      <c r="D40" s="24">
        <v>43886</v>
      </c>
      <c r="E40" s="29">
        <v>43889</v>
      </c>
      <c r="F40" s="23">
        <v>4</v>
      </c>
      <c r="G40" s="25">
        <v>1</v>
      </c>
      <c r="H40" s="26">
        <v>0.25</v>
      </c>
      <c r="I40" s="25">
        <v>61000</v>
      </c>
      <c r="J40" s="25">
        <v>12078</v>
      </c>
    </row>
    <row r="41" spans="1:10" x14ac:dyDescent="0.2">
      <c r="A41" s="23"/>
      <c r="B41" s="23" t="s">
        <v>25</v>
      </c>
      <c r="C41" s="23" t="s">
        <v>19</v>
      </c>
      <c r="D41" s="24">
        <v>43888</v>
      </c>
      <c r="E41" s="29">
        <v>43896</v>
      </c>
      <c r="F41" s="23">
        <v>7</v>
      </c>
      <c r="G41" s="25">
        <v>3</v>
      </c>
      <c r="H41" s="26">
        <v>0.42857142857142855</v>
      </c>
      <c r="I41" s="25">
        <v>645000</v>
      </c>
      <c r="J41" s="25">
        <v>273048</v>
      </c>
    </row>
    <row r="42" spans="1:10" x14ac:dyDescent="0.2">
      <c r="A42" s="23" t="s">
        <v>28</v>
      </c>
      <c r="B42" s="23" t="s">
        <v>12</v>
      </c>
      <c r="C42" s="23" t="s">
        <v>13</v>
      </c>
      <c r="D42" s="24">
        <v>43878</v>
      </c>
      <c r="E42" s="29">
        <v>43889</v>
      </c>
      <c r="F42" s="23">
        <v>10</v>
      </c>
      <c r="G42" s="25">
        <v>5</v>
      </c>
      <c r="H42" s="26">
        <v>0.5</v>
      </c>
      <c r="I42" s="25">
        <v>839000</v>
      </c>
      <c r="J42" s="25">
        <v>406974</v>
      </c>
    </row>
    <row r="43" spans="1:10" x14ac:dyDescent="0.2">
      <c r="A43" s="23"/>
      <c r="B43" s="23" t="s">
        <v>14</v>
      </c>
      <c r="C43" s="23" t="s">
        <v>15</v>
      </c>
      <c r="D43" s="24">
        <v>43882</v>
      </c>
      <c r="E43" s="29">
        <v>43888</v>
      </c>
      <c r="F43" s="23">
        <v>5</v>
      </c>
      <c r="G43" s="25">
        <v>4</v>
      </c>
      <c r="H43" s="26">
        <v>0.8</v>
      </c>
      <c r="I43" s="25">
        <v>729000</v>
      </c>
      <c r="J43" s="25">
        <v>487139</v>
      </c>
    </row>
    <row r="44" spans="1:10" x14ac:dyDescent="0.2">
      <c r="A44" s="23"/>
      <c r="B44" s="23" t="s">
        <v>16</v>
      </c>
      <c r="C44" s="23" t="s">
        <v>17</v>
      </c>
      <c r="D44" s="24">
        <v>43885</v>
      </c>
      <c r="E44" s="29">
        <v>43893</v>
      </c>
      <c r="F44" s="23">
        <v>7</v>
      </c>
      <c r="G44" s="25">
        <v>3</v>
      </c>
      <c r="H44" s="26">
        <v>0.42857142857142855</v>
      </c>
      <c r="I44" s="25">
        <v>826000</v>
      </c>
      <c r="J44" s="25">
        <v>298186</v>
      </c>
    </row>
    <row r="45" spans="1:10" x14ac:dyDescent="0.2">
      <c r="A45" s="23"/>
      <c r="B45" s="23" t="s">
        <v>18</v>
      </c>
      <c r="C45" s="23" t="s">
        <v>19</v>
      </c>
      <c r="D45" s="24">
        <v>43887</v>
      </c>
      <c r="E45" s="29">
        <v>43895</v>
      </c>
      <c r="F45" s="23">
        <v>7</v>
      </c>
      <c r="G45" s="25">
        <v>2</v>
      </c>
      <c r="H45" s="26">
        <v>0.2857142857142857</v>
      </c>
      <c r="I45" s="25">
        <v>895000</v>
      </c>
      <c r="J45" s="25">
        <v>280583</v>
      </c>
    </row>
    <row r="46" spans="1:10" x14ac:dyDescent="0.2">
      <c r="A46" s="23"/>
      <c r="B46" s="23" t="s">
        <v>20</v>
      </c>
      <c r="C46" s="23" t="s">
        <v>21</v>
      </c>
      <c r="D46" s="24">
        <v>43889</v>
      </c>
      <c r="E46" s="29">
        <v>43893</v>
      </c>
      <c r="F46" s="23">
        <v>3</v>
      </c>
      <c r="G46" s="25">
        <v>2</v>
      </c>
      <c r="H46" s="26">
        <v>0.66666666666666663</v>
      </c>
      <c r="I46" s="25">
        <v>341000</v>
      </c>
      <c r="J46" s="25">
        <v>129785</v>
      </c>
    </row>
    <row r="47" spans="1:10" x14ac:dyDescent="0.2">
      <c r="A47" s="34" t="s">
        <v>31</v>
      </c>
      <c r="B47" s="34"/>
      <c r="C47" s="34"/>
      <c r="D47" s="34"/>
      <c r="E47" s="34"/>
      <c r="F47" s="34"/>
      <c r="G47" s="34"/>
      <c r="H47" s="34"/>
      <c r="I47" s="37">
        <v>19695000</v>
      </c>
      <c r="J47" s="37">
        <v>8340291</v>
      </c>
    </row>
  </sheetData>
  <conditionalFormatting sqref="H7:H46">
    <cfRule type="dataBar" priority="11">
      <dataBar>
        <cfvo type="min"/>
        <cfvo type="max"/>
        <color theme="4" tint="0.39997558519241921"/>
      </dataBar>
      <extLst>
        <ext xmlns:x14="http://schemas.microsoft.com/office/spreadsheetml/2009/9/main" uri="{B025F937-C7B1-47D3-B67F-A62EFF666E3E}">
          <x14:id>{7BC7A053-DE00-4692-A3E2-D0FB1E2D4025}</x14:id>
        </ext>
      </extLst>
    </cfRule>
  </conditionalFormatting>
  <conditionalFormatting sqref="K6:AJ6">
    <cfRule type="expression" dxfId="116" priority="8">
      <formula>K$6&lt;&gt;""</formula>
    </cfRule>
  </conditionalFormatting>
  <conditionalFormatting sqref="K7:AJ47">
    <cfRule type="expression" dxfId="115" priority="1" stopIfTrue="1">
      <formula>$A7="Grand Total"</formula>
    </cfRule>
    <cfRule type="expression" dxfId="114" priority="2" stopIfTrue="1">
      <formula>AND(WEEKDAY(K$6,2)&gt;5,$B7&lt;&gt; "")</formula>
    </cfRule>
    <cfRule type="expression" dxfId="113" priority="3">
      <formula>AND(K$6&gt;=$D7,WORKDAY.INTL($D7,$G7,1)-1&gt;=K$6)</formula>
    </cfRule>
    <cfRule type="expression" dxfId="112" priority="5" stopIfTrue="1">
      <formula>AND(K$6&gt;= WORKDAY.INTL($D7,$G7,1),$H7=0,K$6&lt;=$E7)</formula>
    </cfRule>
    <cfRule type="expression" dxfId="111" priority="6">
      <formula>AND(K$6 &gt;=$D7,WORKDAY.INTL($D7,$G7,1),$H7&lt;&gt;1,K$6&lt;=$E7)</formula>
    </cfRule>
  </conditionalFormatting>
  <pageMargins left="0.7" right="0.7" top="0.75" bottom="0.75" header="0.3" footer="0.3"/>
  <pageSetup orientation="portrait"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9</xdr:col>
                    <xdr:colOff>333375</xdr:colOff>
                    <xdr:row>0</xdr:row>
                    <xdr:rowOff>390525</xdr:rowOff>
                  </from>
                  <to>
                    <xdr:col>11</xdr:col>
                    <xdr:colOff>104775</xdr:colOff>
                    <xdr:row>1</xdr:row>
                    <xdr:rowOff>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7BC7A053-DE00-4692-A3E2-D0FB1E2D4025}">
            <x14:dataBar minLength="0" maxLength="100" gradient="0">
              <x14:cfvo type="autoMin"/>
              <x14:cfvo type="autoMax"/>
              <x14:negativeFillColor rgb="FFFF0000"/>
              <x14:axisColor rgb="FF000000"/>
            </x14:dataBar>
          </x14:cfRule>
          <xm:sqref>H7:H46</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0CDDD-5EB5-4481-8CDE-948E89BA2575}">
  <dimension ref="A1:J41"/>
  <sheetViews>
    <sheetView workbookViewId="0">
      <selection activeCell="D47" sqref="D47"/>
    </sheetView>
  </sheetViews>
  <sheetFormatPr defaultRowHeight="14.25" x14ac:dyDescent="0.2"/>
  <cols>
    <col min="4" max="4" width="15.875" customWidth="1"/>
    <col min="6" max="6" width="13.875" customWidth="1"/>
  </cols>
  <sheetData>
    <row r="1" spans="1:10" ht="15" x14ac:dyDescent="0.25">
      <c r="A1" s="2" t="s">
        <v>1</v>
      </c>
      <c r="B1" s="3" t="s">
        <v>2</v>
      </c>
      <c r="C1" s="3" t="s">
        <v>3</v>
      </c>
      <c r="D1" s="4" t="s">
        <v>4</v>
      </c>
      <c r="E1" s="3" t="s">
        <v>5</v>
      </c>
      <c r="F1" s="5" t="s">
        <v>6</v>
      </c>
      <c r="G1" s="6" t="s">
        <v>7</v>
      </c>
      <c r="H1" s="3" t="s">
        <v>8</v>
      </c>
      <c r="I1" s="3" t="s">
        <v>9</v>
      </c>
      <c r="J1" s="7" t="s">
        <v>10</v>
      </c>
    </row>
    <row r="2" spans="1:10" ht="15" x14ac:dyDescent="0.25">
      <c r="A2" s="8" t="s">
        <v>11</v>
      </c>
      <c r="B2" s="9" t="s">
        <v>12</v>
      </c>
      <c r="C2" s="9" t="s">
        <v>13</v>
      </c>
      <c r="D2" s="10">
        <v>43878</v>
      </c>
      <c r="E2" s="9">
        <v>5</v>
      </c>
      <c r="F2" s="10">
        <f>WORKDAY.INTL(Table1[[#This Row],[Start Date]]-1,Table1[[#This Row],[Duration]],1)</f>
        <v>43882</v>
      </c>
      <c r="G2" s="11">
        <v>2</v>
      </c>
      <c r="H2" s="12">
        <f>Table1[[#This Row],[Days completed]]/Table1[[#This Row],[Duration]]</f>
        <v>0.4</v>
      </c>
      <c r="I2" s="11">
        <v>218000</v>
      </c>
      <c r="J2" s="13">
        <v>97337</v>
      </c>
    </row>
    <row r="3" spans="1:10" ht="15" x14ac:dyDescent="0.25">
      <c r="A3" s="14" t="s">
        <v>11</v>
      </c>
      <c r="B3" s="15" t="s">
        <v>14</v>
      </c>
      <c r="C3" s="15" t="s">
        <v>15</v>
      </c>
      <c r="D3" s="16">
        <v>43878</v>
      </c>
      <c r="E3" s="15">
        <v>6</v>
      </c>
      <c r="F3" s="16">
        <f>WORKDAY.INTL(Table1[[#This Row],[Start Date]]-1,Table1[[#This Row],[Duration]],1)</f>
        <v>43885</v>
      </c>
      <c r="G3" s="17">
        <v>3</v>
      </c>
      <c r="H3" s="18">
        <f>Table1[[#This Row],[Days completed]]/Table1[[#This Row],[Duration]]</f>
        <v>0.5</v>
      </c>
      <c r="I3" s="17">
        <v>393000</v>
      </c>
      <c r="J3" s="19">
        <v>177440</v>
      </c>
    </row>
    <row r="4" spans="1:10" ht="15" x14ac:dyDescent="0.25">
      <c r="A4" s="8" t="s">
        <v>11</v>
      </c>
      <c r="B4" s="9" t="s">
        <v>16</v>
      </c>
      <c r="C4" s="9" t="s">
        <v>17</v>
      </c>
      <c r="D4" s="10">
        <v>43879</v>
      </c>
      <c r="E4" s="9">
        <v>10</v>
      </c>
      <c r="F4" s="10">
        <f>WORKDAY.INTL(Table1[[#This Row],[Start Date]]-1,Table1[[#This Row],[Duration]],1)</f>
        <v>43892</v>
      </c>
      <c r="G4" s="11">
        <v>4</v>
      </c>
      <c r="H4" s="12">
        <f>Table1[[#This Row],[Days completed]]/Table1[[#This Row],[Duration]]</f>
        <v>0.4</v>
      </c>
      <c r="I4" s="11">
        <v>86000</v>
      </c>
      <c r="J4" s="13">
        <v>31046</v>
      </c>
    </row>
    <row r="5" spans="1:10" ht="15" x14ac:dyDescent="0.25">
      <c r="A5" s="14" t="s">
        <v>11</v>
      </c>
      <c r="B5" s="15" t="s">
        <v>18</v>
      </c>
      <c r="C5" s="15" t="s">
        <v>19</v>
      </c>
      <c r="D5" s="16">
        <v>43882</v>
      </c>
      <c r="E5" s="15">
        <v>9</v>
      </c>
      <c r="F5" s="16">
        <f>WORKDAY.INTL(Table1[[#This Row],[Start Date]]-1,Table1[[#This Row],[Duration]],1)</f>
        <v>43894</v>
      </c>
      <c r="G5" s="17">
        <v>3</v>
      </c>
      <c r="H5" s="18">
        <f>Table1[[#This Row],[Days completed]]/Table1[[#This Row],[Duration]]</f>
        <v>0.33333333333333331</v>
      </c>
      <c r="I5" s="17">
        <v>732000</v>
      </c>
      <c r="J5" s="19">
        <v>261324</v>
      </c>
    </row>
    <row r="6" spans="1:10" ht="15" x14ac:dyDescent="0.25">
      <c r="A6" s="8" t="s">
        <v>11</v>
      </c>
      <c r="B6" s="9" t="s">
        <v>20</v>
      </c>
      <c r="C6" s="9" t="s">
        <v>21</v>
      </c>
      <c r="D6" s="10">
        <v>43878</v>
      </c>
      <c r="E6" s="9">
        <v>4</v>
      </c>
      <c r="F6" s="10">
        <f>WORKDAY.INTL(Table1[[#This Row],[Start Date]]-1,Table1[[#This Row],[Duration]],1)</f>
        <v>43881</v>
      </c>
      <c r="G6" s="11">
        <v>1</v>
      </c>
      <c r="H6" s="12">
        <f>Table1[[#This Row],[Days completed]]/Table1[[#This Row],[Duration]]</f>
        <v>0.25</v>
      </c>
      <c r="I6" s="11">
        <v>492000</v>
      </c>
      <c r="J6" s="13">
        <v>116850</v>
      </c>
    </row>
    <row r="7" spans="1:10" ht="15" x14ac:dyDescent="0.25">
      <c r="A7" s="14" t="s">
        <v>11</v>
      </c>
      <c r="B7" s="15" t="s">
        <v>22</v>
      </c>
      <c r="C7" s="15" t="s">
        <v>13</v>
      </c>
      <c r="D7" s="16">
        <v>43881</v>
      </c>
      <c r="E7" s="15">
        <v>6</v>
      </c>
      <c r="F7" s="16">
        <f>WORKDAY.INTL(Table1[[#This Row],[Start Date]]-1,Table1[[#This Row],[Duration]],1)</f>
        <v>43888</v>
      </c>
      <c r="G7" s="17">
        <v>0</v>
      </c>
      <c r="H7" s="18">
        <f>Table1[[#This Row],[Days completed]]/Table1[[#This Row],[Duration]]</f>
        <v>0</v>
      </c>
      <c r="I7" s="17">
        <v>188000</v>
      </c>
      <c r="J7" s="19">
        <v>0</v>
      </c>
    </row>
    <row r="8" spans="1:10" ht="15" x14ac:dyDescent="0.25">
      <c r="A8" s="8" t="s">
        <v>11</v>
      </c>
      <c r="B8" s="9" t="s">
        <v>23</v>
      </c>
      <c r="C8" s="9" t="s">
        <v>15</v>
      </c>
      <c r="D8" s="10">
        <v>43881</v>
      </c>
      <c r="E8" s="9">
        <v>7</v>
      </c>
      <c r="F8" s="10">
        <f>WORKDAY.INTL(Table1[[#This Row],[Start Date]]-1,Table1[[#This Row],[Duration]],1)</f>
        <v>43889</v>
      </c>
      <c r="G8" s="11">
        <v>3</v>
      </c>
      <c r="H8" s="12">
        <f>Table1[[#This Row],[Days completed]]/Table1[[#This Row],[Duration]]</f>
        <v>0.42857142857142855</v>
      </c>
      <c r="I8" s="11">
        <v>180000</v>
      </c>
      <c r="J8" s="13">
        <v>79380</v>
      </c>
    </row>
    <row r="9" spans="1:10" ht="15" x14ac:dyDescent="0.25">
      <c r="A9" s="14" t="s">
        <v>11</v>
      </c>
      <c r="B9" s="15" t="s">
        <v>24</v>
      </c>
      <c r="C9" s="15" t="s">
        <v>17</v>
      </c>
      <c r="D9" s="16">
        <v>43885</v>
      </c>
      <c r="E9" s="15">
        <v>5</v>
      </c>
      <c r="F9" s="16">
        <f>WORKDAY.INTL(Table1[[#This Row],[Start Date]]-1,Table1[[#This Row],[Duration]],1)</f>
        <v>43889</v>
      </c>
      <c r="G9" s="17">
        <v>2</v>
      </c>
      <c r="H9" s="18">
        <f>Table1[[#This Row],[Days completed]]/Table1[[#This Row],[Duration]]</f>
        <v>0.4</v>
      </c>
      <c r="I9" s="17">
        <v>582000</v>
      </c>
      <c r="J9" s="19">
        <v>195231</v>
      </c>
    </row>
    <row r="10" spans="1:10" ht="15" x14ac:dyDescent="0.25">
      <c r="A10" s="8" t="s">
        <v>11</v>
      </c>
      <c r="B10" s="9" t="s">
        <v>25</v>
      </c>
      <c r="C10" s="9" t="s">
        <v>19</v>
      </c>
      <c r="D10" s="10">
        <v>43885</v>
      </c>
      <c r="E10" s="9">
        <v>9</v>
      </c>
      <c r="F10" s="10">
        <f>WORKDAY.INTL(Table1[[#This Row],[Start Date]]-1,Table1[[#This Row],[Duration]],1)</f>
        <v>43895</v>
      </c>
      <c r="G10" s="11">
        <v>1</v>
      </c>
      <c r="H10" s="12">
        <f>Table1[[#This Row],[Days completed]]/Table1[[#This Row],[Duration]]</f>
        <v>0.1111111111111111</v>
      </c>
      <c r="I10" s="11">
        <v>562000</v>
      </c>
      <c r="J10" s="13">
        <v>74746</v>
      </c>
    </row>
    <row r="11" spans="1:10" ht="15" x14ac:dyDescent="0.25">
      <c r="A11" s="14" t="s">
        <v>11</v>
      </c>
      <c r="B11" s="15" t="s">
        <v>26</v>
      </c>
      <c r="C11" s="15" t="s">
        <v>21</v>
      </c>
      <c r="D11" s="16">
        <v>43885</v>
      </c>
      <c r="E11" s="15">
        <v>6</v>
      </c>
      <c r="F11" s="16">
        <f>WORKDAY.INTL(Table1[[#This Row],[Start Date]]-1,Table1[[#This Row],[Duration]],1)</f>
        <v>43892</v>
      </c>
      <c r="G11" s="17">
        <v>3</v>
      </c>
      <c r="H11" s="18">
        <f>Table1[[#This Row],[Days completed]]/Table1[[#This Row],[Duration]]</f>
        <v>0.5</v>
      </c>
      <c r="I11" s="17">
        <v>416000</v>
      </c>
      <c r="J11" s="19">
        <v>175015</v>
      </c>
    </row>
    <row r="12" spans="1:10" ht="15" x14ac:dyDescent="0.25">
      <c r="A12" s="8" t="s">
        <v>27</v>
      </c>
      <c r="B12" s="9" t="s">
        <v>12</v>
      </c>
      <c r="C12" s="9" t="s">
        <v>13</v>
      </c>
      <c r="D12" s="10">
        <v>43879</v>
      </c>
      <c r="E12" s="9">
        <v>7</v>
      </c>
      <c r="F12" s="10">
        <f>WORKDAY.INTL(Table1[[#This Row],[Start Date]]-1,Table1[[#This Row],[Duration]],1)</f>
        <v>43887</v>
      </c>
      <c r="G12" s="11">
        <v>7</v>
      </c>
      <c r="H12" s="12">
        <f>Table1[[#This Row],[Days completed]]/Table1[[#This Row],[Duration]]</f>
        <v>1</v>
      </c>
      <c r="I12" s="11">
        <v>293000</v>
      </c>
      <c r="J12" s="13">
        <v>273001</v>
      </c>
    </row>
    <row r="13" spans="1:10" ht="15" x14ac:dyDescent="0.25">
      <c r="A13" s="14" t="s">
        <v>27</v>
      </c>
      <c r="B13" s="15" t="s">
        <v>14</v>
      </c>
      <c r="C13" s="15" t="s">
        <v>15</v>
      </c>
      <c r="D13" s="16">
        <v>43878</v>
      </c>
      <c r="E13" s="15">
        <v>9</v>
      </c>
      <c r="F13" s="16">
        <f>WORKDAY.INTL(Table1[[#This Row],[Start Date]]-1,Table1[[#This Row],[Duration]],1)</f>
        <v>43888</v>
      </c>
      <c r="G13" s="17">
        <v>4</v>
      </c>
      <c r="H13" s="18">
        <f>Table1[[#This Row],[Days completed]]/Table1[[#This Row],[Duration]]</f>
        <v>0.44444444444444442</v>
      </c>
      <c r="I13" s="17">
        <v>224000</v>
      </c>
      <c r="J13" s="19">
        <v>57910</v>
      </c>
    </row>
    <row r="14" spans="1:10" ht="15" x14ac:dyDescent="0.25">
      <c r="A14" s="8" t="s">
        <v>27</v>
      </c>
      <c r="B14" s="9" t="s">
        <v>16</v>
      </c>
      <c r="C14" s="9" t="s">
        <v>17</v>
      </c>
      <c r="D14" s="10">
        <v>43879</v>
      </c>
      <c r="E14" s="9">
        <v>8</v>
      </c>
      <c r="F14" s="10">
        <f>WORKDAY.INTL(Table1[[#This Row],[Start Date]]-1,Table1[[#This Row],[Duration]],1)</f>
        <v>43888</v>
      </c>
      <c r="G14" s="11">
        <v>0</v>
      </c>
      <c r="H14" s="12">
        <f>Table1[[#This Row],[Days completed]]/Table1[[#This Row],[Duration]]</f>
        <v>0</v>
      </c>
      <c r="I14" s="11">
        <v>978000</v>
      </c>
      <c r="J14" s="13">
        <v>0</v>
      </c>
    </row>
    <row r="15" spans="1:10" ht="15" x14ac:dyDescent="0.25">
      <c r="A15" s="14" t="s">
        <v>27</v>
      </c>
      <c r="B15" s="15" t="s">
        <v>18</v>
      </c>
      <c r="C15" s="15" t="s">
        <v>19</v>
      </c>
      <c r="D15" s="16">
        <v>43881</v>
      </c>
      <c r="E15" s="15">
        <v>7</v>
      </c>
      <c r="F15" s="16">
        <f>WORKDAY.INTL(Table1[[#This Row],[Start Date]]-1,Table1[[#This Row],[Duration]],1)</f>
        <v>43889</v>
      </c>
      <c r="G15" s="17">
        <v>3</v>
      </c>
      <c r="H15" s="18">
        <f>Table1[[#This Row],[Days completed]]/Table1[[#This Row],[Duration]]</f>
        <v>0.42857142857142855</v>
      </c>
      <c r="I15" s="17">
        <v>932000</v>
      </c>
      <c r="J15" s="19">
        <v>379157</v>
      </c>
    </row>
    <row r="16" spans="1:10" ht="15" x14ac:dyDescent="0.25">
      <c r="A16" s="8" t="s">
        <v>27</v>
      </c>
      <c r="B16" s="9" t="s">
        <v>20</v>
      </c>
      <c r="C16" s="9" t="s">
        <v>21</v>
      </c>
      <c r="D16" s="10">
        <v>43882</v>
      </c>
      <c r="E16" s="9">
        <v>4</v>
      </c>
      <c r="F16" s="10">
        <f>WORKDAY.INTL(Table1[[#This Row],[Start Date]]-1,Table1[[#This Row],[Duration]],1)</f>
        <v>43887</v>
      </c>
      <c r="G16" s="11">
        <v>1</v>
      </c>
      <c r="H16" s="12">
        <f>Table1[[#This Row],[Days completed]]/Table1[[#This Row],[Duration]]</f>
        <v>0.25</v>
      </c>
      <c r="I16" s="11">
        <v>854000</v>
      </c>
      <c r="J16" s="13">
        <v>322812</v>
      </c>
    </row>
    <row r="17" spans="1:10" ht="15" x14ac:dyDescent="0.25">
      <c r="A17" s="14" t="s">
        <v>27</v>
      </c>
      <c r="B17" s="15" t="s">
        <v>22</v>
      </c>
      <c r="C17" s="15" t="s">
        <v>13</v>
      </c>
      <c r="D17" s="16">
        <v>43882</v>
      </c>
      <c r="E17" s="15">
        <v>6</v>
      </c>
      <c r="F17" s="16">
        <f>WORKDAY.INTL(Table1[[#This Row],[Start Date]]-1,Table1[[#This Row],[Duration]],1)</f>
        <v>43889</v>
      </c>
      <c r="G17" s="17">
        <v>3</v>
      </c>
      <c r="H17" s="18">
        <f>Table1[[#This Row],[Days completed]]/Table1[[#This Row],[Duration]]</f>
        <v>0.5</v>
      </c>
      <c r="I17" s="17">
        <v>81000</v>
      </c>
      <c r="J17" s="19">
        <v>38461</v>
      </c>
    </row>
    <row r="18" spans="1:10" ht="15" x14ac:dyDescent="0.25">
      <c r="A18" s="8" t="s">
        <v>27</v>
      </c>
      <c r="B18" s="9" t="s">
        <v>23</v>
      </c>
      <c r="C18" s="9" t="s">
        <v>15</v>
      </c>
      <c r="D18" s="10">
        <v>43885</v>
      </c>
      <c r="E18" s="9">
        <v>6</v>
      </c>
      <c r="F18" s="10">
        <f>WORKDAY.INTL(Table1[[#This Row],[Start Date]]-1,Table1[[#This Row],[Duration]],1)</f>
        <v>43892</v>
      </c>
      <c r="G18" s="11">
        <v>5</v>
      </c>
      <c r="H18" s="12">
        <f>Table1[[#This Row],[Days completed]]/Table1[[#This Row],[Duration]]</f>
        <v>0.83333333333333337</v>
      </c>
      <c r="I18" s="11">
        <v>169000</v>
      </c>
      <c r="J18" s="13">
        <v>136468</v>
      </c>
    </row>
    <row r="19" spans="1:10" ht="15" x14ac:dyDescent="0.25">
      <c r="A19" s="14" t="s">
        <v>27</v>
      </c>
      <c r="B19" s="15" t="s">
        <v>24</v>
      </c>
      <c r="C19" s="15" t="s">
        <v>17</v>
      </c>
      <c r="D19" s="16">
        <v>43886</v>
      </c>
      <c r="E19" s="15">
        <v>4</v>
      </c>
      <c r="F19" s="16">
        <f>WORKDAY.INTL(Table1[[#This Row],[Start Date]]-1,Table1[[#This Row],[Duration]],1)</f>
        <v>43889</v>
      </c>
      <c r="G19" s="17">
        <v>1</v>
      </c>
      <c r="H19" s="18">
        <f>Table1[[#This Row],[Days completed]]/Table1[[#This Row],[Duration]]</f>
        <v>0.25</v>
      </c>
      <c r="I19" s="17">
        <v>61000</v>
      </c>
      <c r="J19" s="19">
        <v>12078</v>
      </c>
    </row>
    <row r="20" spans="1:10" ht="15" x14ac:dyDescent="0.25">
      <c r="A20" s="8" t="s">
        <v>27</v>
      </c>
      <c r="B20" s="9" t="s">
        <v>25</v>
      </c>
      <c r="C20" s="9" t="s">
        <v>19</v>
      </c>
      <c r="D20" s="10">
        <v>43888</v>
      </c>
      <c r="E20" s="9">
        <v>7</v>
      </c>
      <c r="F20" s="10">
        <f>WORKDAY.INTL(Table1[[#This Row],[Start Date]]-1,Table1[[#This Row],[Duration]],1)</f>
        <v>43896</v>
      </c>
      <c r="G20" s="11">
        <v>3</v>
      </c>
      <c r="H20" s="12">
        <f>Table1[[#This Row],[Days completed]]/Table1[[#This Row],[Duration]]</f>
        <v>0.42857142857142855</v>
      </c>
      <c r="I20" s="11">
        <v>645000</v>
      </c>
      <c r="J20" s="13">
        <v>273048</v>
      </c>
    </row>
    <row r="21" spans="1:10" ht="15" x14ac:dyDescent="0.25">
      <c r="A21" s="14" t="s">
        <v>27</v>
      </c>
      <c r="B21" s="15" t="s">
        <v>26</v>
      </c>
      <c r="C21" s="15" t="s">
        <v>21</v>
      </c>
      <c r="D21" s="16">
        <v>43878</v>
      </c>
      <c r="E21" s="15">
        <v>3</v>
      </c>
      <c r="F21" s="16">
        <f>WORKDAY.INTL(Table1[[#This Row],[Start Date]]-1,Table1[[#This Row],[Duration]],1)</f>
        <v>43880</v>
      </c>
      <c r="G21" s="17">
        <v>3</v>
      </c>
      <c r="H21" s="18">
        <f>Table1[[#This Row],[Days completed]]/Table1[[#This Row],[Duration]]</f>
        <v>1</v>
      </c>
      <c r="I21" s="17">
        <v>68000</v>
      </c>
      <c r="J21" s="19">
        <v>64987</v>
      </c>
    </row>
    <row r="22" spans="1:10" ht="15" x14ac:dyDescent="0.25">
      <c r="A22" s="8" t="s">
        <v>28</v>
      </c>
      <c r="B22" s="9" t="s">
        <v>12</v>
      </c>
      <c r="C22" s="9" t="s">
        <v>13</v>
      </c>
      <c r="D22" s="10">
        <v>43878</v>
      </c>
      <c r="E22" s="9">
        <v>10</v>
      </c>
      <c r="F22" s="10">
        <f>WORKDAY.INTL(Table1[[#This Row],[Start Date]]-1,Table1[[#This Row],[Duration]],1)</f>
        <v>43889</v>
      </c>
      <c r="G22" s="11">
        <v>5</v>
      </c>
      <c r="H22" s="12">
        <f>Table1[[#This Row],[Days completed]]/Table1[[#This Row],[Duration]]</f>
        <v>0.5</v>
      </c>
      <c r="I22" s="11">
        <v>839000</v>
      </c>
      <c r="J22" s="13">
        <v>406974</v>
      </c>
    </row>
    <row r="23" spans="1:10" ht="15" x14ac:dyDescent="0.25">
      <c r="A23" s="14" t="s">
        <v>28</v>
      </c>
      <c r="B23" s="15" t="s">
        <v>14</v>
      </c>
      <c r="C23" s="15" t="s">
        <v>15</v>
      </c>
      <c r="D23" s="16">
        <v>43882</v>
      </c>
      <c r="E23" s="15">
        <v>5</v>
      </c>
      <c r="F23" s="16">
        <f>WORKDAY.INTL(Table1[[#This Row],[Start Date]]-1,Table1[[#This Row],[Duration]],1)</f>
        <v>43888</v>
      </c>
      <c r="G23" s="17">
        <v>4</v>
      </c>
      <c r="H23" s="18">
        <f>Table1[[#This Row],[Days completed]]/Table1[[#This Row],[Duration]]</f>
        <v>0.8</v>
      </c>
      <c r="I23" s="17">
        <v>729000</v>
      </c>
      <c r="J23" s="19">
        <v>487139</v>
      </c>
    </row>
    <row r="24" spans="1:10" ht="15" x14ac:dyDescent="0.25">
      <c r="A24" s="8" t="s">
        <v>28</v>
      </c>
      <c r="B24" s="9" t="s">
        <v>16</v>
      </c>
      <c r="C24" s="9" t="s">
        <v>17</v>
      </c>
      <c r="D24" s="10">
        <v>43885</v>
      </c>
      <c r="E24" s="9">
        <v>7</v>
      </c>
      <c r="F24" s="10">
        <f>WORKDAY.INTL(Table1[[#This Row],[Start Date]]-1,Table1[[#This Row],[Duration]],1)</f>
        <v>43893</v>
      </c>
      <c r="G24" s="11">
        <v>3</v>
      </c>
      <c r="H24" s="12">
        <f>Table1[[#This Row],[Days completed]]/Table1[[#This Row],[Duration]]</f>
        <v>0.42857142857142855</v>
      </c>
      <c r="I24" s="11">
        <v>826000</v>
      </c>
      <c r="J24" s="13">
        <v>298186</v>
      </c>
    </row>
    <row r="25" spans="1:10" ht="15" x14ac:dyDescent="0.25">
      <c r="A25" s="14" t="s">
        <v>28</v>
      </c>
      <c r="B25" s="15" t="s">
        <v>18</v>
      </c>
      <c r="C25" s="15" t="s">
        <v>19</v>
      </c>
      <c r="D25" s="16">
        <v>43887</v>
      </c>
      <c r="E25" s="15">
        <v>7</v>
      </c>
      <c r="F25" s="16">
        <f>WORKDAY.INTL(Table1[[#This Row],[Start Date]]-1,Table1[[#This Row],[Duration]],1)</f>
        <v>43895</v>
      </c>
      <c r="G25" s="17">
        <v>2</v>
      </c>
      <c r="H25" s="18">
        <f>Table1[[#This Row],[Days completed]]/Table1[[#This Row],[Duration]]</f>
        <v>0.2857142857142857</v>
      </c>
      <c r="I25" s="17">
        <v>895000</v>
      </c>
      <c r="J25" s="19">
        <v>280583</v>
      </c>
    </row>
    <row r="26" spans="1:10" ht="15" x14ac:dyDescent="0.25">
      <c r="A26" s="8" t="s">
        <v>28</v>
      </c>
      <c r="B26" s="9" t="s">
        <v>20</v>
      </c>
      <c r="C26" s="9" t="s">
        <v>21</v>
      </c>
      <c r="D26" s="10">
        <v>43889</v>
      </c>
      <c r="E26" s="9">
        <v>3</v>
      </c>
      <c r="F26" s="10">
        <f>WORKDAY.INTL(Table1[[#This Row],[Start Date]]-1,Table1[[#This Row],[Duration]],1)</f>
        <v>43893</v>
      </c>
      <c r="G26" s="11">
        <v>2</v>
      </c>
      <c r="H26" s="12">
        <f>Table1[[#This Row],[Days completed]]/Table1[[#This Row],[Duration]]</f>
        <v>0.66666666666666663</v>
      </c>
      <c r="I26" s="11">
        <v>341000</v>
      </c>
      <c r="J26" s="13">
        <v>129785</v>
      </c>
    </row>
    <row r="27" spans="1:10" ht="15" x14ac:dyDescent="0.25">
      <c r="A27" s="14" t="s">
        <v>29</v>
      </c>
      <c r="B27" s="15" t="s">
        <v>12</v>
      </c>
      <c r="C27" s="15" t="s">
        <v>13</v>
      </c>
      <c r="D27" s="16">
        <v>43892</v>
      </c>
      <c r="E27" s="15">
        <v>9</v>
      </c>
      <c r="F27" s="16">
        <f>WORKDAY.INTL(Table1[[#This Row],[Start Date]]-1,Table1[[#This Row],[Duration]],1)</f>
        <v>43902</v>
      </c>
      <c r="G27" s="17">
        <v>8</v>
      </c>
      <c r="H27" s="18">
        <f>Table1[[#This Row],[Days completed]]/Table1[[#This Row],[Duration]]</f>
        <v>0.88888888888888884</v>
      </c>
      <c r="I27" s="17">
        <v>787000</v>
      </c>
      <c r="J27" s="19">
        <v>727188</v>
      </c>
    </row>
    <row r="28" spans="1:10" ht="15" x14ac:dyDescent="0.25">
      <c r="A28" s="8" t="s">
        <v>29</v>
      </c>
      <c r="B28" s="9" t="s">
        <v>14</v>
      </c>
      <c r="C28" s="9" t="s">
        <v>15</v>
      </c>
      <c r="D28" s="10">
        <v>43892</v>
      </c>
      <c r="E28" s="9">
        <v>10</v>
      </c>
      <c r="F28" s="10">
        <f>WORKDAY.INTL(Table1[[#This Row],[Start Date]]-1,Table1[[#This Row],[Duration]],1)</f>
        <v>43903</v>
      </c>
      <c r="G28" s="11">
        <v>2</v>
      </c>
      <c r="H28" s="12">
        <f>Table1[[#This Row],[Days completed]]/Table1[[#This Row],[Duration]]</f>
        <v>0.2</v>
      </c>
      <c r="I28" s="11">
        <v>228000</v>
      </c>
      <c r="J28" s="13">
        <v>47880</v>
      </c>
    </row>
    <row r="29" spans="1:10" ht="15" x14ac:dyDescent="0.25">
      <c r="A29" s="14" t="s">
        <v>29</v>
      </c>
      <c r="B29" s="15" t="s">
        <v>16</v>
      </c>
      <c r="C29" s="15" t="s">
        <v>17</v>
      </c>
      <c r="D29" s="16">
        <v>43878</v>
      </c>
      <c r="E29" s="15">
        <v>4</v>
      </c>
      <c r="F29" s="16">
        <f>WORKDAY.INTL(Table1[[#This Row],[Start Date]]-1,Table1[[#This Row],[Duration]],1)</f>
        <v>43881</v>
      </c>
      <c r="G29" s="17">
        <v>0</v>
      </c>
      <c r="H29" s="18">
        <f>Table1[[#This Row],[Days completed]]/Table1[[#This Row],[Duration]]</f>
        <v>0</v>
      </c>
      <c r="I29" s="17">
        <v>147000</v>
      </c>
      <c r="J29" s="19">
        <v>0</v>
      </c>
    </row>
    <row r="30" spans="1:10" ht="15" x14ac:dyDescent="0.25">
      <c r="A30" s="8" t="s">
        <v>29</v>
      </c>
      <c r="B30" s="9" t="s">
        <v>18</v>
      </c>
      <c r="C30" s="9" t="s">
        <v>19</v>
      </c>
      <c r="D30" s="10">
        <v>43880</v>
      </c>
      <c r="E30" s="9">
        <v>8</v>
      </c>
      <c r="F30" s="10">
        <f>WORKDAY.INTL(Table1[[#This Row],[Start Date]]-1,Table1[[#This Row],[Duration]],1)</f>
        <v>43889</v>
      </c>
      <c r="G30" s="11">
        <v>5</v>
      </c>
      <c r="H30" s="12">
        <f>Table1[[#This Row],[Days completed]]/Table1[[#This Row],[Duration]]</f>
        <v>0.625</v>
      </c>
      <c r="I30" s="11">
        <v>338000</v>
      </c>
      <c r="J30" s="13">
        <v>205123</v>
      </c>
    </row>
    <row r="31" spans="1:10" ht="15" x14ac:dyDescent="0.25">
      <c r="A31" s="14" t="s">
        <v>29</v>
      </c>
      <c r="B31" s="15" t="s">
        <v>20</v>
      </c>
      <c r="C31" s="15" t="s">
        <v>21</v>
      </c>
      <c r="D31" s="16">
        <v>43885</v>
      </c>
      <c r="E31" s="15">
        <v>10</v>
      </c>
      <c r="F31" s="16">
        <f>WORKDAY.INTL(Table1[[#This Row],[Start Date]]-1,Table1[[#This Row],[Duration]],1)</f>
        <v>43896</v>
      </c>
      <c r="G31" s="17">
        <v>3</v>
      </c>
      <c r="H31" s="18">
        <f>Table1[[#This Row],[Days completed]]/Table1[[#This Row],[Duration]]</f>
        <v>0.3</v>
      </c>
      <c r="I31" s="17">
        <v>857000</v>
      </c>
      <c r="J31" s="19">
        <v>305949</v>
      </c>
    </row>
    <row r="32" spans="1:10" ht="15" x14ac:dyDescent="0.25">
      <c r="A32" s="8" t="s">
        <v>29</v>
      </c>
      <c r="B32" s="9" t="s">
        <v>22</v>
      </c>
      <c r="C32" s="9" t="s">
        <v>13</v>
      </c>
      <c r="D32" s="10">
        <v>43886</v>
      </c>
      <c r="E32" s="9">
        <v>6</v>
      </c>
      <c r="F32" s="10">
        <f>WORKDAY.INTL(Table1[[#This Row],[Start Date]]-1,Table1[[#This Row],[Duration]],1)</f>
        <v>43893</v>
      </c>
      <c r="G32" s="11">
        <v>3</v>
      </c>
      <c r="H32" s="12">
        <f>Table1[[#This Row],[Days completed]]/Table1[[#This Row],[Duration]]</f>
        <v>0.5</v>
      </c>
      <c r="I32" s="11">
        <v>602000</v>
      </c>
      <c r="J32" s="13">
        <v>322371</v>
      </c>
    </row>
    <row r="33" spans="1:10" ht="15" x14ac:dyDescent="0.25">
      <c r="A33" s="14" t="s">
        <v>29</v>
      </c>
      <c r="B33" s="15" t="s">
        <v>23</v>
      </c>
      <c r="C33" s="15" t="s">
        <v>15</v>
      </c>
      <c r="D33" s="16">
        <v>43886</v>
      </c>
      <c r="E33" s="15">
        <v>4</v>
      </c>
      <c r="F33" s="16">
        <f>WORKDAY.INTL(Table1[[#This Row],[Start Date]]-1,Table1[[#This Row],[Duration]],1)</f>
        <v>43889</v>
      </c>
      <c r="G33" s="17">
        <v>2</v>
      </c>
      <c r="H33" s="18">
        <f>Table1[[#This Row],[Days completed]]/Table1[[#This Row],[Duration]]</f>
        <v>0.5</v>
      </c>
      <c r="I33" s="17">
        <v>990000</v>
      </c>
      <c r="J33" s="19">
        <v>451440</v>
      </c>
    </row>
    <row r="34" spans="1:10" ht="15" x14ac:dyDescent="0.25">
      <c r="A34" s="8" t="s">
        <v>30</v>
      </c>
      <c r="B34" s="9" t="s">
        <v>12</v>
      </c>
      <c r="C34" s="9" t="s">
        <v>17</v>
      </c>
      <c r="D34" s="10">
        <v>43889</v>
      </c>
      <c r="E34" s="9">
        <v>8</v>
      </c>
      <c r="F34" s="10">
        <f>WORKDAY.INTL(Table1[[#This Row],[Start Date]]-1,Table1[[#This Row],[Duration]],1)</f>
        <v>43900</v>
      </c>
      <c r="G34" s="11">
        <v>3</v>
      </c>
      <c r="H34" s="12">
        <f>Table1[[#This Row],[Days completed]]/Table1[[#This Row],[Duration]]</f>
        <v>0.375</v>
      </c>
      <c r="I34" s="11">
        <v>96000</v>
      </c>
      <c r="J34" s="13">
        <v>32256</v>
      </c>
    </row>
    <row r="35" spans="1:10" ht="15" x14ac:dyDescent="0.25">
      <c r="A35" s="14" t="s">
        <v>30</v>
      </c>
      <c r="B35" s="15" t="s">
        <v>14</v>
      </c>
      <c r="C35" s="15" t="s">
        <v>19</v>
      </c>
      <c r="D35" s="16">
        <v>43892</v>
      </c>
      <c r="E35" s="15">
        <v>9</v>
      </c>
      <c r="F35" s="16">
        <f>WORKDAY.INTL(Table1[[#This Row],[Start Date]]-1,Table1[[#This Row],[Duration]],1)</f>
        <v>43902</v>
      </c>
      <c r="G35" s="17">
        <v>4</v>
      </c>
      <c r="H35" s="18">
        <f>Table1[[#This Row],[Days completed]]/Table1[[#This Row],[Duration]]</f>
        <v>0.44444444444444442</v>
      </c>
      <c r="I35" s="17">
        <v>513000</v>
      </c>
      <c r="J35" s="19">
        <v>226233</v>
      </c>
    </row>
    <row r="36" spans="1:10" ht="15" x14ac:dyDescent="0.25">
      <c r="A36" s="8" t="s">
        <v>30</v>
      </c>
      <c r="B36" s="9" t="s">
        <v>16</v>
      </c>
      <c r="C36" s="9" t="s">
        <v>21</v>
      </c>
      <c r="D36" s="10">
        <v>43881</v>
      </c>
      <c r="E36" s="9">
        <v>5</v>
      </c>
      <c r="F36" s="10">
        <f>WORKDAY.INTL(Table1[[#This Row],[Start Date]]-1,Table1[[#This Row],[Duration]],1)</f>
        <v>43887</v>
      </c>
      <c r="G36" s="11">
        <v>3</v>
      </c>
      <c r="H36" s="12">
        <f>Table1[[#This Row],[Days completed]]/Table1[[#This Row],[Duration]]</f>
        <v>0.6</v>
      </c>
      <c r="I36" s="11">
        <v>616000</v>
      </c>
      <c r="J36" s="13">
        <v>401579</v>
      </c>
    </row>
    <row r="37" spans="1:10" ht="15" x14ac:dyDescent="0.25">
      <c r="A37" s="14" t="s">
        <v>30</v>
      </c>
      <c r="B37" s="15" t="s">
        <v>18</v>
      </c>
      <c r="C37" s="15" t="s">
        <v>13</v>
      </c>
      <c r="D37" s="16">
        <v>43880</v>
      </c>
      <c r="E37" s="15">
        <v>3</v>
      </c>
      <c r="F37" s="16">
        <f>WORKDAY.INTL(Table1[[#This Row],[Start Date]]-1,Table1[[#This Row],[Duration]],1)</f>
        <v>43882</v>
      </c>
      <c r="G37" s="17">
        <v>3</v>
      </c>
      <c r="H37" s="18">
        <f>Table1[[#This Row],[Days completed]]/Table1[[#This Row],[Duration]]</f>
        <v>1</v>
      </c>
      <c r="I37" s="17">
        <v>817000</v>
      </c>
      <c r="J37" s="19">
        <v>807069</v>
      </c>
    </row>
    <row r="38" spans="1:10" ht="15" x14ac:dyDescent="0.25">
      <c r="A38" s="8" t="s">
        <v>30</v>
      </c>
      <c r="B38" s="9" t="s">
        <v>20</v>
      </c>
      <c r="C38" s="9" t="s">
        <v>15</v>
      </c>
      <c r="D38" s="10">
        <v>43882</v>
      </c>
      <c r="E38" s="9">
        <v>7</v>
      </c>
      <c r="F38" s="10">
        <f>WORKDAY.INTL(Table1[[#This Row],[Start Date]]-1,Table1[[#This Row],[Duration]],1)</f>
        <v>43892</v>
      </c>
      <c r="G38" s="11">
        <v>3</v>
      </c>
      <c r="H38" s="12">
        <f>Table1[[#This Row],[Days completed]]/Table1[[#This Row],[Duration]]</f>
        <v>0.42857142857142855</v>
      </c>
      <c r="I38" s="11">
        <v>372000</v>
      </c>
      <c r="J38" s="13">
        <v>173166</v>
      </c>
    </row>
    <row r="39" spans="1:10" ht="15" x14ac:dyDescent="0.25">
      <c r="A39" s="14" t="s">
        <v>30</v>
      </c>
      <c r="B39" s="15" t="s">
        <v>22</v>
      </c>
      <c r="C39" s="15" t="s">
        <v>17</v>
      </c>
      <c r="D39" s="16">
        <v>43885</v>
      </c>
      <c r="E39" s="15">
        <v>10</v>
      </c>
      <c r="F39" s="16">
        <f>WORKDAY.INTL(Table1[[#This Row],[Start Date]]-1,Table1[[#This Row],[Duration]],1)</f>
        <v>43896</v>
      </c>
      <c r="G39" s="17">
        <v>2</v>
      </c>
      <c r="H39" s="18">
        <f>Table1[[#This Row],[Days completed]]/Table1[[#This Row],[Duration]]</f>
        <v>0.2</v>
      </c>
      <c r="I39" s="17">
        <v>50000</v>
      </c>
      <c r="J39" s="19">
        <v>8400</v>
      </c>
    </row>
    <row r="40" spans="1:10" ht="15" x14ac:dyDescent="0.25">
      <c r="A40" s="8" t="s">
        <v>30</v>
      </c>
      <c r="B40" s="9" t="s">
        <v>23</v>
      </c>
      <c r="C40" s="9" t="s">
        <v>19</v>
      </c>
      <c r="D40" s="10">
        <v>43885</v>
      </c>
      <c r="E40" s="9">
        <v>10</v>
      </c>
      <c r="F40" s="10">
        <f>WORKDAY.INTL(Table1[[#This Row],[Start Date]]-1,Table1[[#This Row],[Duration]],1)</f>
        <v>43896</v>
      </c>
      <c r="G40" s="11">
        <v>3</v>
      </c>
      <c r="H40" s="12">
        <f>Table1[[#This Row],[Days completed]]/Table1[[#This Row],[Duration]]</f>
        <v>0.3</v>
      </c>
      <c r="I40" s="11">
        <v>807000</v>
      </c>
      <c r="J40" s="13">
        <v>262679</v>
      </c>
    </row>
    <row r="41" spans="1:10" ht="15" x14ac:dyDescent="0.25">
      <c r="A41" s="14" t="s">
        <v>30</v>
      </c>
      <c r="B41" s="15" t="s">
        <v>24</v>
      </c>
      <c r="C41" s="15" t="s">
        <v>21</v>
      </c>
      <c r="D41" s="16">
        <v>43885</v>
      </c>
      <c r="E41" s="15">
        <v>3</v>
      </c>
      <c r="F41" s="16">
        <f>WORKDAY.INTL(Table1[[#This Row],[Start Date]]-1,Table1[[#This Row],[Duration]],1)</f>
        <v>43887</v>
      </c>
      <c r="G41" s="17">
        <v>0</v>
      </c>
      <c r="H41" s="18">
        <f>Table1[[#This Row],[Days completed]]/Table1[[#This Row],[Duration]]</f>
        <v>0</v>
      </c>
      <c r="I41" s="17">
        <v>691000</v>
      </c>
      <c r="J41" s="19">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D1C20-8342-4020-8352-7EE4DF74DC59}">
  <dimension ref="A3:N8"/>
  <sheetViews>
    <sheetView workbookViewId="0">
      <selection activeCell="C15" sqref="C15"/>
    </sheetView>
  </sheetViews>
  <sheetFormatPr defaultRowHeight="14.25" x14ac:dyDescent="0.2"/>
  <cols>
    <col min="1" max="1" width="22.5" customWidth="1"/>
    <col min="2" max="2" width="17.375" customWidth="1"/>
    <col min="4" max="4" width="19" bestFit="1" customWidth="1"/>
    <col min="5" max="5" width="3.875" bestFit="1" customWidth="1"/>
    <col min="8" max="8" width="18.375" customWidth="1"/>
    <col min="10" max="10" width="14.375" customWidth="1"/>
    <col min="11" max="11" width="6.375" bestFit="1" customWidth="1"/>
    <col min="12" max="12" width="6.75" bestFit="1" customWidth="1"/>
  </cols>
  <sheetData>
    <row r="3" spans="1:14" x14ac:dyDescent="0.2">
      <c r="N3" t="s">
        <v>47</v>
      </c>
    </row>
    <row r="4" spans="1:14" x14ac:dyDescent="0.2">
      <c r="A4" t="s">
        <v>36</v>
      </c>
      <c r="B4">
        <f>COUNTIF(Dashboard!H7:H46,"="&amp;0)</f>
        <v>4</v>
      </c>
      <c r="D4" s="20" t="s">
        <v>41</v>
      </c>
      <c r="H4" t="s">
        <v>42</v>
      </c>
      <c r="I4" s="1">
        <f>GETPIVOTDATA("Sum of Days completed",$D$4)/GETPIVOTDATA("Sum of Duration",$D$4)</f>
        <v>0.42105263157894735</v>
      </c>
      <c r="J4" s="1"/>
      <c r="K4" t="s">
        <v>44</v>
      </c>
      <c r="L4" t="s">
        <v>34</v>
      </c>
      <c r="N4">
        <v>2</v>
      </c>
    </row>
    <row r="5" spans="1:14" x14ac:dyDescent="0.2">
      <c r="A5" t="s">
        <v>37</v>
      </c>
      <c r="B5">
        <f>COUNTIFS(Dashboard!H7:H50,"&lt;&gt;0",Dashboard!H7:H50,"&lt;1")</f>
        <v>33</v>
      </c>
      <c r="D5" s="21" t="s">
        <v>33</v>
      </c>
      <c r="E5" s="22">
        <v>112</v>
      </c>
      <c r="H5" t="s">
        <v>43</v>
      </c>
      <c r="I5" s="1">
        <f>1-I4</f>
        <v>0.57894736842105265</v>
      </c>
      <c r="J5" s="1" t="s">
        <v>45</v>
      </c>
      <c r="K5" s="28">
        <v>8340291</v>
      </c>
      <c r="L5" s="28">
        <v>19695000</v>
      </c>
    </row>
    <row r="6" spans="1:14" x14ac:dyDescent="0.2">
      <c r="A6" t="s">
        <v>38</v>
      </c>
      <c r="B6">
        <f>COUNTIF(Dashboard!H7:H46,"="&amp;1)</f>
        <v>3</v>
      </c>
      <c r="D6" s="21" t="s">
        <v>32</v>
      </c>
      <c r="E6" s="22">
        <v>266</v>
      </c>
      <c r="J6" t="s">
        <v>46</v>
      </c>
      <c r="K6" s="1">
        <f>GETPIVOTDATA("Actual ",$K$4)/GETPIVOTDATA("Budget ",$K$4)</f>
        <v>0.42347250571210965</v>
      </c>
      <c r="L6" s="1">
        <f>1-K6</f>
        <v>0.57652749428789041</v>
      </c>
    </row>
    <row r="7" spans="1:14" x14ac:dyDescent="0.2">
      <c r="A7" t="s">
        <v>39</v>
      </c>
      <c r="B7">
        <f>B4+B5</f>
        <v>37</v>
      </c>
    </row>
    <row r="8" spans="1:14" x14ac:dyDescent="0.2">
      <c r="A8" t="s">
        <v>40</v>
      </c>
      <c r="B8">
        <f>SUM(B6+B7)</f>
        <v>40</v>
      </c>
    </row>
  </sheetData>
  <pageMargins left="0.7" right="0.7" top="0.75" bottom="0.75" header="0.3" footer="0.3"/>
  <pageSetup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DataSet</vt:lpstr>
      <vt:lpstr>Working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ARUNDHATI PANIGRAHI</dc:creator>
  <cp:lastModifiedBy>ARUNDHATI PANIGRAHI</cp:lastModifiedBy>
  <dcterms:created xsi:type="dcterms:W3CDTF">2021-11-16T04:47:02Z</dcterms:created>
  <dcterms:modified xsi:type="dcterms:W3CDTF">2021-11-17T15:40:05Z</dcterms:modified>
</cp:coreProperties>
</file>