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UP\3_ano\RCOM\Project1\doc\"/>
    </mc:Choice>
  </mc:AlternateContent>
  <xr:revisionPtr revIDLastSave="0" documentId="13_ncr:1_{8D4AC34E-9AF8-456A-9056-C44B1890B0EA}" xr6:coauthVersionLast="45" xr6:coauthVersionMax="45" xr10:uidLastSave="{00000000-0000-0000-0000-000000000000}"/>
  <bookViews>
    <workbookView xWindow="-108" yWindow="-108" windowWidth="23256" windowHeight="12576" xr2:uid="{EB5690F5-D6C8-42FE-A177-DFA409EF9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3" i="1" l="1"/>
  <c r="A105" i="1" s="1"/>
  <c r="A107" i="1" s="1"/>
  <c r="A109" i="1" s="1"/>
  <c r="A111" i="1" s="1"/>
  <c r="D114" i="1"/>
  <c r="B92" i="1"/>
  <c r="C114" i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D74" i="1"/>
  <c r="D78" i="1"/>
  <c r="D79" i="1"/>
  <c r="D69" i="1"/>
  <c r="C80" i="1"/>
  <c r="D80" i="1" s="1"/>
  <c r="C81" i="1"/>
  <c r="D81" i="1" s="1"/>
  <c r="C82" i="1"/>
  <c r="D82" i="1" s="1"/>
  <c r="C83" i="1"/>
  <c r="D83" i="1" s="1"/>
  <c r="C84" i="1"/>
  <c r="D84" i="1" s="1"/>
  <c r="A81" i="1"/>
  <c r="A83" i="1" s="1"/>
  <c r="A79" i="1"/>
  <c r="A77" i="1"/>
  <c r="A75" i="1"/>
  <c r="A73" i="1"/>
  <c r="A71" i="1"/>
  <c r="C79" i="1"/>
  <c r="C78" i="1"/>
  <c r="C77" i="1"/>
  <c r="D77" i="1" s="1"/>
  <c r="C76" i="1"/>
  <c r="D76" i="1" s="1"/>
  <c r="C75" i="1"/>
  <c r="D75" i="1" s="1"/>
  <c r="C74" i="1"/>
  <c r="C73" i="1"/>
  <c r="D73" i="1" s="1"/>
  <c r="C72" i="1"/>
  <c r="D72" i="1" s="1"/>
  <c r="C71" i="1"/>
  <c r="D71" i="1" s="1"/>
  <c r="C70" i="1"/>
  <c r="D70" i="1" s="1"/>
  <c r="C69" i="1"/>
  <c r="B62" i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E44" i="1" s="1"/>
  <c r="B37" i="1"/>
  <c r="C28" i="1"/>
  <c r="D28" i="1" s="1"/>
  <c r="E27" i="1" s="1"/>
  <c r="C27" i="1"/>
  <c r="D27" i="1" s="1"/>
  <c r="A27" i="1"/>
  <c r="A25" i="1"/>
  <c r="A23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D25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/>
  <c r="E17" i="1" s="1"/>
  <c r="D17" i="1"/>
  <c r="C17" i="1"/>
  <c r="A19" i="1"/>
  <c r="A21" i="1" s="1"/>
  <c r="A17" i="1"/>
  <c r="A15" i="1"/>
  <c r="B2" i="1"/>
  <c r="E99" i="1" l="1"/>
  <c r="E83" i="1"/>
  <c r="E81" i="1"/>
  <c r="E79" i="1"/>
  <c r="E73" i="1"/>
  <c r="E75" i="1"/>
  <c r="E71" i="1"/>
  <c r="E77" i="1"/>
  <c r="E69" i="1"/>
  <c r="E54" i="1"/>
  <c r="E50" i="1"/>
  <c r="E48" i="1"/>
  <c r="E46" i="1"/>
  <c r="E52" i="1"/>
  <c r="E23" i="1"/>
  <c r="E25" i="1"/>
  <c r="E21" i="1"/>
  <c r="E19" i="1"/>
  <c r="E15" i="1"/>
  <c r="E13" i="1"/>
  <c r="E11" i="1"/>
  <c r="E9" i="1"/>
  <c r="E103" i="1" l="1"/>
  <c r="E105" i="1"/>
  <c r="E101" i="1"/>
  <c r="E111" i="1"/>
  <c r="E107" i="1"/>
  <c r="E109" i="1" l="1"/>
  <c r="E113" i="1"/>
</calcChain>
</file>

<file path=xl/sharedStrings.xml><?xml version="1.0" encoding="utf-8"?>
<sst xmlns="http://schemas.openxmlformats.org/spreadsheetml/2006/main" count="40" uniqueCount="17">
  <si>
    <t>Nº total de bytes</t>
  </si>
  <si>
    <t>Nº total de bits</t>
  </si>
  <si>
    <t>C (Baudrate)</t>
  </si>
  <si>
    <t>Tamanho de cada pacote(bytes)</t>
  </si>
  <si>
    <t>Tamanho de cada pacote (bytes)</t>
  </si>
  <si>
    <t>Tempo (s)</t>
  </si>
  <si>
    <t>R (bits/tempo)</t>
  </si>
  <si>
    <t>S (R/C)</t>
  </si>
  <si>
    <t>S (R/C) Média</t>
  </si>
  <si>
    <t>Probabilidade de erro (%bcc1 + %bcc2)</t>
  </si>
  <si>
    <t>0+0</t>
  </si>
  <si>
    <t>2+2</t>
  </si>
  <si>
    <t>4+4</t>
  </si>
  <si>
    <t>6+6</t>
  </si>
  <si>
    <t>8+8</t>
  </si>
  <si>
    <t>10+10</t>
  </si>
  <si>
    <r>
      <t>Atraso Introduzido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</si>
</sst>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0" xfId="0" applyFill="1"/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2" borderId="11" xfId="0" applyFont="1" applyFill="1" applyBorder="1"/>
    <xf numFmtId="3" fontId="0" fillId="0" borderId="12" xfId="0" applyNumberFormat="1" applyBorder="1"/>
    <xf numFmtId="0" fontId="1" fillId="2" borderId="13" xfId="0" applyFont="1" applyFill="1" applyBorder="1"/>
    <xf numFmtId="3" fontId="0" fillId="0" borderId="14" xfId="0" applyNumberFormat="1" applyBorder="1"/>
    <xf numFmtId="0" fontId="1" fillId="2" borderId="15" xfId="0" applyFont="1" applyFill="1" applyBorder="1"/>
    <xf numFmtId="0" fontId="0" fillId="0" borderId="16" xfId="0" applyBorder="1"/>
    <xf numFmtId="0" fontId="0" fillId="0" borderId="0" xfId="0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Variação de Tamanho de Trama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(Sheet1!$A$9,Sheet1!$A$11,Sheet1!$A$13,Sheet1!$A$15,Sheet1!$A$17,Sheet1!$A$19,Sheet1!$A$21,Sheet1!$A$23,Sheet1!$A$25,Sheet1!$A$27)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(Sheet1!$E$9,Sheet1!$E$11,Sheet1!$E$13,Sheet1!$E$15,Sheet1!$E$17,Sheet1!$E$19,Sheet1!$E$21,Sheet1!$E$23,Sheet1!$E$25,Sheet1!$E$27)</c:f>
              <c:numCache>
                <c:formatCode>General</c:formatCode>
                <c:ptCount val="10"/>
                <c:pt idx="0">
                  <c:v>0.17448735087614947</c:v>
                </c:pt>
                <c:pt idx="1">
                  <c:v>0.22976460133175458</c:v>
                </c:pt>
                <c:pt idx="2">
                  <c:v>0.26898557351323693</c:v>
                </c:pt>
                <c:pt idx="3">
                  <c:v>0.27822481042500952</c:v>
                </c:pt>
                <c:pt idx="4">
                  <c:v>0.29930614726727583</c:v>
                </c:pt>
                <c:pt idx="5">
                  <c:v>0.29464723142795324</c:v>
                </c:pt>
                <c:pt idx="6">
                  <c:v>0.32688008279995595</c:v>
                </c:pt>
                <c:pt idx="7">
                  <c:v>0.32256836252037946</c:v>
                </c:pt>
                <c:pt idx="8">
                  <c:v>0.29868781379170573</c:v>
                </c:pt>
                <c:pt idx="9">
                  <c:v>0.29077637858922079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7-4092-88EA-0517B48A43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84033088"/>
        <c:axId val="584034728"/>
      </c:scatterChart>
      <c:val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de Trama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crossBetween val="midCat"/>
      </c:val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Variação de FER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Sheet1!$A$44:$A$55</c15:sqref>
                  </c15:fullRef>
                </c:ext>
              </c:extLst>
              <c:f>(Sheet1!$A$44,Sheet1!$A$46,Sheet1!$A$48,Sheet1!$A$50,Sheet1!$A$52,Sheet1!$A$54)</c:f>
              <c:strCache>
                <c:ptCount val="6"/>
                <c:pt idx="0">
                  <c:v>0+0</c:v>
                </c:pt>
                <c:pt idx="1">
                  <c:v>2+2</c:v>
                </c:pt>
                <c:pt idx="2">
                  <c:v>4+4</c:v>
                </c:pt>
                <c:pt idx="3">
                  <c:v>6+6</c:v>
                </c:pt>
                <c:pt idx="4">
                  <c:v>8+8</c:v>
                </c:pt>
                <c:pt idx="5">
                  <c:v>10+10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Sheet1!$E$44:$E$55</c15:sqref>
                  </c15:fullRef>
                </c:ext>
              </c:extLst>
              <c:f>(Sheet1!$E$44,Sheet1!$E$46,Sheet1!$E$48,Sheet1!$E$50,Sheet1!$E$52,Sheet1!$E$54)</c:f>
              <c:numCache>
                <c:formatCode>General</c:formatCode>
                <c:ptCount val="6"/>
                <c:pt idx="0">
                  <c:v>0.32688008279995595</c:v>
                </c:pt>
                <c:pt idx="1">
                  <c:v>0.2257715436032442</c:v>
                </c:pt>
                <c:pt idx="2">
                  <c:v>0.22733225620323075</c:v>
                </c:pt>
                <c:pt idx="3">
                  <c:v>0.13499741940276344</c:v>
                </c:pt>
                <c:pt idx="4">
                  <c:v>0.15348104200971935</c:v>
                </c:pt>
                <c:pt idx="5">
                  <c:v>0.10385864628516485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CB-4762-A9C6-FE9CDD36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33088"/>
        <c:axId val="584034728"/>
      </c:lineChart>
      <c:cat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Probabilade</a:t>
                </a:r>
                <a:r>
                  <a:rPr lang="en-US" baseline="0"/>
                  <a:t> de erro (%BCC1 e %BCC2)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auto val="1"/>
        <c:lblAlgn val="ctr"/>
        <c:lblOffset val="100"/>
        <c:noMultiLvlLbl val="0"/>
      </c:cat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Capacidade da Ligação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(Sheet1!$A$69,Sheet1!$A$71,Sheet1!$A$73,Sheet1!$A$75,Sheet1!$A$77,Sheet1!$A$79,Sheet1!$A$81,Sheet1!$A$83)</c:f>
              <c:numCache>
                <c:formatCode>General</c:formatCode>
                <c:ptCount val="8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  <c:pt idx="6">
                  <c:v>19200</c:v>
                </c:pt>
                <c:pt idx="7">
                  <c:v>38400</c:v>
                </c:pt>
              </c:numCache>
            </c:numRef>
          </c:cat>
          <c:val>
            <c:numRef>
              <c:f>(Sheet1!$E$69,Sheet1!$E$71,Sheet1!$E$73,Sheet1!$E$75,Sheet1!$E$77,Sheet1!$E$79,Sheet1!$E$81,Sheet1!$E$83)</c:f>
              <c:numCache>
                <c:formatCode>General</c:formatCode>
                <c:ptCount val="8"/>
                <c:pt idx="0">
                  <c:v>0.87594623690542117</c:v>
                </c:pt>
                <c:pt idx="1">
                  <c:v>0.85953417522969655</c:v>
                </c:pt>
                <c:pt idx="2">
                  <c:v>0.88543963267088399</c:v>
                </c:pt>
                <c:pt idx="3">
                  <c:v>0.87673609575119094</c:v>
                </c:pt>
                <c:pt idx="4">
                  <c:v>0.73418186418097786</c:v>
                </c:pt>
                <c:pt idx="5">
                  <c:v>0.58172003205520972</c:v>
                </c:pt>
                <c:pt idx="6">
                  <c:v>0.50443428955295411</c:v>
                </c:pt>
                <c:pt idx="7">
                  <c:v>0.2821011965821355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A5-420A-B23D-84138541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33088"/>
        <c:axId val="584034728"/>
      </c:lineChart>
      <c:cat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  <a:r>
                  <a:rPr lang="en-US" baseline="0"/>
                  <a:t> da Ligação (Baudrate)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auto val="1"/>
        <c:lblAlgn val="ctr"/>
        <c:lblOffset val="100"/>
        <c:noMultiLvlLbl val="0"/>
      </c:cat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Tempo</a:t>
            </a:r>
            <a:r>
              <a:rPr lang="en-US" baseline="0"/>
              <a:t> de Propagação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Variação de Tempo de Propagação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(Sheet1!$A$99,Sheet1!$A$101,Sheet1!$A$103,Sheet1!$A$105,Sheet1!$A$107,Sheet1!$A$109,Sheet1!$A$111,Sheet1!$A$113)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</c:numCache>
            </c:numRef>
          </c:xVal>
          <c:yVal>
            <c:numRef>
              <c:f>(Sheet1!$E$99,Sheet1!$E$101,Sheet1!$E$103,Sheet1!$E$105,Sheet1!$E$107,Sheet1!$E$109,Sheet1!$E$111,Sheet1!$E$113)</c:f>
              <c:numCache>
                <c:formatCode>General</c:formatCode>
                <c:ptCount val="8"/>
                <c:pt idx="0">
                  <c:v>0.3573847166059253</c:v>
                </c:pt>
                <c:pt idx="1">
                  <c:v>0.34634434179682838</c:v>
                </c:pt>
                <c:pt idx="2">
                  <c:v>0.31781980863603077</c:v>
                </c:pt>
                <c:pt idx="3">
                  <c:v>0.31638361269617465</c:v>
                </c:pt>
                <c:pt idx="4">
                  <c:v>0.31678393473922584</c:v>
                </c:pt>
                <c:pt idx="5">
                  <c:v>0.30806494227559822</c:v>
                </c:pt>
                <c:pt idx="6">
                  <c:v>0.18217087319165165</c:v>
                </c:pt>
                <c:pt idx="7">
                  <c:v>6.0726090943291983E-2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E-4EDB-BE49-C271CCD2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3088"/>
        <c:axId val="584034728"/>
      </c:scatterChart>
      <c:val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Atraso Introduzido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crossBetween val="midCat"/>
      </c:val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9</xdr:row>
      <xdr:rowOff>80010</xdr:rowOff>
    </xdr:from>
    <xdr:to>
      <xdr:col>14</xdr:col>
      <xdr:colOff>411480</xdr:colOff>
      <xdr:row>24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9598F-3A7B-4E02-B075-8DBD07FA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39</xdr:row>
      <xdr:rowOff>121920</xdr:rowOff>
    </xdr:from>
    <xdr:to>
      <xdr:col>14</xdr:col>
      <xdr:colOff>411480</xdr:colOff>
      <xdr:row>54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55559-01B1-41D2-90B6-D911C055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205740</xdr:colOff>
      <xdr:row>68</xdr:row>
      <xdr:rowOff>106680</xdr:rowOff>
    </xdr:from>
    <xdr:to>
      <xdr:col>13</xdr:col>
      <xdr:colOff>510540</xdr:colOff>
      <xdr:row>83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1A993-8794-49FB-BA8E-C024B0FB2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258417</xdr:colOff>
      <xdr:row>97</xdr:row>
      <xdr:rowOff>165653</xdr:rowOff>
    </xdr:from>
    <xdr:to>
      <xdr:col>13</xdr:col>
      <xdr:colOff>563217</xdr:colOff>
      <xdr:row>112</xdr:row>
      <xdr:rowOff>165652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6306C1-48EC-4285-A76C-AC9FD1E3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A8AB-5295-4016-BDBF-A1FC743DD957}">
  <dimension ref="A1:F114"/>
  <sheetViews>
    <sheetView tabSelected="1" zoomScale="85" zoomScaleNormal="85" workbookViewId="0">
      <selection activeCell="K28" sqref="K28"/>
    </sheetView>
  </sheetViews>
  <sheetFormatPr defaultRowHeight="14.4" x14ac:dyDescent="0.3"/>
  <cols>
    <col min="1" max="1" width="35.33203125" customWidth="1"/>
    <col min="2" max="2" width="14.109375" customWidth="1"/>
    <col min="3" max="3" width="16.109375" customWidth="1"/>
    <col min="4" max="4" width="15.5546875" customWidth="1"/>
    <col min="5" max="5" width="15.33203125" customWidth="1"/>
  </cols>
  <sheetData>
    <row r="1" spans="1:5" x14ac:dyDescent="0.3">
      <c r="A1" s="1" t="s">
        <v>0</v>
      </c>
      <c r="B1" s="2">
        <v>10968</v>
      </c>
    </row>
    <row r="2" spans="1:5" x14ac:dyDescent="0.3">
      <c r="A2" s="1" t="s">
        <v>1</v>
      </c>
      <c r="B2" s="2">
        <f>8*B1</f>
        <v>87744</v>
      </c>
    </row>
    <row r="3" spans="1:5" x14ac:dyDescent="0.3">
      <c r="A3" s="1" t="s">
        <v>2</v>
      </c>
      <c r="B3" s="3">
        <v>38400</v>
      </c>
    </row>
    <row r="4" spans="1:5" x14ac:dyDescent="0.3">
      <c r="A4" s="9"/>
      <c r="B4" s="9"/>
      <c r="C4" s="9"/>
    </row>
    <row r="5" spans="1:5" x14ac:dyDescent="0.3">
      <c r="A5" s="9"/>
      <c r="B5" s="9"/>
      <c r="C5" s="9"/>
    </row>
    <row r="8" spans="1:5" x14ac:dyDescent="0.3">
      <c r="A8" s="11" t="s">
        <v>4</v>
      </c>
      <c r="B8" s="12" t="s">
        <v>5</v>
      </c>
      <c r="C8" s="12" t="s">
        <v>6</v>
      </c>
      <c r="D8" s="14" t="s">
        <v>7</v>
      </c>
      <c r="E8" s="13" t="s">
        <v>8</v>
      </c>
    </row>
    <row r="9" spans="1:5" x14ac:dyDescent="0.3">
      <c r="A9" s="5">
        <v>32</v>
      </c>
      <c r="B9" s="4">
        <v>12.969315999999999</v>
      </c>
      <c r="C9" s="4">
        <f>87744/B9</f>
        <v>6765.5071400835641</v>
      </c>
      <c r="D9" s="4">
        <f t="shared" ref="D9:D16" si="0">C9/38400</f>
        <v>0.17618508177300948</v>
      </c>
      <c r="E9" s="6">
        <f t="shared" ref="E9" si="1">(D9+D10) / 2</f>
        <v>0.17448735087614947</v>
      </c>
    </row>
    <row r="10" spans="1:5" x14ac:dyDescent="0.3">
      <c r="A10" s="5"/>
      <c r="B10" s="4">
        <v>13.224174</v>
      </c>
      <c r="C10" s="4">
        <f t="shared" ref="C10:C16" si="2">87744/B10</f>
        <v>6635.1214072047151</v>
      </c>
      <c r="D10" s="4">
        <f t="shared" si="0"/>
        <v>0.17278961997928946</v>
      </c>
      <c r="E10" s="6"/>
    </row>
    <row r="11" spans="1:5" x14ac:dyDescent="0.3">
      <c r="A11" s="5">
        <v>64</v>
      </c>
      <c r="B11" s="4">
        <v>9.9551890000000007</v>
      </c>
      <c r="C11" s="4">
        <f t="shared" si="2"/>
        <v>8813.8959491376809</v>
      </c>
      <c r="D11" s="4">
        <f t="shared" si="0"/>
        <v>0.22952854034212711</v>
      </c>
      <c r="E11" s="6">
        <f t="shared" ref="E11" si="3">(D11+D12) / 2</f>
        <v>0.22976460133175458</v>
      </c>
    </row>
    <row r="12" spans="1:5" x14ac:dyDescent="0.3">
      <c r="A12" s="5"/>
      <c r="B12" s="4">
        <v>9.9347539999999999</v>
      </c>
      <c r="C12" s="4">
        <f t="shared" si="2"/>
        <v>8832.0254331410724</v>
      </c>
      <c r="D12" s="4">
        <f t="shared" si="0"/>
        <v>0.23000066232138208</v>
      </c>
      <c r="E12" s="6"/>
    </row>
    <row r="13" spans="1:5" x14ac:dyDescent="0.3">
      <c r="A13" s="5">
        <v>128</v>
      </c>
      <c r="B13" s="4">
        <v>8.5502389999999995</v>
      </c>
      <c r="C13" s="4">
        <f t="shared" si="2"/>
        <v>10262.169279712532</v>
      </c>
      <c r="D13" s="4">
        <f t="shared" si="0"/>
        <v>0.26724399165918056</v>
      </c>
      <c r="E13" s="6">
        <f t="shared" ref="E13" si="4">(D13+D14) / 2</f>
        <v>0.26898557351323693</v>
      </c>
    </row>
    <row r="14" spans="1:5" x14ac:dyDescent="0.3">
      <c r="A14" s="5"/>
      <c r="B14" s="4">
        <v>8.440232</v>
      </c>
      <c r="C14" s="4">
        <f t="shared" si="2"/>
        <v>10395.92276610406</v>
      </c>
      <c r="D14" s="4">
        <f t="shared" si="0"/>
        <v>0.27072715536729325</v>
      </c>
      <c r="E14" s="6"/>
    </row>
    <row r="15" spans="1:5" x14ac:dyDescent="0.3">
      <c r="A15" s="5">
        <f>64 + A13</f>
        <v>192</v>
      </c>
      <c r="B15" s="4">
        <v>8.1098800000000004</v>
      </c>
      <c r="C15" s="4">
        <f t="shared" si="2"/>
        <v>10819.39560141457</v>
      </c>
      <c r="D15" s="4">
        <f t="shared" si="0"/>
        <v>0.28175509378683777</v>
      </c>
      <c r="E15" s="6">
        <f t="shared" ref="E15" si="5">(D15+D16) / 2</f>
        <v>0.27822481042500952</v>
      </c>
    </row>
    <row r="16" spans="1:5" x14ac:dyDescent="0.3">
      <c r="A16" s="5"/>
      <c r="B16" s="4">
        <v>8.3183310000000006</v>
      </c>
      <c r="C16" s="4">
        <f t="shared" si="2"/>
        <v>10548.269839226161</v>
      </c>
      <c r="D16" s="4">
        <f t="shared" si="0"/>
        <v>0.27469452706318126</v>
      </c>
      <c r="E16" s="6"/>
    </row>
    <row r="17" spans="1:5" x14ac:dyDescent="0.3">
      <c r="A17" s="5">
        <f>64 + A15</f>
        <v>256</v>
      </c>
      <c r="B17" s="4">
        <v>7.5200319999999996</v>
      </c>
      <c r="C17" s="4">
        <f>87744/B17</f>
        <v>11668.035455168276</v>
      </c>
      <c r="D17" s="4">
        <f>C17/38400</f>
        <v>0.30385508997834054</v>
      </c>
      <c r="E17" s="6">
        <f>(D17+D18) / 2</f>
        <v>0.29930614726727583</v>
      </c>
    </row>
    <row r="18" spans="1:5" x14ac:dyDescent="0.3">
      <c r="A18" s="5"/>
      <c r="B18" s="4">
        <v>7.7521430000000002</v>
      </c>
      <c r="C18" s="4">
        <f>87744/B18</f>
        <v>11318.676654958506</v>
      </c>
      <c r="D18" s="4">
        <f>C18/38400</f>
        <v>0.29475720455621113</v>
      </c>
      <c r="E18" s="6"/>
    </row>
    <row r="19" spans="1:5" x14ac:dyDescent="0.3">
      <c r="A19" s="5">
        <f t="shared" ref="A19" si="6">64 + A17</f>
        <v>320</v>
      </c>
      <c r="B19" s="4">
        <v>7.6611390000000004</v>
      </c>
      <c r="C19" s="4">
        <f t="shared" ref="C19:C30" si="7">87744/B19</f>
        <v>11453.127269979046</v>
      </c>
      <c r="D19" s="4">
        <f t="shared" ref="D19:D30" si="8">C19/38400</f>
        <v>0.29825852265570435</v>
      </c>
      <c r="E19" s="6">
        <f t="shared" ref="E19" si="9">(D19+D20) / 2</f>
        <v>0.29464723142795324</v>
      </c>
    </row>
    <row r="20" spans="1:5" x14ac:dyDescent="0.3">
      <c r="A20" s="5"/>
      <c r="B20" s="4">
        <v>7.8512639999999996</v>
      </c>
      <c r="C20" s="4">
        <f t="shared" si="7"/>
        <v>11175.780103687763</v>
      </c>
      <c r="D20" s="4">
        <f t="shared" si="8"/>
        <v>0.29103594020020213</v>
      </c>
      <c r="E20" s="6"/>
    </row>
    <row r="21" spans="1:5" x14ac:dyDescent="0.3">
      <c r="A21" s="5">
        <f t="shared" ref="A21:A27" si="10">64 + A19</f>
        <v>384</v>
      </c>
      <c r="B21" s="4">
        <v>6.9325919999999996</v>
      </c>
      <c r="C21" s="4">
        <f t="shared" si="7"/>
        <v>12656.737912746055</v>
      </c>
      <c r="D21" s="4">
        <f t="shared" si="8"/>
        <v>0.32960254981109521</v>
      </c>
      <c r="E21" s="6">
        <f t="shared" ref="E21" si="11">(D21+D22) / 2</f>
        <v>0.32688008279995595</v>
      </c>
    </row>
    <row r="22" spans="1:5" x14ac:dyDescent="0.3">
      <c r="A22" s="5"/>
      <c r="B22" s="4">
        <v>7.0490399999999998</v>
      </c>
      <c r="C22" s="4">
        <f t="shared" si="7"/>
        <v>12447.65244629056</v>
      </c>
      <c r="D22" s="4">
        <f t="shared" si="8"/>
        <v>0.32415761578881669</v>
      </c>
      <c r="E22" s="6"/>
    </row>
    <row r="23" spans="1:5" x14ac:dyDescent="0.3">
      <c r="A23" s="5">
        <f t="shared" si="10"/>
        <v>448</v>
      </c>
      <c r="B23" s="4">
        <v>6.8378699999999997</v>
      </c>
      <c r="C23" s="4">
        <f t="shared" si="7"/>
        <v>12832.066125854983</v>
      </c>
      <c r="D23" s="4">
        <f t="shared" si="8"/>
        <v>0.33416838869414017</v>
      </c>
      <c r="E23" s="6">
        <f t="shared" ref="E23" si="12">(D23+D24) / 2</f>
        <v>0.32256836252037946</v>
      </c>
    </row>
    <row r="24" spans="1:5" x14ac:dyDescent="0.3">
      <c r="A24" s="5"/>
      <c r="B24" s="4">
        <v>7.3480150000000002</v>
      </c>
      <c r="C24" s="4">
        <f t="shared" si="7"/>
        <v>11941.184115710161</v>
      </c>
      <c r="D24" s="4">
        <f t="shared" si="8"/>
        <v>0.31096833634661875</v>
      </c>
      <c r="E24" s="6"/>
    </row>
    <row r="25" spans="1:5" x14ac:dyDescent="0.3">
      <c r="A25" s="5">
        <f t="shared" si="10"/>
        <v>512</v>
      </c>
      <c r="B25" s="4">
        <v>7.7000460000000004</v>
      </c>
      <c r="C25" s="4">
        <f t="shared" si="7"/>
        <v>11395.256599765768</v>
      </c>
      <c r="D25" s="4">
        <f t="shared" si="8"/>
        <v>0.2967514739522335</v>
      </c>
      <c r="E25" s="6">
        <f t="shared" ref="E25:E29" si="13">(D25+D26) / 2</f>
        <v>0.29868781379170573</v>
      </c>
    </row>
    <row r="26" spans="1:5" x14ac:dyDescent="0.3">
      <c r="A26" s="5"/>
      <c r="B26" s="4">
        <v>7.6008529999999999</v>
      </c>
      <c r="C26" s="4">
        <f t="shared" si="7"/>
        <v>11543.967499437234</v>
      </c>
      <c r="D26" s="4">
        <f t="shared" si="8"/>
        <v>0.300624153631178</v>
      </c>
      <c r="E26" s="6"/>
    </row>
    <row r="27" spans="1:5" x14ac:dyDescent="0.3">
      <c r="A27" s="5">
        <f>2* A25</f>
        <v>1024</v>
      </c>
      <c r="B27" s="4">
        <v>7.9730040000000004</v>
      </c>
      <c r="C27" s="4">
        <f t="shared" si="7"/>
        <v>11005.136834247167</v>
      </c>
      <c r="D27" s="4">
        <f t="shared" si="8"/>
        <v>0.28659210505851995</v>
      </c>
      <c r="E27" s="6">
        <f t="shared" si="13"/>
        <v>0.29077637858922079</v>
      </c>
    </row>
    <row r="28" spans="1:5" x14ac:dyDescent="0.3">
      <c r="A28" s="7"/>
      <c r="B28" s="8">
        <v>7.7467959999999998</v>
      </c>
      <c r="C28" s="8">
        <f t="shared" si="7"/>
        <v>11326.48904140499</v>
      </c>
      <c r="D28" s="8">
        <f t="shared" si="8"/>
        <v>0.29496065211992162</v>
      </c>
      <c r="E28" s="10"/>
    </row>
    <row r="29" spans="1:5" x14ac:dyDescent="0.3">
      <c r="A29" s="24"/>
      <c r="B29" s="16"/>
      <c r="C29" s="16"/>
      <c r="D29" s="16"/>
      <c r="E29" s="24"/>
    </row>
    <row r="30" spans="1:5" x14ac:dyDescent="0.3">
      <c r="A30" s="24"/>
      <c r="B30" s="16"/>
      <c r="C30" s="16"/>
      <c r="D30" s="16"/>
      <c r="E30" s="24"/>
    </row>
    <row r="31" spans="1:5" x14ac:dyDescent="0.3">
      <c r="A31" s="16"/>
      <c r="B31" s="16"/>
      <c r="C31" s="16"/>
      <c r="D31" s="16"/>
      <c r="E31" s="16"/>
    </row>
    <row r="32" spans="1:5" x14ac:dyDescent="0.3">
      <c r="A32" s="16"/>
      <c r="B32" s="16"/>
      <c r="C32" s="16"/>
      <c r="D32" s="16"/>
      <c r="E32" s="16"/>
    </row>
    <row r="36" spans="1:5" x14ac:dyDescent="0.3">
      <c r="A36" s="1" t="s">
        <v>0</v>
      </c>
      <c r="B36" s="2">
        <v>10968</v>
      </c>
    </row>
    <row r="37" spans="1:5" x14ac:dyDescent="0.3">
      <c r="A37" s="1" t="s">
        <v>1</v>
      </c>
      <c r="B37" s="2">
        <f>8*B36</f>
        <v>87744</v>
      </c>
    </row>
    <row r="38" spans="1:5" x14ac:dyDescent="0.3">
      <c r="A38" s="1" t="s">
        <v>2</v>
      </c>
      <c r="B38" s="3">
        <v>38400</v>
      </c>
    </row>
    <row r="39" spans="1:5" x14ac:dyDescent="0.3">
      <c r="A39" s="1" t="s">
        <v>3</v>
      </c>
      <c r="B39" s="3">
        <v>384</v>
      </c>
    </row>
    <row r="43" spans="1:5" x14ac:dyDescent="0.3">
      <c r="A43" s="25" t="s">
        <v>9</v>
      </c>
      <c r="B43" s="26" t="s">
        <v>5</v>
      </c>
      <c r="C43" s="12" t="s">
        <v>6</v>
      </c>
      <c r="D43" s="12" t="s">
        <v>7</v>
      </c>
      <c r="E43" s="14" t="s">
        <v>8</v>
      </c>
    </row>
    <row r="44" spans="1:5" x14ac:dyDescent="0.3">
      <c r="A44" s="5" t="s">
        <v>10</v>
      </c>
      <c r="B44" s="4">
        <v>6.9325919999999996</v>
      </c>
      <c r="C44" s="4">
        <f>87744/B44</f>
        <v>12656.737912746055</v>
      </c>
      <c r="D44" s="4">
        <f t="shared" ref="D44:D51" si="14">C44/38400</f>
        <v>0.32960254981109521</v>
      </c>
      <c r="E44" s="6">
        <f t="shared" ref="E44" si="15">(D44+D45) / 2</f>
        <v>0.32688008279995595</v>
      </c>
    </row>
    <row r="45" spans="1:5" x14ac:dyDescent="0.3">
      <c r="A45" s="5"/>
      <c r="B45" s="4">
        <v>7.0490399999999998</v>
      </c>
      <c r="C45" s="4">
        <f t="shared" ref="C45:C51" si="16">87744/B45</f>
        <v>12447.65244629056</v>
      </c>
      <c r="D45" s="4">
        <f t="shared" si="14"/>
        <v>0.32415761578881669</v>
      </c>
      <c r="E45" s="6"/>
    </row>
    <row r="46" spans="1:5" x14ac:dyDescent="0.3">
      <c r="A46" s="5" t="s">
        <v>11</v>
      </c>
      <c r="B46" s="4">
        <v>9.8397649999999999</v>
      </c>
      <c r="C46" s="4">
        <f t="shared" si="16"/>
        <v>8917.2861343741442</v>
      </c>
      <c r="D46" s="4">
        <f t="shared" si="14"/>
        <v>0.23222099308266</v>
      </c>
      <c r="E46" s="6">
        <f t="shared" ref="E46" si="17">(D46+D47) / 2</f>
        <v>0.2257715436032442</v>
      </c>
    </row>
    <row r="47" spans="1:5" x14ac:dyDescent="0.3">
      <c r="A47" s="5"/>
      <c r="B47" s="4">
        <v>10.418467</v>
      </c>
      <c r="C47" s="4">
        <f t="shared" si="16"/>
        <v>8421.9684143550112</v>
      </c>
      <c r="D47" s="4">
        <f t="shared" si="14"/>
        <v>0.21932209412382841</v>
      </c>
      <c r="E47" s="6"/>
    </row>
    <row r="48" spans="1:5" x14ac:dyDescent="0.3">
      <c r="A48" s="5" t="s">
        <v>12</v>
      </c>
      <c r="B48" s="4">
        <v>8.0123180000000005</v>
      </c>
      <c r="C48" s="4">
        <f t="shared" si="16"/>
        <v>10951.137985287154</v>
      </c>
      <c r="D48" s="4">
        <f t="shared" si="14"/>
        <v>0.28518588503351966</v>
      </c>
      <c r="E48" s="6">
        <f t="shared" ref="E48" si="18">(D48+D49) / 2</f>
        <v>0.22733225620323075</v>
      </c>
    </row>
    <row r="49" spans="1:6" x14ac:dyDescent="0.3">
      <c r="A49" s="5"/>
      <c r="B49" s="4">
        <v>13.482526</v>
      </c>
      <c r="C49" s="4">
        <f t="shared" si="16"/>
        <v>6507.9792911209661</v>
      </c>
      <c r="D49" s="4">
        <f t="shared" si="14"/>
        <v>0.16947862737294184</v>
      </c>
      <c r="E49" s="6"/>
    </row>
    <row r="50" spans="1:6" x14ac:dyDescent="0.3">
      <c r="A50" s="5" t="s">
        <v>13</v>
      </c>
      <c r="B50" s="4">
        <v>16.757625999999998</v>
      </c>
      <c r="C50" s="4">
        <f t="shared" si="16"/>
        <v>5236.0638672804853</v>
      </c>
      <c r="D50" s="4">
        <f t="shared" si="14"/>
        <v>0.13635582987709596</v>
      </c>
      <c r="E50" s="6">
        <f t="shared" ref="E50" si="19">(D50+D51) / 2</f>
        <v>0.13499741940276344</v>
      </c>
    </row>
    <row r="51" spans="1:6" x14ac:dyDescent="0.3">
      <c r="A51" s="5"/>
      <c r="B51" s="4">
        <v>17.098300999999999</v>
      </c>
      <c r="C51" s="4">
        <f t="shared" si="16"/>
        <v>5131.7379428517488</v>
      </c>
      <c r="D51" s="4">
        <f t="shared" si="14"/>
        <v>0.13363900892843095</v>
      </c>
      <c r="E51" s="6"/>
    </row>
    <row r="52" spans="1:6" x14ac:dyDescent="0.3">
      <c r="A52" s="5" t="s">
        <v>14</v>
      </c>
      <c r="B52" s="4">
        <v>16.837567</v>
      </c>
      <c r="C52" s="4">
        <f>87744/B52</f>
        <v>5211.2042078288387</v>
      </c>
      <c r="D52" s="4">
        <f>C52/38400</f>
        <v>0.13570844291220935</v>
      </c>
      <c r="E52" s="6">
        <f>(D52+D53) / 2</f>
        <v>0.15348104200971935</v>
      </c>
    </row>
    <row r="53" spans="1:6" x14ac:dyDescent="0.3">
      <c r="A53" s="5"/>
      <c r="B53" s="4">
        <v>13.342782</v>
      </c>
      <c r="C53" s="4">
        <f>87744/B53</f>
        <v>6576.1398185176076</v>
      </c>
      <c r="D53" s="4">
        <f>C53/38400</f>
        <v>0.17125364110722938</v>
      </c>
      <c r="E53" s="6"/>
    </row>
    <row r="54" spans="1:6" x14ac:dyDescent="0.3">
      <c r="A54" s="5" t="s">
        <v>15</v>
      </c>
      <c r="B54" s="4">
        <v>26.054558</v>
      </c>
      <c r="C54" s="4">
        <f t="shared" ref="C54:C65" si="20">87744/B54</f>
        <v>3367.702495663139</v>
      </c>
      <c r="D54" s="4">
        <f t="shared" ref="D54:D65" si="21">C54/38400</f>
        <v>8.7700585824560917E-2</v>
      </c>
      <c r="E54" s="6">
        <f t="shared" ref="E54" si="22">(D54+D55) / 2</f>
        <v>0.10385864628516485</v>
      </c>
    </row>
    <row r="55" spans="1:6" x14ac:dyDescent="0.3">
      <c r="A55" s="7"/>
      <c r="B55" s="8">
        <v>19.039016</v>
      </c>
      <c r="C55" s="8">
        <f t="shared" si="20"/>
        <v>4608.6415390375214</v>
      </c>
      <c r="D55" s="8">
        <f t="shared" si="21"/>
        <v>0.12001670674576878</v>
      </c>
      <c r="E55" s="10"/>
    </row>
    <row r="56" spans="1:6" x14ac:dyDescent="0.3">
      <c r="F56" s="9"/>
    </row>
    <row r="57" spans="1:6" x14ac:dyDescent="0.3">
      <c r="F57" s="9"/>
    </row>
    <row r="58" spans="1:6" x14ac:dyDescent="0.3">
      <c r="F58" s="9"/>
    </row>
    <row r="59" spans="1:6" x14ac:dyDescent="0.3">
      <c r="F59" s="9"/>
    </row>
    <row r="60" spans="1:6" x14ac:dyDescent="0.3">
      <c r="F60" s="9"/>
    </row>
    <row r="61" spans="1:6" x14ac:dyDescent="0.3">
      <c r="A61" s="18" t="s">
        <v>0</v>
      </c>
      <c r="B61" s="19">
        <v>10968</v>
      </c>
      <c r="F61" s="9"/>
    </row>
    <row r="62" spans="1:6" x14ac:dyDescent="0.3">
      <c r="A62" s="20" t="s">
        <v>1</v>
      </c>
      <c r="B62" s="21">
        <f>8*B61</f>
        <v>87744</v>
      </c>
      <c r="F62" s="9"/>
    </row>
    <row r="63" spans="1:6" x14ac:dyDescent="0.3">
      <c r="A63" s="22" t="s">
        <v>3</v>
      </c>
      <c r="B63" s="23">
        <v>100</v>
      </c>
      <c r="F63" s="9"/>
    </row>
    <row r="64" spans="1:6" x14ac:dyDescent="0.3">
      <c r="A64" s="15"/>
      <c r="B64" s="16"/>
      <c r="F64" s="9"/>
    </row>
    <row r="65" spans="1:6" x14ac:dyDescent="0.3">
      <c r="A65" s="17"/>
      <c r="B65" s="17"/>
      <c r="F65" s="9"/>
    </row>
    <row r="66" spans="1:6" x14ac:dyDescent="0.3">
      <c r="F66" s="9"/>
    </row>
    <row r="68" spans="1:6" x14ac:dyDescent="0.3">
      <c r="A68" s="11" t="s">
        <v>2</v>
      </c>
      <c r="B68" s="12" t="s">
        <v>5</v>
      </c>
      <c r="C68" s="12" t="s">
        <v>6</v>
      </c>
      <c r="D68" s="12" t="s">
        <v>7</v>
      </c>
      <c r="E68" s="14" t="s">
        <v>8</v>
      </c>
    </row>
    <row r="69" spans="1:6" x14ac:dyDescent="0.3">
      <c r="A69" s="5">
        <v>600</v>
      </c>
      <c r="B69" s="4">
        <v>165.213134</v>
      </c>
      <c r="C69" s="4">
        <f>87744/B69</f>
        <v>531.09579048358228</v>
      </c>
      <c r="D69" s="4">
        <f>C69/A69</f>
        <v>0.88515965080597048</v>
      </c>
      <c r="E69" s="6">
        <f t="shared" ref="E69" si="23">(D69+D70) / 2</f>
        <v>0.87594623690542117</v>
      </c>
    </row>
    <row r="70" spans="1:6" x14ac:dyDescent="0.3">
      <c r="A70" s="5"/>
      <c r="B70" s="4">
        <v>168.725582</v>
      </c>
      <c r="C70" s="4">
        <f t="shared" ref="C70:C76" si="24">87744/B70</f>
        <v>520.03969380292313</v>
      </c>
      <c r="D70" s="4">
        <f>C70/A69</f>
        <v>0.86673282300487187</v>
      </c>
      <c r="E70" s="6"/>
    </row>
    <row r="71" spans="1:6" x14ac:dyDescent="0.3">
      <c r="A71" s="5">
        <f>A69 + 600</f>
        <v>1200</v>
      </c>
      <c r="B71" s="4">
        <v>86.080252000000002</v>
      </c>
      <c r="C71" s="4">
        <f t="shared" si="24"/>
        <v>1019.3278709267719</v>
      </c>
      <c r="D71" s="4">
        <f>C71/A71</f>
        <v>0.84943989243897655</v>
      </c>
      <c r="E71" s="6">
        <f t="shared" ref="E71" si="25">(D71+D72) / 2</f>
        <v>0.85953417522969655</v>
      </c>
    </row>
    <row r="72" spans="1:6" x14ac:dyDescent="0.3">
      <c r="A72" s="5"/>
      <c r="B72" s="4">
        <v>84.081885</v>
      </c>
      <c r="C72" s="4">
        <f t="shared" si="24"/>
        <v>1043.5541496245</v>
      </c>
      <c r="D72" s="4">
        <f>C72/A71</f>
        <v>0.86962845802041666</v>
      </c>
      <c r="E72" s="6"/>
    </row>
    <row r="73" spans="1:6" x14ac:dyDescent="0.3">
      <c r="A73" s="5">
        <f>A71 + 600</f>
        <v>1800</v>
      </c>
      <c r="B73" s="4">
        <v>56.889786000000001</v>
      </c>
      <c r="C73" s="4">
        <f t="shared" si="24"/>
        <v>1542.3506778527872</v>
      </c>
      <c r="D73" s="4">
        <f t="shared" ref="D73" si="26">C73/A73</f>
        <v>0.85686148769599291</v>
      </c>
      <c r="E73" s="6">
        <f t="shared" ref="E73" si="27">(D73+D74) / 2</f>
        <v>0.88543963267088399</v>
      </c>
    </row>
    <row r="74" spans="1:6" x14ac:dyDescent="0.3">
      <c r="A74" s="5"/>
      <c r="B74" s="4">
        <v>53.332295999999999</v>
      </c>
      <c r="C74" s="4">
        <f t="shared" si="24"/>
        <v>1645.2319997623954</v>
      </c>
      <c r="D74" s="4">
        <f t="shared" ref="D74" si="28">C74/A73</f>
        <v>0.91401777764577519</v>
      </c>
      <c r="E74" s="6"/>
    </row>
    <row r="75" spans="1:6" x14ac:dyDescent="0.3">
      <c r="A75" s="5">
        <f>A73 + 600</f>
        <v>2400</v>
      </c>
      <c r="B75" s="4">
        <v>41.110892999999997</v>
      </c>
      <c r="C75" s="4">
        <f t="shared" si="24"/>
        <v>2134.3248369720404</v>
      </c>
      <c r="D75" s="4">
        <f t="shared" ref="D75" si="29">C75/A75</f>
        <v>0.88930201540501685</v>
      </c>
      <c r="E75" s="6">
        <f t="shared" ref="E75" si="30">(D75+D76) / 2</f>
        <v>0.87673609575119094</v>
      </c>
    </row>
    <row r="76" spans="1:6" x14ac:dyDescent="0.3">
      <c r="A76" s="5"/>
      <c r="B76" s="4">
        <v>42.306482000000003</v>
      </c>
      <c r="C76" s="4">
        <f t="shared" si="24"/>
        <v>2074.0084226336758</v>
      </c>
      <c r="D76" s="4">
        <f t="shared" ref="D76" si="31">C76/A75</f>
        <v>0.86417017609736491</v>
      </c>
      <c r="E76" s="6"/>
    </row>
    <row r="77" spans="1:6" x14ac:dyDescent="0.3">
      <c r="A77" s="5">
        <f>A75*2</f>
        <v>4800</v>
      </c>
      <c r="B77" s="4">
        <v>25.675293</v>
      </c>
      <c r="C77" s="4">
        <f>87744/B77</f>
        <v>3417.448829113654</v>
      </c>
      <c r="D77" s="4">
        <f t="shared" ref="D77" si="32">C77/A77</f>
        <v>0.71196850606534456</v>
      </c>
      <c r="E77" s="6">
        <f>(D77+D78) / 2</f>
        <v>0.73418186418097786</v>
      </c>
    </row>
    <row r="78" spans="1:6" x14ac:dyDescent="0.3">
      <c r="A78" s="5"/>
      <c r="B78" s="4">
        <v>24.167259999999999</v>
      </c>
      <c r="C78" s="4">
        <f>87744/B78</f>
        <v>3630.6970670237338</v>
      </c>
      <c r="D78" s="4">
        <f t="shared" ref="D78" si="33">C78/A77</f>
        <v>0.75639522229661116</v>
      </c>
      <c r="E78" s="6"/>
    </row>
    <row r="79" spans="1:6" x14ac:dyDescent="0.3">
      <c r="A79" s="5">
        <f>A77*2</f>
        <v>9600</v>
      </c>
      <c r="B79" s="4">
        <v>15.828682000000001</v>
      </c>
      <c r="C79" s="4">
        <f t="shared" ref="C79:C84" si="34">87744/B79</f>
        <v>5543.3547783700496</v>
      </c>
      <c r="D79" s="4">
        <f t="shared" ref="D79" si="35">C79/A79</f>
        <v>0.57743278941354681</v>
      </c>
      <c r="E79" s="6">
        <f t="shared" ref="E79" si="36">(D79+D80) / 2</f>
        <v>0.58172003205520972</v>
      </c>
    </row>
    <row r="80" spans="1:6" x14ac:dyDescent="0.3">
      <c r="A80" s="5"/>
      <c r="B80" s="4">
        <v>15.597075999999999</v>
      </c>
      <c r="C80" s="4">
        <f t="shared" si="34"/>
        <v>5625.6698370899776</v>
      </c>
      <c r="D80" s="4">
        <f t="shared" ref="D80" si="37">C80/A79</f>
        <v>0.58600727469687264</v>
      </c>
      <c r="E80" s="6"/>
    </row>
    <row r="81" spans="1:5" x14ac:dyDescent="0.3">
      <c r="A81" s="5">
        <f>A79*2</f>
        <v>19200</v>
      </c>
      <c r="B81" s="4">
        <v>9.3390210000000007</v>
      </c>
      <c r="C81" s="4">
        <f t="shared" si="34"/>
        <v>9395.4173569156756</v>
      </c>
      <c r="D81" s="4">
        <f t="shared" ref="D81" si="38">C81/A81</f>
        <v>0.48934465400602478</v>
      </c>
      <c r="E81" s="6">
        <f t="shared" ref="E81" si="39">(D81+D82) / 2</f>
        <v>0.50443428955295411</v>
      </c>
    </row>
    <row r="82" spans="1:5" x14ac:dyDescent="0.3">
      <c r="A82" s="5"/>
      <c r="B82" s="4">
        <v>8.7965149999999994</v>
      </c>
      <c r="C82" s="4">
        <f t="shared" si="34"/>
        <v>9974.8593619177609</v>
      </c>
      <c r="D82" s="4">
        <f t="shared" ref="D82" si="40">C82/A81</f>
        <v>0.51952392509988343</v>
      </c>
      <c r="E82" s="6"/>
    </row>
    <row r="83" spans="1:5" x14ac:dyDescent="0.3">
      <c r="A83" s="5">
        <f>A81*2</f>
        <v>38400</v>
      </c>
      <c r="B83" s="4">
        <v>8.0740370000000006</v>
      </c>
      <c r="C83" s="4">
        <f t="shared" si="34"/>
        <v>10867.426047217767</v>
      </c>
      <c r="D83" s="4">
        <f t="shared" ref="D83" si="41">C83/A83</f>
        <v>0.283005886646296</v>
      </c>
      <c r="E83" s="6">
        <f t="shared" ref="E83" si="42">(D83+D84) / 2</f>
        <v>0.2821011965821355</v>
      </c>
    </row>
    <row r="84" spans="1:5" x14ac:dyDescent="0.3">
      <c r="A84" s="7"/>
      <c r="B84" s="8">
        <v>8.1259899999999998</v>
      </c>
      <c r="C84" s="8">
        <f t="shared" si="34"/>
        <v>10797.945850290242</v>
      </c>
      <c r="D84" s="8">
        <f t="shared" ref="D84" si="43">C84/A83</f>
        <v>0.28119650651797506</v>
      </c>
      <c r="E84" s="10"/>
    </row>
    <row r="91" spans="1:5" x14ac:dyDescent="0.3">
      <c r="A91" s="1" t="s">
        <v>0</v>
      </c>
      <c r="B91" s="2">
        <v>10968</v>
      </c>
    </row>
    <row r="92" spans="1:5" x14ac:dyDescent="0.3">
      <c r="A92" s="1" t="s">
        <v>1</v>
      </c>
      <c r="B92" s="2">
        <f>8*B91</f>
        <v>87744</v>
      </c>
    </row>
    <row r="93" spans="1:5" x14ac:dyDescent="0.3">
      <c r="A93" s="1" t="s">
        <v>2</v>
      </c>
      <c r="B93" s="3">
        <v>38400</v>
      </c>
    </row>
    <row r="94" spans="1:5" x14ac:dyDescent="0.3">
      <c r="A94" s="1" t="s">
        <v>3</v>
      </c>
      <c r="B94" s="3">
        <v>384</v>
      </c>
    </row>
    <row r="95" spans="1:5" x14ac:dyDescent="0.3">
      <c r="A95" s="17"/>
      <c r="B95" s="17"/>
    </row>
    <row r="98" spans="1:5" x14ac:dyDescent="0.3">
      <c r="A98" s="11" t="s">
        <v>16</v>
      </c>
      <c r="B98" s="14" t="s">
        <v>5</v>
      </c>
      <c r="C98" s="14" t="s">
        <v>6</v>
      </c>
      <c r="D98" s="14" t="s">
        <v>7</v>
      </c>
      <c r="E98" s="14" t="s">
        <v>8</v>
      </c>
    </row>
    <row r="99" spans="1:5" x14ac:dyDescent="0.3">
      <c r="A99" s="5">
        <v>0</v>
      </c>
      <c r="B99" s="4">
        <v>6.3836240000000002</v>
      </c>
      <c r="C99" s="4">
        <f>87744/B99</f>
        <v>13745.170454901479</v>
      </c>
      <c r="D99" s="4">
        <f>C99/38400</f>
        <v>0.35794714726305937</v>
      </c>
      <c r="E99" s="6">
        <f t="shared" ref="E99" si="44">(D99+D100) / 2</f>
        <v>0.3573847166059253</v>
      </c>
    </row>
    <row r="100" spans="1:5" x14ac:dyDescent="0.3">
      <c r="A100" s="5"/>
      <c r="B100" s="4">
        <v>6.4037480000000002</v>
      </c>
      <c r="C100" s="4">
        <f t="shared" ref="C100:C106" si="45">87744/B100</f>
        <v>13701.975780433582</v>
      </c>
      <c r="D100" s="4">
        <f t="shared" ref="D100:D114" si="46">C100/38400</f>
        <v>0.35682228594879123</v>
      </c>
      <c r="E100" s="6"/>
    </row>
    <row r="101" spans="1:5" x14ac:dyDescent="0.3">
      <c r="A101" s="5">
        <v>10</v>
      </c>
      <c r="B101" s="4">
        <v>6.5878430000000003</v>
      </c>
      <c r="C101" s="4">
        <f t="shared" si="45"/>
        <v>13319.078794075693</v>
      </c>
      <c r="D101" s="4">
        <f t="shared" si="46"/>
        <v>0.34685101026238785</v>
      </c>
      <c r="E101" s="6">
        <f t="shared" ref="E101" si="47">(D101+D102) / 2</f>
        <v>0.34634434179682838</v>
      </c>
    </row>
    <row r="102" spans="1:5" x14ac:dyDescent="0.3">
      <c r="A102" s="5"/>
      <c r="B102" s="4">
        <v>6.6071460000000002</v>
      </c>
      <c r="C102" s="4">
        <f t="shared" si="45"/>
        <v>13280.166655920726</v>
      </c>
      <c r="D102" s="4">
        <f t="shared" si="46"/>
        <v>0.34583767333126891</v>
      </c>
      <c r="E102" s="6"/>
    </row>
    <row r="103" spans="1:5" x14ac:dyDescent="0.3">
      <c r="A103" s="5">
        <f t="shared" ref="A103" si="48">A101 *2</f>
        <v>20</v>
      </c>
      <c r="B103" s="4">
        <v>7.1144720000000001</v>
      </c>
      <c r="C103" s="4">
        <f t="shared" si="45"/>
        <v>12333.171035039564</v>
      </c>
      <c r="D103" s="4">
        <f t="shared" si="46"/>
        <v>0.32117632903748866</v>
      </c>
      <c r="E103" s="6">
        <f t="shared" ref="E103" si="49">(D103+D104) / 2</f>
        <v>0.31781980863603077</v>
      </c>
    </row>
    <row r="104" spans="1:5" x14ac:dyDescent="0.3">
      <c r="A104" s="5"/>
      <c r="B104" s="4">
        <v>7.2663489999999999</v>
      </c>
      <c r="C104" s="4">
        <f t="shared" si="45"/>
        <v>12075.390268207597</v>
      </c>
      <c r="D104" s="4">
        <f t="shared" si="46"/>
        <v>0.31446328823457281</v>
      </c>
      <c r="E104" s="6"/>
    </row>
    <row r="105" spans="1:5" x14ac:dyDescent="0.3">
      <c r="A105" s="5">
        <f t="shared" ref="A105" si="50">A103 *2</f>
        <v>40</v>
      </c>
      <c r="B105" s="4">
        <v>7.3692690000000001</v>
      </c>
      <c r="C105" s="4">
        <f t="shared" si="45"/>
        <v>11906.744074615814</v>
      </c>
      <c r="D105" s="4">
        <f t="shared" si="46"/>
        <v>0.31007146027645349</v>
      </c>
      <c r="E105" s="6">
        <f t="shared" ref="E105" si="51">(D105+D106) / 2</f>
        <v>0.31638361269617465</v>
      </c>
    </row>
    <row r="106" spans="1:5" x14ac:dyDescent="0.3">
      <c r="A106" s="5"/>
      <c r="B106" s="4">
        <v>7.0809730000000002</v>
      </c>
      <c r="C106" s="4">
        <f t="shared" si="45"/>
        <v>12391.517380450397</v>
      </c>
      <c r="D106" s="4">
        <f t="shared" si="46"/>
        <v>0.32269576511589576</v>
      </c>
      <c r="E106" s="6"/>
    </row>
    <row r="107" spans="1:5" x14ac:dyDescent="0.3">
      <c r="A107" s="5">
        <f t="shared" ref="A107" si="52">A105 *2</f>
        <v>80</v>
      </c>
      <c r="B107" s="4">
        <v>7.3390579999999996</v>
      </c>
      <c r="C107" s="4">
        <f>87744/B107</f>
        <v>11955.757809789759</v>
      </c>
      <c r="D107" s="4">
        <f t="shared" si="46"/>
        <v>0.3113478596299416</v>
      </c>
      <c r="E107" s="6">
        <f>(D107+D108) / 2</f>
        <v>0.31678393473922584</v>
      </c>
    </row>
    <row r="108" spans="1:5" x14ac:dyDescent="0.3">
      <c r="A108" s="5"/>
      <c r="B108" s="4">
        <v>7.0914279999999996</v>
      </c>
      <c r="C108" s="4">
        <f>87744/B108</f>
        <v>12373.248378182787</v>
      </c>
      <c r="D108" s="4">
        <f t="shared" si="46"/>
        <v>0.32222000984851007</v>
      </c>
      <c r="E108" s="6"/>
    </row>
    <row r="109" spans="1:5" x14ac:dyDescent="0.3">
      <c r="A109" s="5">
        <f t="shared" ref="A109:A113" si="53">A107 *2</f>
        <v>160</v>
      </c>
      <c r="B109" s="4">
        <v>7.5980350000000003</v>
      </c>
      <c r="C109" s="4">
        <f t="shared" ref="C109:C114" si="54">87744/B109</f>
        <v>11548.248988060728</v>
      </c>
      <c r="D109" s="4">
        <f t="shared" si="46"/>
        <v>0.30073565073074815</v>
      </c>
      <c r="E109" s="6">
        <f t="shared" ref="E109" si="55">(D109+D110) / 2</f>
        <v>0.30806494227559822</v>
      </c>
    </row>
    <row r="110" spans="1:5" x14ac:dyDescent="0.3">
      <c r="A110" s="5"/>
      <c r="B110" s="4">
        <v>7.2449009999999996</v>
      </c>
      <c r="C110" s="4">
        <f t="shared" si="54"/>
        <v>12111.138578705217</v>
      </c>
      <c r="D110" s="4">
        <f t="shared" si="46"/>
        <v>0.31539423382044834</v>
      </c>
      <c r="E110" s="6"/>
    </row>
    <row r="111" spans="1:5" x14ac:dyDescent="0.3">
      <c r="A111" s="5">
        <f t="shared" si="53"/>
        <v>320</v>
      </c>
      <c r="B111" s="4">
        <v>12.294705</v>
      </c>
      <c r="C111" s="4">
        <f t="shared" si="54"/>
        <v>7136.7308121667011</v>
      </c>
      <c r="D111" s="4">
        <f t="shared" si="46"/>
        <v>0.18585236490017451</v>
      </c>
      <c r="E111" s="6">
        <f t="shared" ref="E111" si="56">(D111+D112) / 2</f>
        <v>0.18217087319165165</v>
      </c>
    </row>
    <row r="112" spans="1:5" x14ac:dyDescent="0.3">
      <c r="A112" s="5"/>
      <c r="B112" s="4">
        <v>12.801882000000001</v>
      </c>
      <c r="C112" s="4">
        <f t="shared" si="54"/>
        <v>6853.9922489521459</v>
      </c>
      <c r="D112" s="4">
        <f t="shared" si="46"/>
        <v>0.17848938148312879</v>
      </c>
      <c r="E112" s="6"/>
    </row>
    <row r="113" spans="1:5" x14ac:dyDescent="0.3">
      <c r="A113" s="5">
        <v>500</v>
      </c>
      <c r="B113" s="4">
        <v>34.842357999999997</v>
      </c>
      <c r="C113" s="4">
        <f t="shared" si="54"/>
        <v>2518.3140589968111</v>
      </c>
      <c r="D113" s="4">
        <f t="shared" si="46"/>
        <v>6.5581095286375291E-2</v>
      </c>
      <c r="E113" s="6">
        <f t="shared" ref="E113" si="57">(D113+D114) / 2</f>
        <v>6.0726090943291983E-2</v>
      </c>
    </row>
    <row r="114" spans="1:5" x14ac:dyDescent="0.3">
      <c r="A114" s="7"/>
      <c r="B114" s="8">
        <v>40.897719000000002</v>
      </c>
      <c r="C114" s="8">
        <f t="shared" si="54"/>
        <v>2145.4497254480134</v>
      </c>
      <c r="D114" s="8">
        <f t="shared" si="46"/>
        <v>5.5871086600208682E-2</v>
      </c>
      <c r="E114" s="10"/>
    </row>
  </sheetData>
  <mergeCells count="64">
    <mergeCell ref="A111:A112"/>
    <mergeCell ref="E111:E112"/>
    <mergeCell ref="A113:A114"/>
    <mergeCell ref="E113:E114"/>
    <mergeCell ref="A105:A106"/>
    <mergeCell ref="E105:E106"/>
    <mergeCell ref="A107:A108"/>
    <mergeCell ref="E107:E108"/>
    <mergeCell ref="A109:A110"/>
    <mergeCell ref="E109:E110"/>
    <mergeCell ref="A99:A100"/>
    <mergeCell ref="E99:E100"/>
    <mergeCell ref="A101:A102"/>
    <mergeCell ref="E101:E102"/>
    <mergeCell ref="A103:A104"/>
    <mergeCell ref="E103:E104"/>
    <mergeCell ref="A77:A78"/>
    <mergeCell ref="E77:E78"/>
    <mergeCell ref="A79:A80"/>
    <mergeCell ref="E79:E80"/>
    <mergeCell ref="A81:A82"/>
    <mergeCell ref="A83:A84"/>
    <mergeCell ref="E81:E82"/>
    <mergeCell ref="E83:E84"/>
    <mergeCell ref="A71:A72"/>
    <mergeCell ref="E71:E72"/>
    <mergeCell ref="A73:A74"/>
    <mergeCell ref="E73:E74"/>
    <mergeCell ref="A75:A76"/>
    <mergeCell ref="E75:E76"/>
    <mergeCell ref="A69:A70"/>
    <mergeCell ref="E69:E70"/>
    <mergeCell ref="A50:A51"/>
    <mergeCell ref="E50:E51"/>
    <mergeCell ref="A52:A53"/>
    <mergeCell ref="E52:E53"/>
    <mergeCell ref="A54:A55"/>
    <mergeCell ref="E54:E55"/>
    <mergeCell ref="A44:A45"/>
    <mergeCell ref="E44:E45"/>
    <mergeCell ref="A46:A47"/>
    <mergeCell ref="E46:E47"/>
    <mergeCell ref="A48:A49"/>
    <mergeCell ref="E48:E49"/>
    <mergeCell ref="E23:E24"/>
    <mergeCell ref="E25:E26"/>
    <mergeCell ref="A27:A28"/>
    <mergeCell ref="E27:E28"/>
    <mergeCell ref="A21:A22"/>
    <mergeCell ref="A23:A24"/>
    <mergeCell ref="A25:A26"/>
    <mergeCell ref="E17:E18"/>
    <mergeCell ref="E9:E10"/>
    <mergeCell ref="E11:E12"/>
    <mergeCell ref="E13:E14"/>
    <mergeCell ref="E15:E16"/>
    <mergeCell ref="E19:E20"/>
    <mergeCell ref="E21:E22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  <pageSetup paperSize="9" orientation="portrait" horizontalDpi="0" verticalDpi="0" r:id="rId1"/>
  <ignoredErrors>
    <ignoredError sqref="D70:D71 D73 D75 D77 D79 D81 D83" 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28782F6-05C0-4696-8237-77A56B7CC7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Sheet1!A9:A9</xm:f>
              <xm:sqref>E9</xm:sqref>
            </x14:sparkline>
            <x14:sparkline>
              <xm:f>Sheet1!A10:A10</xm:f>
              <xm:sqref>E10</xm:sqref>
            </x14:sparkline>
            <x14:sparkline>
              <xm:f>Sheet1!A11:A11</xm:f>
              <xm:sqref>E11</xm:sqref>
            </x14:sparkline>
            <x14:sparkline>
              <xm:f>Sheet1!A12:A12</xm:f>
              <xm:sqref>E12</xm:sqref>
            </x14:sparkline>
            <x14:sparkline>
              <xm:f>Sheet1!A13:A13</xm:f>
              <xm:sqref>E13</xm:sqref>
            </x14:sparkline>
            <x14:sparkline>
              <xm:f>Sheet1!A14:A14</xm:f>
              <xm:sqref>E14</xm:sqref>
            </x14:sparkline>
            <x14:sparkline>
              <xm:f>Sheet1!A15:A15</xm:f>
              <xm:sqref>E15</xm:sqref>
            </x14:sparkline>
            <x14:sparkline>
              <xm:f>Sheet1!A16:A16</xm:f>
              <xm:sqref>E16</xm:sqref>
            </x14:sparkline>
            <x14:sparkline>
              <xm:f>Sheet1!A17:A17</xm:f>
              <xm:sqref>E17</xm:sqref>
            </x14:sparkline>
            <x14:sparkline>
              <xm:f>Sheet1!A18:A18</xm:f>
              <xm:sqref>E18</xm:sqref>
            </x14:sparkline>
            <x14:sparkline>
              <xm:f>Sheet1!A19:A19</xm:f>
              <xm:sqref>E19</xm:sqref>
            </x14:sparkline>
            <x14:sparkline>
              <xm:f>Sheet1!A20:A20</xm:f>
              <xm:sqref>E20</xm:sqref>
            </x14:sparkline>
            <x14:sparkline>
              <xm:f>Sheet1!A21:A21</xm:f>
              <xm:sqref>E21</xm:sqref>
            </x14:sparkline>
            <x14:sparkline>
              <xm:f>Sheet1!A22:A22</xm:f>
              <xm:sqref>E22</xm:sqref>
            </x14:sparkline>
            <x14:sparkline>
              <xm:f>Sheet1!A23:A23</xm:f>
              <xm:sqref>E23</xm:sqref>
            </x14:sparkline>
            <x14:sparkline>
              <xm:f>Sheet1!A24:A24</xm:f>
              <xm:sqref>E24</xm:sqref>
            </x14:sparkline>
            <x14:sparkline>
              <xm:f>Sheet1!A25:A25</xm:f>
              <xm:sqref>E25</xm:sqref>
            </x14:sparkline>
            <x14:sparkline>
              <xm:f>Sheet1!A26:A26</xm:f>
              <xm:sqref>E26</xm:sqref>
            </x14:sparkline>
            <x14:sparkline>
              <xm:f>Sheet1!A27:A27</xm:f>
              <xm:sqref>E27</xm:sqref>
            </x14:sparkline>
            <x14:sparkline>
              <xm:f>Sheet1!A28:A28</xm:f>
              <xm:sqref>E28</xm:sqref>
            </x14:sparkline>
            <x14:sparkline>
              <xm:f>Sheet1!A29:A29</xm:f>
              <xm:sqref>E29</xm:sqref>
            </x14:sparkline>
            <x14:sparkline>
              <xm:f>Sheet1!A30:A30</xm:f>
              <xm:sqref>E30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ramos</dc:creator>
  <cp:lastModifiedBy>luis ramos</cp:lastModifiedBy>
  <dcterms:created xsi:type="dcterms:W3CDTF">2019-11-01T10:11:15Z</dcterms:created>
  <dcterms:modified xsi:type="dcterms:W3CDTF">2019-11-01T14:57:22Z</dcterms:modified>
</cp:coreProperties>
</file>