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run\WIP\Hackathon\2018\Project\"/>
    </mc:Choice>
  </mc:AlternateContent>
  <xr:revisionPtr revIDLastSave="0" documentId="13_ncr:1_{F6815517-CB9B-46C0-BCFB-6F79D58C26F6}" xr6:coauthVersionLast="32" xr6:coauthVersionMax="32" xr10:uidLastSave="{00000000-0000-0000-0000-000000000000}"/>
  <bookViews>
    <workbookView xWindow="0" yWindow="0" windowWidth="22965" windowHeight="8805" xr2:uid="{009DCA6C-5860-4690-BF15-14568388A6A0}"/>
  </bookViews>
  <sheets>
    <sheet name="Training Data" sheetId="1" r:id="rId1"/>
    <sheet name="Feature Selection" sheetId="5" r:id="rId2"/>
    <sheet name="Claim" sheetId="3" r:id="rId3"/>
    <sheet name="Plan" sheetId="4" r:id="rId4"/>
    <sheet name="Member" sheetId="6" r:id="rId5"/>
    <sheet name="Billing and Rendering" sheetId="2" r:id="rId6"/>
  </sheets>
  <definedNames>
    <definedName name="_xlnm._FilterDatabase" localSheetId="0" hidden="1">'Training Data'!$A$3:$BX$81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5" l="1"/>
  <c r="C13" i="5"/>
  <c r="BX76" i="1"/>
  <c r="BX75" i="1"/>
  <c r="BX74" i="1"/>
  <c r="BX73" i="1"/>
  <c r="BX72" i="1"/>
  <c r="BX71" i="1"/>
  <c r="BX70" i="1"/>
  <c r="BX69" i="1"/>
  <c r="BX68" i="1"/>
  <c r="BX67" i="1"/>
  <c r="BX66" i="1"/>
  <c r="BX65" i="1"/>
  <c r="BX64" i="1"/>
  <c r="BX63" i="1"/>
  <c r="BX62" i="1"/>
  <c r="BX61" i="1"/>
  <c r="BX60" i="1"/>
  <c r="BX59" i="1"/>
  <c r="BX58" i="1"/>
  <c r="BX57" i="1"/>
  <c r="BX56" i="1"/>
  <c r="BX55" i="1"/>
  <c r="BX54" i="1"/>
  <c r="BX53" i="1"/>
  <c r="BX52" i="1"/>
  <c r="BX51" i="1"/>
  <c r="BX50" i="1"/>
  <c r="BX49" i="1"/>
  <c r="BX48" i="1"/>
  <c r="BX47" i="1"/>
  <c r="BX46" i="1"/>
  <c r="BX45" i="1"/>
  <c r="BX44" i="1"/>
  <c r="BX43" i="1"/>
  <c r="BX42" i="1"/>
  <c r="BX41" i="1"/>
  <c r="BX40" i="1"/>
  <c r="BX39" i="1"/>
  <c r="BX38" i="1"/>
  <c r="BX37" i="1"/>
  <c r="BX36" i="1"/>
  <c r="BX35" i="1"/>
  <c r="BX34" i="1"/>
  <c r="BX33" i="1"/>
  <c r="BX32" i="1"/>
  <c r="BX31" i="1"/>
  <c r="BX30" i="1"/>
  <c r="BX29" i="1"/>
  <c r="BX28" i="1"/>
  <c r="BX27" i="1"/>
  <c r="BX26" i="1"/>
  <c r="BX25" i="1"/>
  <c r="BX24" i="1"/>
  <c r="BX23" i="1"/>
  <c r="BX22" i="1"/>
  <c r="BX21" i="1"/>
  <c r="BX20" i="1"/>
  <c r="BX19" i="1"/>
  <c r="BX18" i="1"/>
  <c r="BX17" i="1"/>
  <c r="BX16" i="1"/>
  <c r="BX15" i="1"/>
  <c r="BX14" i="1"/>
  <c r="BX13" i="1"/>
  <c r="BX12" i="1"/>
  <c r="BX11" i="1"/>
  <c r="BX10" i="1"/>
  <c r="BX9" i="1"/>
  <c r="BX8" i="1"/>
  <c r="BX7" i="1"/>
  <c r="BX6" i="1"/>
  <c r="C14" i="5"/>
  <c r="C8" i="5"/>
  <c r="C2" i="2"/>
  <c r="C15" i="5"/>
  <c r="Q3" i="3"/>
  <c r="E3" i="3"/>
  <c r="C4" i="5"/>
  <c r="C7" i="5"/>
  <c r="C6" i="5"/>
  <c r="K76" i="1" l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BU76" i="1"/>
  <c r="BU75" i="1"/>
  <c r="BU74" i="1"/>
  <c r="BU73" i="1"/>
  <c r="BU72" i="1"/>
  <c r="BU71" i="1"/>
  <c r="BU70" i="1"/>
  <c r="BU69" i="1"/>
  <c r="BU68" i="1"/>
  <c r="BU67" i="1"/>
  <c r="BU66" i="1"/>
  <c r="BU65" i="1"/>
  <c r="BU64" i="1"/>
  <c r="BU63" i="1"/>
  <c r="BU62" i="1"/>
  <c r="BU61" i="1"/>
  <c r="BU60" i="1"/>
  <c r="BU59" i="1"/>
  <c r="BU58" i="1"/>
  <c r="BU57" i="1"/>
  <c r="BU56" i="1"/>
  <c r="BU55" i="1"/>
  <c r="BU54" i="1"/>
  <c r="BU53" i="1"/>
  <c r="BU52" i="1"/>
  <c r="BU51" i="1"/>
  <c r="BU50" i="1"/>
  <c r="BU49" i="1"/>
  <c r="BU48" i="1"/>
  <c r="BU47" i="1"/>
  <c r="BU46" i="1"/>
  <c r="BU45" i="1"/>
  <c r="BU44" i="1"/>
  <c r="BU43" i="1"/>
  <c r="BU42" i="1"/>
  <c r="BU41" i="1"/>
  <c r="BU40" i="1"/>
  <c r="BU39" i="1"/>
  <c r="BU38" i="1"/>
  <c r="BU37" i="1"/>
  <c r="BU36" i="1"/>
  <c r="BU35" i="1"/>
  <c r="BU34" i="1"/>
  <c r="BU33" i="1"/>
  <c r="BU32" i="1"/>
  <c r="BU31" i="1"/>
  <c r="BU30" i="1"/>
  <c r="BU29" i="1"/>
  <c r="BU28" i="1"/>
  <c r="BU27" i="1"/>
  <c r="BU26" i="1"/>
  <c r="BU25" i="1"/>
  <c r="BU24" i="1"/>
  <c r="BU23" i="1"/>
  <c r="BU22" i="1"/>
  <c r="BU21" i="1"/>
  <c r="BU20" i="1"/>
  <c r="BU19" i="1"/>
  <c r="BU18" i="1"/>
  <c r="BU17" i="1"/>
  <c r="BU16" i="1"/>
  <c r="BU15" i="1"/>
  <c r="BU14" i="1"/>
  <c r="BU13" i="1"/>
  <c r="BU12" i="1"/>
  <c r="BU11" i="1"/>
  <c r="BU10" i="1"/>
  <c r="BU9" i="1"/>
  <c r="BU8" i="1"/>
  <c r="BU7" i="1"/>
  <c r="BU6" i="1"/>
  <c r="BJ11" i="1"/>
  <c r="BJ12" i="1" s="1"/>
  <c r="BJ13" i="1" s="1"/>
  <c r="BJ14" i="1" s="1"/>
  <c r="BJ15" i="1" s="1"/>
  <c r="BJ16" i="1" s="1"/>
  <c r="BJ17" i="1" s="1"/>
  <c r="BJ18" i="1" s="1"/>
  <c r="BJ19" i="1" s="1"/>
  <c r="BJ20" i="1" s="1"/>
  <c r="BJ21" i="1" s="1"/>
  <c r="BJ22" i="1" s="1"/>
  <c r="BJ23" i="1" s="1"/>
  <c r="BJ24" i="1" s="1"/>
  <c r="BJ25" i="1" s="1"/>
  <c r="BJ26" i="1" s="1"/>
  <c r="BJ27" i="1" s="1"/>
  <c r="BJ28" i="1" s="1"/>
  <c r="BJ29" i="1" s="1"/>
  <c r="BJ30" i="1" s="1"/>
  <c r="BJ31" i="1" s="1"/>
  <c r="BJ32" i="1" s="1"/>
  <c r="BJ33" i="1" s="1"/>
  <c r="BJ34" i="1" s="1"/>
  <c r="BJ35" i="1" s="1"/>
  <c r="BJ36" i="1" s="1"/>
  <c r="BJ37" i="1" s="1"/>
  <c r="BJ38" i="1" s="1"/>
  <c r="BJ39" i="1" s="1"/>
  <c r="BJ40" i="1" s="1"/>
  <c r="BJ41" i="1" s="1"/>
  <c r="BJ42" i="1" s="1"/>
  <c r="BJ43" i="1" s="1"/>
  <c r="BJ44" i="1" s="1"/>
  <c r="BJ45" i="1" s="1"/>
  <c r="BJ46" i="1" s="1"/>
  <c r="BJ47" i="1" s="1"/>
  <c r="BJ48" i="1" s="1"/>
  <c r="BJ49" i="1" s="1"/>
  <c r="BJ50" i="1" s="1"/>
  <c r="BJ51" i="1" s="1"/>
  <c r="BJ52" i="1" s="1"/>
  <c r="BJ53" i="1" s="1"/>
  <c r="BJ54" i="1" s="1"/>
  <c r="BJ55" i="1" s="1"/>
  <c r="BJ56" i="1" s="1"/>
  <c r="BJ57" i="1" s="1"/>
  <c r="BJ58" i="1" s="1"/>
  <c r="BJ59" i="1" s="1"/>
  <c r="BJ60" i="1" s="1"/>
  <c r="BJ61" i="1" s="1"/>
  <c r="BJ62" i="1" s="1"/>
  <c r="BJ63" i="1" s="1"/>
  <c r="BJ64" i="1" s="1"/>
  <c r="BJ65" i="1" s="1"/>
  <c r="BJ66" i="1" s="1"/>
  <c r="BJ67" i="1" s="1"/>
  <c r="BJ68" i="1" s="1"/>
  <c r="BJ69" i="1" s="1"/>
  <c r="BJ70" i="1" s="1"/>
  <c r="BJ71" i="1" s="1"/>
  <c r="BJ72" i="1" s="1"/>
  <c r="BJ73" i="1" s="1"/>
  <c r="BJ74" i="1" s="1"/>
  <c r="BJ75" i="1" s="1"/>
  <c r="BJ76" i="1" s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AO76" i="1"/>
  <c r="AO75" i="1"/>
  <c r="AO74" i="1"/>
  <c r="AO73" i="1"/>
  <c r="AO72" i="1"/>
  <c r="AO71" i="1"/>
  <c r="AO70" i="1"/>
  <c r="AO69" i="1"/>
  <c r="AO68" i="1"/>
  <c r="AO67" i="1"/>
  <c r="AO66" i="1"/>
  <c r="AO65" i="1"/>
  <c r="AO64" i="1"/>
  <c r="AO63" i="1"/>
  <c r="AO62" i="1"/>
  <c r="AO61" i="1"/>
  <c r="AO60" i="1"/>
  <c r="AO59" i="1"/>
  <c r="AO58" i="1"/>
  <c r="AO57" i="1"/>
  <c r="AO56" i="1"/>
  <c r="AO55" i="1"/>
  <c r="AO54" i="1"/>
  <c r="AO53" i="1"/>
  <c r="AO52" i="1"/>
  <c r="AO51" i="1"/>
  <c r="AO50" i="1"/>
  <c r="AO49" i="1"/>
  <c r="AO48" i="1"/>
  <c r="AO47" i="1"/>
  <c r="AO46" i="1"/>
  <c r="AO45" i="1"/>
  <c r="AO44" i="1"/>
  <c r="AO43" i="1"/>
  <c r="AO42" i="1"/>
  <c r="AO41" i="1"/>
  <c r="AO40" i="1"/>
  <c r="AO39" i="1"/>
  <c r="AO38" i="1"/>
  <c r="AO37" i="1"/>
  <c r="AO36" i="1"/>
  <c r="AO35" i="1"/>
  <c r="AO34" i="1"/>
  <c r="AO33" i="1"/>
  <c r="AO32" i="1"/>
  <c r="AO31" i="1"/>
  <c r="AO30" i="1"/>
  <c r="AO29" i="1"/>
  <c r="AO28" i="1"/>
  <c r="AO27" i="1"/>
  <c r="AO26" i="1"/>
  <c r="AO25" i="1"/>
  <c r="AO24" i="1"/>
  <c r="AO23" i="1"/>
  <c r="AO22" i="1"/>
  <c r="AO21" i="1"/>
  <c r="AO20" i="1"/>
  <c r="AO19" i="1"/>
  <c r="AO18" i="1"/>
  <c r="AO17" i="1"/>
  <c r="AO16" i="1"/>
  <c r="AO15" i="1"/>
  <c r="AO14" i="1"/>
  <c r="AO13" i="1"/>
  <c r="AO12" i="1"/>
  <c r="AO11" i="1"/>
  <c r="AO10" i="1"/>
  <c r="AO9" i="1"/>
  <c r="AO8" i="1"/>
  <c r="AO7" i="1"/>
  <c r="AO6" i="1"/>
  <c r="AG76" i="1"/>
  <c r="AG75" i="1"/>
  <c r="AG74" i="1"/>
  <c r="AG73" i="1"/>
  <c r="AG72" i="1"/>
  <c r="AG71" i="1"/>
  <c r="AG70" i="1"/>
  <c r="AG69" i="1"/>
  <c r="AG68" i="1"/>
  <c r="AG67" i="1"/>
  <c r="AG66" i="1"/>
  <c r="AG65" i="1"/>
  <c r="AG64" i="1"/>
  <c r="AG63" i="1"/>
  <c r="AG62" i="1"/>
  <c r="AG61" i="1"/>
  <c r="AG60" i="1"/>
  <c r="AG59" i="1"/>
  <c r="AG58" i="1"/>
  <c r="AG57" i="1"/>
  <c r="AG56" i="1"/>
  <c r="AG55" i="1"/>
  <c r="AG54" i="1"/>
  <c r="AG53" i="1"/>
  <c r="AG52" i="1"/>
  <c r="AG51" i="1"/>
  <c r="AG50" i="1"/>
  <c r="AG49" i="1"/>
  <c r="AG48" i="1"/>
  <c r="AG47" i="1"/>
  <c r="AG46" i="1"/>
  <c r="AG45" i="1"/>
  <c r="AG44" i="1"/>
  <c r="AG43" i="1"/>
  <c r="AG42" i="1"/>
  <c r="AG41" i="1"/>
  <c r="AG40" i="1"/>
  <c r="AG39" i="1"/>
  <c r="AG38" i="1"/>
  <c r="AG37" i="1"/>
  <c r="AG36" i="1"/>
  <c r="AG35" i="1"/>
  <c r="AG34" i="1"/>
  <c r="AG33" i="1"/>
  <c r="AG32" i="1"/>
  <c r="AG31" i="1"/>
  <c r="AG30" i="1"/>
  <c r="AG29" i="1"/>
  <c r="AG28" i="1"/>
  <c r="AG27" i="1"/>
  <c r="AG26" i="1"/>
  <c r="AG25" i="1"/>
  <c r="AG24" i="1"/>
  <c r="AG23" i="1"/>
  <c r="AG22" i="1"/>
  <c r="AG21" i="1"/>
  <c r="AG20" i="1"/>
  <c r="AG19" i="1"/>
  <c r="AG18" i="1"/>
  <c r="AG17" i="1"/>
  <c r="AG16" i="1"/>
  <c r="AG15" i="1"/>
  <c r="AG14" i="1"/>
  <c r="AG13" i="1"/>
  <c r="AG12" i="1"/>
  <c r="AG11" i="1"/>
  <c r="AG10" i="1"/>
  <c r="AG9" i="1"/>
  <c r="AG8" i="1"/>
  <c r="AG7" i="1"/>
  <c r="AG6" i="1"/>
  <c r="Y76" i="1"/>
  <c r="Z76" i="1" s="1"/>
  <c r="Y66" i="1"/>
  <c r="Z66" i="1" s="1"/>
  <c r="Y56" i="1"/>
  <c r="Z56" i="1" s="1"/>
  <c r="Y46" i="1"/>
  <c r="Z46" i="1" s="1"/>
  <c r="Y36" i="1"/>
  <c r="Z36" i="1" s="1"/>
  <c r="Y26" i="1"/>
  <c r="Z26" i="1" s="1"/>
  <c r="Y16" i="1"/>
  <c r="Z16" i="1" s="1"/>
  <c r="Y6" i="1"/>
  <c r="Z6" i="1" s="1"/>
  <c r="W76" i="1"/>
  <c r="W75" i="1"/>
  <c r="W74" i="1"/>
  <c r="W73" i="1"/>
  <c r="W72" i="1"/>
  <c r="W71" i="1"/>
  <c r="W70" i="1"/>
  <c r="W69" i="1"/>
  <c r="W68" i="1"/>
  <c r="W67" i="1"/>
  <c r="W66" i="1"/>
  <c r="W65" i="1"/>
  <c r="W64" i="1"/>
  <c r="W63" i="1"/>
  <c r="W62" i="1"/>
  <c r="W61" i="1"/>
  <c r="W60" i="1"/>
  <c r="W59" i="1"/>
  <c r="W58" i="1"/>
  <c r="W57" i="1"/>
  <c r="W56" i="1"/>
  <c r="W55" i="1"/>
  <c r="W54" i="1"/>
  <c r="W53" i="1"/>
  <c r="W52" i="1"/>
  <c r="W51" i="1"/>
  <c r="W50" i="1"/>
  <c r="W49" i="1"/>
  <c r="W48" i="1"/>
  <c r="W47" i="1"/>
  <c r="W46" i="1"/>
  <c r="W45" i="1"/>
  <c r="W44" i="1"/>
  <c r="W43" i="1"/>
  <c r="W42" i="1"/>
  <c r="W41" i="1"/>
  <c r="W40" i="1"/>
  <c r="W39" i="1"/>
  <c r="W38" i="1"/>
  <c r="W37" i="1"/>
  <c r="W36" i="1"/>
  <c r="W35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S75" i="1"/>
  <c r="Y75" i="1" s="1"/>
  <c r="Z75" i="1" s="1"/>
  <c r="S74" i="1"/>
  <c r="Y74" i="1" s="1"/>
  <c r="Z74" i="1" s="1"/>
  <c r="S73" i="1"/>
  <c r="Y73" i="1" s="1"/>
  <c r="Z73" i="1" s="1"/>
  <c r="S72" i="1"/>
  <c r="Y72" i="1" s="1"/>
  <c r="Z72" i="1" s="1"/>
  <c r="S71" i="1"/>
  <c r="Y71" i="1" s="1"/>
  <c r="Z71" i="1" s="1"/>
  <c r="S70" i="1"/>
  <c r="Y70" i="1" s="1"/>
  <c r="Z70" i="1" s="1"/>
  <c r="S69" i="1"/>
  <c r="Y69" i="1" s="1"/>
  <c r="Z69" i="1" s="1"/>
  <c r="S68" i="1"/>
  <c r="Y68" i="1" s="1"/>
  <c r="Z68" i="1" s="1"/>
  <c r="S67" i="1"/>
  <c r="Y67" i="1" s="1"/>
  <c r="Z67" i="1" s="1"/>
  <c r="S65" i="1"/>
  <c r="Y65" i="1" s="1"/>
  <c r="Z65" i="1" s="1"/>
  <c r="S64" i="1"/>
  <c r="Y64" i="1" s="1"/>
  <c r="Z64" i="1" s="1"/>
  <c r="S63" i="1"/>
  <c r="Y63" i="1" s="1"/>
  <c r="Z63" i="1" s="1"/>
  <c r="S62" i="1"/>
  <c r="Y62" i="1" s="1"/>
  <c r="Z62" i="1" s="1"/>
  <c r="S61" i="1"/>
  <c r="Y61" i="1" s="1"/>
  <c r="Z61" i="1" s="1"/>
  <c r="S60" i="1"/>
  <c r="Y60" i="1" s="1"/>
  <c r="Z60" i="1" s="1"/>
  <c r="S59" i="1"/>
  <c r="Y59" i="1" s="1"/>
  <c r="Z59" i="1" s="1"/>
  <c r="S58" i="1"/>
  <c r="Y58" i="1" s="1"/>
  <c r="Z58" i="1" s="1"/>
  <c r="S57" i="1"/>
  <c r="Y57" i="1" s="1"/>
  <c r="Z57" i="1" s="1"/>
  <c r="S55" i="1"/>
  <c r="Y55" i="1" s="1"/>
  <c r="Z55" i="1" s="1"/>
  <c r="S54" i="1"/>
  <c r="Y54" i="1" s="1"/>
  <c r="Z54" i="1" s="1"/>
  <c r="S53" i="1"/>
  <c r="Y53" i="1" s="1"/>
  <c r="Z53" i="1" s="1"/>
  <c r="S52" i="1"/>
  <c r="Y52" i="1" s="1"/>
  <c r="Z52" i="1" s="1"/>
  <c r="S51" i="1"/>
  <c r="Y51" i="1" s="1"/>
  <c r="Z51" i="1" s="1"/>
  <c r="S50" i="1"/>
  <c r="Y50" i="1" s="1"/>
  <c r="Z50" i="1" s="1"/>
  <c r="S49" i="1"/>
  <c r="Y49" i="1" s="1"/>
  <c r="Z49" i="1" s="1"/>
  <c r="S48" i="1"/>
  <c r="Y48" i="1" s="1"/>
  <c r="Z48" i="1" s="1"/>
  <c r="S47" i="1"/>
  <c r="Y47" i="1" s="1"/>
  <c r="Z47" i="1" s="1"/>
  <c r="S45" i="1"/>
  <c r="Y45" i="1" s="1"/>
  <c r="Z45" i="1" s="1"/>
  <c r="S44" i="1"/>
  <c r="Y44" i="1" s="1"/>
  <c r="Z44" i="1" s="1"/>
  <c r="S43" i="1"/>
  <c r="Y43" i="1" s="1"/>
  <c r="Z43" i="1" s="1"/>
  <c r="S42" i="1"/>
  <c r="Y42" i="1" s="1"/>
  <c r="Z42" i="1" s="1"/>
  <c r="S41" i="1"/>
  <c r="Y41" i="1" s="1"/>
  <c r="Z41" i="1" s="1"/>
  <c r="S40" i="1"/>
  <c r="Y40" i="1" s="1"/>
  <c r="Z40" i="1" s="1"/>
  <c r="S39" i="1"/>
  <c r="Y39" i="1" s="1"/>
  <c r="Z39" i="1" s="1"/>
  <c r="S38" i="1"/>
  <c r="Y38" i="1" s="1"/>
  <c r="Z38" i="1" s="1"/>
  <c r="S37" i="1"/>
  <c r="Y37" i="1" s="1"/>
  <c r="Z37" i="1" s="1"/>
  <c r="S35" i="1"/>
  <c r="Y35" i="1" s="1"/>
  <c r="Z35" i="1" s="1"/>
  <c r="S34" i="1"/>
  <c r="Y34" i="1" s="1"/>
  <c r="Z34" i="1" s="1"/>
  <c r="S33" i="1"/>
  <c r="Y33" i="1" s="1"/>
  <c r="Z33" i="1" s="1"/>
  <c r="S32" i="1"/>
  <c r="Y32" i="1" s="1"/>
  <c r="Z32" i="1" s="1"/>
  <c r="S31" i="1"/>
  <c r="Y31" i="1" s="1"/>
  <c r="Z31" i="1" s="1"/>
  <c r="S30" i="1"/>
  <c r="Y30" i="1" s="1"/>
  <c r="Z30" i="1" s="1"/>
  <c r="S29" i="1"/>
  <c r="Y29" i="1" s="1"/>
  <c r="Z29" i="1" s="1"/>
  <c r="S28" i="1"/>
  <c r="Y28" i="1" s="1"/>
  <c r="Z28" i="1" s="1"/>
  <c r="S27" i="1"/>
  <c r="Y27" i="1" s="1"/>
  <c r="Z27" i="1" s="1"/>
  <c r="S25" i="1"/>
  <c r="Y25" i="1" s="1"/>
  <c r="Z25" i="1" s="1"/>
  <c r="S24" i="1"/>
  <c r="Y24" i="1" s="1"/>
  <c r="Z24" i="1" s="1"/>
  <c r="S23" i="1"/>
  <c r="Y23" i="1" s="1"/>
  <c r="Z23" i="1" s="1"/>
  <c r="S22" i="1"/>
  <c r="Y22" i="1" s="1"/>
  <c r="Z22" i="1" s="1"/>
  <c r="S21" i="1"/>
  <c r="Y21" i="1" s="1"/>
  <c r="Z21" i="1" s="1"/>
  <c r="S20" i="1"/>
  <c r="Y20" i="1" s="1"/>
  <c r="Z20" i="1" s="1"/>
  <c r="S19" i="1"/>
  <c r="Y19" i="1" s="1"/>
  <c r="Z19" i="1" s="1"/>
  <c r="S18" i="1"/>
  <c r="Y18" i="1" s="1"/>
  <c r="Z18" i="1" s="1"/>
  <c r="S17" i="1"/>
  <c r="Y17" i="1" s="1"/>
  <c r="Z17" i="1" s="1"/>
  <c r="S15" i="1"/>
  <c r="Y15" i="1" s="1"/>
  <c r="Z15" i="1" s="1"/>
  <c r="S14" i="1"/>
  <c r="Y14" i="1" s="1"/>
  <c r="Z14" i="1" s="1"/>
  <c r="S13" i="1"/>
  <c r="Y13" i="1" s="1"/>
  <c r="Z13" i="1" s="1"/>
  <c r="S12" i="1"/>
  <c r="Y12" i="1" s="1"/>
  <c r="Z12" i="1" s="1"/>
  <c r="S11" i="1"/>
  <c r="Y11" i="1" s="1"/>
  <c r="Z11" i="1" s="1"/>
  <c r="S10" i="1"/>
  <c r="Y10" i="1" s="1"/>
  <c r="Z10" i="1" s="1"/>
  <c r="S9" i="1"/>
  <c r="Y9" i="1" s="1"/>
  <c r="Z9" i="1" s="1"/>
  <c r="S8" i="1"/>
  <c r="Y8" i="1" s="1"/>
  <c r="Z8" i="1" s="1"/>
  <c r="S7" i="1"/>
  <c r="Y7" i="1" s="1"/>
  <c r="Z7" i="1" s="1"/>
  <c r="R76" i="1"/>
  <c r="Q76" i="1"/>
  <c r="P76" i="1"/>
  <c r="O76" i="1"/>
  <c r="N76" i="1"/>
  <c r="M76" i="1"/>
  <c r="R75" i="1"/>
  <c r="Q75" i="1"/>
  <c r="P75" i="1"/>
  <c r="O75" i="1"/>
  <c r="N75" i="1"/>
  <c r="M75" i="1"/>
  <c r="R74" i="1"/>
  <c r="Q74" i="1"/>
  <c r="P74" i="1"/>
  <c r="O74" i="1"/>
  <c r="N74" i="1"/>
  <c r="M74" i="1"/>
  <c r="R73" i="1"/>
  <c r="Q73" i="1"/>
  <c r="P73" i="1"/>
  <c r="O73" i="1"/>
  <c r="N73" i="1"/>
  <c r="M73" i="1"/>
  <c r="R72" i="1"/>
  <c r="Q72" i="1"/>
  <c r="P72" i="1"/>
  <c r="O72" i="1"/>
  <c r="N72" i="1"/>
  <c r="M72" i="1"/>
  <c r="R71" i="1"/>
  <c r="Q71" i="1"/>
  <c r="P71" i="1"/>
  <c r="O71" i="1"/>
  <c r="N71" i="1"/>
  <c r="M71" i="1"/>
  <c r="R70" i="1"/>
  <c r="Q70" i="1"/>
  <c r="P70" i="1"/>
  <c r="O70" i="1"/>
  <c r="N70" i="1"/>
  <c r="M70" i="1"/>
  <c r="R69" i="1"/>
  <c r="Q69" i="1"/>
  <c r="P69" i="1"/>
  <c r="O69" i="1"/>
  <c r="N69" i="1"/>
  <c r="M69" i="1"/>
  <c r="R68" i="1"/>
  <c r="Q68" i="1"/>
  <c r="P68" i="1"/>
  <c r="O68" i="1"/>
  <c r="N68" i="1"/>
  <c r="M68" i="1"/>
  <c r="R67" i="1"/>
  <c r="Q67" i="1"/>
  <c r="P67" i="1"/>
  <c r="O67" i="1"/>
  <c r="N67" i="1"/>
  <c r="M67" i="1"/>
  <c r="R66" i="1"/>
  <c r="Q66" i="1"/>
  <c r="P66" i="1"/>
  <c r="O66" i="1"/>
  <c r="N66" i="1"/>
  <c r="M66" i="1"/>
  <c r="R65" i="1"/>
  <c r="Q65" i="1"/>
  <c r="P65" i="1"/>
  <c r="O65" i="1"/>
  <c r="N65" i="1"/>
  <c r="M65" i="1"/>
  <c r="R64" i="1"/>
  <c r="Q64" i="1"/>
  <c r="P64" i="1"/>
  <c r="O64" i="1"/>
  <c r="N64" i="1"/>
  <c r="M64" i="1"/>
  <c r="R63" i="1"/>
  <c r="Q63" i="1"/>
  <c r="P63" i="1"/>
  <c r="O63" i="1"/>
  <c r="N63" i="1"/>
  <c r="M63" i="1"/>
  <c r="R62" i="1"/>
  <c r="Q62" i="1"/>
  <c r="P62" i="1"/>
  <c r="O62" i="1"/>
  <c r="N62" i="1"/>
  <c r="M62" i="1"/>
  <c r="R61" i="1"/>
  <c r="Q61" i="1"/>
  <c r="P61" i="1"/>
  <c r="O61" i="1"/>
  <c r="N61" i="1"/>
  <c r="M61" i="1"/>
  <c r="R60" i="1"/>
  <c r="Q60" i="1"/>
  <c r="P60" i="1"/>
  <c r="O60" i="1"/>
  <c r="N60" i="1"/>
  <c r="M60" i="1"/>
  <c r="R59" i="1"/>
  <c r="Q59" i="1"/>
  <c r="P59" i="1"/>
  <c r="O59" i="1"/>
  <c r="N59" i="1"/>
  <c r="M59" i="1"/>
  <c r="R58" i="1"/>
  <c r="Q58" i="1"/>
  <c r="P58" i="1"/>
  <c r="O58" i="1"/>
  <c r="N58" i="1"/>
  <c r="M58" i="1"/>
  <c r="R57" i="1"/>
  <c r="Q57" i="1"/>
  <c r="P57" i="1"/>
  <c r="O57" i="1"/>
  <c r="N57" i="1"/>
  <c r="M57" i="1"/>
  <c r="R56" i="1"/>
  <c r="Q56" i="1"/>
  <c r="P56" i="1"/>
  <c r="O56" i="1"/>
  <c r="N56" i="1"/>
  <c r="M56" i="1"/>
  <c r="R55" i="1"/>
  <c r="Q55" i="1"/>
  <c r="P55" i="1"/>
  <c r="O55" i="1"/>
  <c r="N55" i="1"/>
  <c r="M55" i="1"/>
  <c r="R54" i="1"/>
  <c r="Q54" i="1"/>
  <c r="P54" i="1"/>
  <c r="O54" i="1"/>
  <c r="N54" i="1"/>
  <c r="M54" i="1"/>
  <c r="R53" i="1"/>
  <c r="Q53" i="1"/>
  <c r="P53" i="1"/>
  <c r="O53" i="1"/>
  <c r="N53" i="1"/>
  <c r="M53" i="1"/>
  <c r="R52" i="1"/>
  <c r="Q52" i="1"/>
  <c r="P52" i="1"/>
  <c r="O52" i="1"/>
  <c r="N52" i="1"/>
  <c r="M52" i="1"/>
  <c r="R51" i="1"/>
  <c r="Q51" i="1"/>
  <c r="P51" i="1"/>
  <c r="O51" i="1"/>
  <c r="N51" i="1"/>
  <c r="M51" i="1"/>
  <c r="R50" i="1"/>
  <c r="Q50" i="1"/>
  <c r="P50" i="1"/>
  <c r="O50" i="1"/>
  <c r="N50" i="1"/>
  <c r="M50" i="1"/>
  <c r="R49" i="1"/>
  <c r="Q49" i="1"/>
  <c r="P49" i="1"/>
  <c r="O49" i="1"/>
  <c r="N49" i="1"/>
  <c r="M49" i="1"/>
  <c r="R48" i="1"/>
  <c r="Q48" i="1"/>
  <c r="P48" i="1"/>
  <c r="O48" i="1"/>
  <c r="N48" i="1"/>
  <c r="M48" i="1"/>
  <c r="R47" i="1"/>
  <c r="Q47" i="1"/>
  <c r="P47" i="1"/>
  <c r="O47" i="1"/>
  <c r="N47" i="1"/>
  <c r="M47" i="1"/>
  <c r="R46" i="1"/>
  <c r="Q46" i="1"/>
  <c r="P46" i="1"/>
  <c r="O46" i="1"/>
  <c r="N46" i="1"/>
  <c r="M46" i="1"/>
  <c r="R45" i="1"/>
  <c r="Q45" i="1"/>
  <c r="P45" i="1"/>
  <c r="O45" i="1"/>
  <c r="N45" i="1"/>
  <c r="M45" i="1"/>
  <c r="R44" i="1"/>
  <c r="Q44" i="1"/>
  <c r="P44" i="1"/>
  <c r="O44" i="1"/>
  <c r="N44" i="1"/>
  <c r="M44" i="1"/>
  <c r="R43" i="1"/>
  <c r="Q43" i="1"/>
  <c r="P43" i="1"/>
  <c r="O43" i="1"/>
  <c r="N43" i="1"/>
  <c r="M43" i="1"/>
  <c r="R42" i="1"/>
  <c r="Q42" i="1"/>
  <c r="P42" i="1"/>
  <c r="O42" i="1"/>
  <c r="N42" i="1"/>
  <c r="M42" i="1"/>
  <c r="R41" i="1"/>
  <c r="Q41" i="1"/>
  <c r="P41" i="1"/>
  <c r="O41" i="1"/>
  <c r="N41" i="1"/>
  <c r="M41" i="1"/>
  <c r="R40" i="1"/>
  <c r="Q40" i="1"/>
  <c r="P40" i="1"/>
  <c r="O40" i="1"/>
  <c r="N40" i="1"/>
  <c r="M40" i="1"/>
  <c r="R39" i="1"/>
  <c r="Q39" i="1"/>
  <c r="P39" i="1"/>
  <c r="O39" i="1"/>
  <c r="N39" i="1"/>
  <c r="M39" i="1"/>
  <c r="R38" i="1"/>
  <c r="Q38" i="1"/>
  <c r="P38" i="1"/>
  <c r="O38" i="1"/>
  <c r="N38" i="1"/>
  <c r="M38" i="1"/>
  <c r="R37" i="1"/>
  <c r="Q37" i="1"/>
  <c r="P37" i="1"/>
  <c r="O37" i="1"/>
  <c r="N37" i="1"/>
  <c r="M37" i="1"/>
  <c r="R36" i="1"/>
  <c r="Q36" i="1"/>
  <c r="P36" i="1"/>
  <c r="O36" i="1"/>
  <c r="N36" i="1"/>
  <c r="M36" i="1"/>
  <c r="R35" i="1"/>
  <c r="Q35" i="1"/>
  <c r="P35" i="1"/>
  <c r="O35" i="1"/>
  <c r="N35" i="1"/>
  <c r="M35" i="1"/>
  <c r="R34" i="1"/>
  <c r="Q34" i="1"/>
  <c r="P34" i="1"/>
  <c r="O34" i="1"/>
  <c r="N34" i="1"/>
  <c r="M34" i="1"/>
  <c r="R33" i="1"/>
  <c r="Q33" i="1"/>
  <c r="P33" i="1"/>
  <c r="O33" i="1"/>
  <c r="N33" i="1"/>
  <c r="M33" i="1"/>
  <c r="R32" i="1"/>
  <c r="Q32" i="1"/>
  <c r="P32" i="1"/>
  <c r="O32" i="1"/>
  <c r="N32" i="1"/>
  <c r="M32" i="1"/>
  <c r="R31" i="1"/>
  <c r="Q31" i="1"/>
  <c r="P31" i="1"/>
  <c r="O31" i="1"/>
  <c r="N31" i="1"/>
  <c r="M31" i="1"/>
  <c r="R30" i="1"/>
  <c r="Q30" i="1"/>
  <c r="P30" i="1"/>
  <c r="O30" i="1"/>
  <c r="N30" i="1"/>
  <c r="M30" i="1"/>
  <c r="R29" i="1"/>
  <c r="Q29" i="1"/>
  <c r="P29" i="1"/>
  <c r="O29" i="1"/>
  <c r="N29" i="1"/>
  <c r="M29" i="1"/>
  <c r="R28" i="1"/>
  <c r="Q28" i="1"/>
  <c r="P28" i="1"/>
  <c r="O28" i="1"/>
  <c r="N28" i="1"/>
  <c r="M28" i="1"/>
  <c r="R27" i="1"/>
  <c r="Q27" i="1"/>
  <c r="P27" i="1"/>
  <c r="O27" i="1"/>
  <c r="N27" i="1"/>
  <c r="M27" i="1"/>
  <c r="R26" i="1"/>
  <c r="Q26" i="1"/>
  <c r="P26" i="1"/>
  <c r="O26" i="1"/>
  <c r="N26" i="1"/>
  <c r="M26" i="1"/>
  <c r="R25" i="1"/>
  <c r="Q25" i="1"/>
  <c r="P25" i="1"/>
  <c r="O25" i="1"/>
  <c r="N25" i="1"/>
  <c r="M25" i="1"/>
  <c r="R24" i="1"/>
  <c r="Q24" i="1"/>
  <c r="P24" i="1"/>
  <c r="O24" i="1"/>
  <c r="N24" i="1"/>
  <c r="M24" i="1"/>
  <c r="R23" i="1"/>
  <c r="Q23" i="1"/>
  <c r="P23" i="1"/>
  <c r="O23" i="1"/>
  <c r="N23" i="1"/>
  <c r="M23" i="1"/>
  <c r="R22" i="1"/>
  <c r="Q22" i="1"/>
  <c r="P22" i="1"/>
  <c r="O22" i="1"/>
  <c r="N22" i="1"/>
  <c r="M22" i="1"/>
  <c r="R21" i="1"/>
  <c r="Q21" i="1"/>
  <c r="P21" i="1"/>
  <c r="O21" i="1"/>
  <c r="N21" i="1"/>
  <c r="M21" i="1"/>
  <c r="R20" i="1"/>
  <c r="Q20" i="1"/>
  <c r="P20" i="1"/>
  <c r="O20" i="1"/>
  <c r="N20" i="1"/>
  <c r="M20" i="1"/>
  <c r="R19" i="1"/>
  <c r="Q19" i="1"/>
  <c r="P19" i="1"/>
  <c r="O19" i="1"/>
  <c r="N19" i="1"/>
  <c r="M19" i="1"/>
  <c r="R18" i="1"/>
  <c r="Q18" i="1"/>
  <c r="P18" i="1"/>
  <c r="O18" i="1"/>
  <c r="N18" i="1"/>
  <c r="M18" i="1"/>
  <c r="R17" i="1"/>
  <c r="Q17" i="1"/>
  <c r="P17" i="1"/>
  <c r="O17" i="1"/>
  <c r="N17" i="1"/>
  <c r="M17" i="1"/>
  <c r="R16" i="1"/>
  <c r="Q16" i="1"/>
  <c r="P16" i="1"/>
  <c r="O16" i="1"/>
  <c r="N16" i="1"/>
  <c r="M16" i="1"/>
  <c r="R15" i="1"/>
  <c r="Q15" i="1"/>
  <c r="P15" i="1"/>
  <c r="O15" i="1"/>
  <c r="N15" i="1"/>
  <c r="M15" i="1"/>
  <c r="R14" i="1"/>
  <c r="Q14" i="1"/>
  <c r="P14" i="1"/>
  <c r="O14" i="1"/>
  <c r="N14" i="1"/>
  <c r="M14" i="1"/>
  <c r="R13" i="1"/>
  <c r="Q13" i="1"/>
  <c r="P13" i="1"/>
  <c r="O13" i="1"/>
  <c r="N13" i="1"/>
  <c r="M13" i="1"/>
  <c r="R12" i="1"/>
  <c r="Q12" i="1"/>
  <c r="P12" i="1"/>
  <c r="O12" i="1"/>
  <c r="N12" i="1"/>
  <c r="M12" i="1"/>
  <c r="R11" i="1"/>
  <c r="Q11" i="1"/>
  <c r="P11" i="1"/>
  <c r="O11" i="1"/>
  <c r="N11" i="1"/>
  <c r="M11" i="1"/>
  <c r="R10" i="1"/>
  <c r="Q10" i="1"/>
  <c r="P10" i="1"/>
  <c r="O10" i="1"/>
  <c r="N10" i="1"/>
  <c r="M10" i="1"/>
  <c r="R9" i="1"/>
  <c r="Q9" i="1"/>
  <c r="P9" i="1"/>
  <c r="O9" i="1"/>
  <c r="N9" i="1"/>
  <c r="M9" i="1"/>
  <c r="R8" i="1"/>
  <c r="Q8" i="1"/>
  <c r="P8" i="1"/>
  <c r="O8" i="1"/>
  <c r="N8" i="1"/>
  <c r="M8" i="1"/>
  <c r="R7" i="1"/>
  <c r="Q7" i="1"/>
  <c r="P7" i="1"/>
  <c r="O7" i="1"/>
  <c r="N7" i="1"/>
  <c r="M7" i="1"/>
  <c r="R6" i="1"/>
  <c r="Q6" i="1"/>
  <c r="P6" i="1"/>
  <c r="O6" i="1"/>
  <c r="N6" i="1"/>
  <c r="M6" i="1"/>
  <c r="K6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J76" i="1"/>
  <c r="I76" i="1"/>
  <c r="H76" i="1"/>
  <c r="G76" i="1"/>
  <c r="BE76" i="1" s="1"/>
  <c r="F76" i="1"/>
  <c r="E76" i="1"/>
  <c r="BD76" i="1" s="1"/>
  <c r="D76" i="1"/>
  <c r="J75" i="1"/>
  <c r="I75" i="1"/>
  <c r="H75" i="1"/>
  <c r="G75" i="1"/>
  <c r="BE75" i="1" s="1"/>
  <c r="F75" i="1"/>
  <c r="E75" i="1"/>
  <c r="BD75" i="1" s="1"/>
  <c r="D75" i="1"/>
  <c r="J74" i="1"/>
  <c r="I74" i="1"/>
  <c r="H74" i="1"/>
  <c r="G74" i="1"/>
  <c r="BE74" i="1" s="1"/>
  <c r="F74" i="1"/>
  <c r="E74" i="1"/>
  <c r="BD74" i="1" s="1"/>
  <c r="D74" i="1"/>
  <c r="J73" i="1"/>
  <c r="I73" i="1"/>
  <c r="H73" i="1"/>
  <c r="G73" i="1"/>
  <c r="BE73" i="1" s="1"/>
  <c r="F73" i="1"/>
  <c r="E73" i="1"/>
  <c r="BD73" i="1" s="1"/>
  <c r="D73" i="1"/>
  <c r="J72" i="1"/>
  <c r="I72" i="1"/>
  <c r="H72" i="1"/>
  <c r="G72" i="1"/>
  <c r="BE72" i="1" s="1"/>
  <c r="F72" i="1"/>
  <c r="E72" i="1"/>
  <c r="BD72" i="1" s="1"/>
  <c r="D72" i="1"/>
  <c r="J71" i="1"/>
  <c r="I71" i="1"/>
  <c r="H71" i="1"/>
  <c r="G71" i="1"/>
  <c r="BE71" i="1" s="1"/>
  <c r="F71" i="1"/>
  <c r="E71" i="1"/>
  <c r="BD71" i="1" s="1"/>
  <c r="D71" i="1"/>
  <c r="J70" i="1"/>
  <c r="I70" i="1"/>
  <c r="H70" i="1"/>
  <c r="G70" i="1"/>
  <c r="BE70" i="1" s="1"/>
  <c r="F70" i="1"/>
  <c r="E70" i="1"/>
  <c r="BD70" i="1" s="1"/>
  <c r="D70" i="1"/>
  <c r="J69" i="1"/>
  <c r="I69" i="1"/>
  <c r="H69" i="1"/>
  <c r="G69" i="1"/>
  <c r="BE69" i="1" s="1"/>
  <c r="F69" i="1"/>
  <c r="E69" i="1"/>
  <c r="BD69" i="1" s="1"/>
  <c r="D69" i="1"/>
  <c r="J68" i="1"/>
  <c r="I68" i="1"/>
  <c r="H68" i="1"/>
  <c r="G68" i="1"/>
  <c r="BE68" i="1" s="1"/>
  <c r="F68" i="1"/>
  <c r="E68" i="1"/>
  <c r="BD68" i="1" s="1"/>
  <c r="D68" i="1"/>
  <c r="J67" i="1"/>
  <c r="I67" i="1"/>
  <c r="H67" i="1"/>
  <c r="G67" i="1"/>
  <c r="BE67" i="1" s="1"/>
  <c r="F67" i="1"/>
  <c r="E67" i="1"/>
  <c r="BD67" i="1" s="1"/>
  <c r="D67" i="1"/>
  <c r="J66" i="1"/>
  <c r="I66" i="1"/>
  <c r="H66" i="1"/>
  <c r="G66" i="1"/>
  <c r="BE66" i="1" s="1"/>
  <c r="F66" i="1"/>
  <c r="E66" i="1"/>
  <c r="BD66" i="1" s="1"/>
  <c r="D66" i="1"/>
  <c r="J65" i="1"/>
  <c r="I65" i="1"/>
  <c r="H65" i="1"/>
  <c r="G65" i="1"/>
  <c r="BE65" i="1" s="1"/>
  <c r="F65" i="1"/>
  <c r="E65" i="1"/>
  <c r="BD65" i="1" s="1"/>
  <c r="D65" i="1"/>
  <c r="J64" i="1"/>
  <c r="I64" i="1"/>
  <c r="H64" i="1"/>
  <c r="G64" i="1"/>
  <c r="BE64" i="1" s="1"/>
  <c r="F64" i="1"/>
  <c r="E64" i="1"/>
  <c r="BD64" i="1" s="1"/>
  <c r="D64" i="1"/>
  <c r="J63" i="1"/>
  <c r="I63" i="1"/>
  <c r="H63" i="1"/>
  <c r="G63" i="1"/>
  <c r="BE63" i="1" s="1"/>
  <c r="F63" i="1"/>
  <c r="E63" i="1"/>
  <c r="BD63" i="1" s="1"/>
  <c r="D63" i="1"/>
  <c r="J62" i="1"/>
  <c r="I62" i="1"/>
  <c r="H62" i="1"/>
  <c r="G62" i="1"/>
  <c r="BE62" i="1" s="1"/>
  <c r="F62" i="1"/>
  <c r="E62" i="1"/>
  <c r="BD62" i="1" s="1"/>
  <c r="D62" i="1"/>
  <c r="J61" i="1"/>
  <c r="I61" i="1"/>
  <c r="H61" i="1"/>
  <c r="G61" i="1"/>
  <c r="BE61" i="1" s="1"/>
  <c r="F61" i="1"/>
  <c r="E61" i="1"/>
  <c r="BD61" i="1" s="1"/>
  <c r="D61" i="1"/>
  <c r="J60" i="1"/>
  <c r="I60" i="1"/>
  <c r="H60" i="1"/>
  <c r="G60" i="1"/>
  <c r="BE60" i="1" s="1"/>
  <c r="F60" i="1"/>
  <c r="E60" i="1"/>
  <c r="BD60" i="1" s="1"/>
  <c r="D60" i="1"/>
  <c r="J59" i="1"/>
  <c r="I59" i="1"/>
  <c r="H59" i="1"/>
  <c r="G59" i="1"/>
  <c r="BE59" i="1" s="1"/>
  <c r="F59" i="1"/>
  <c r="E59" i="1"/>
  <c r="BD59" i="1" s="1"/>
  <c r="D59" i="1"/>
  <c r="J58" i="1"/>
  <c r="I58" i="1"/>
  <c r="H58" i="1"/>
  <c r="G58" i="1"/>
  <c r="BE58" i="1" s="1"/>
  <c r="F58" i="1"/>
  <c r="E58" i="1"/>
  <c r="BD58" i="1" s="1"/>
  <c r="D58" i="1"/>
  <c r="J57" i="1"/>
  <c r="I57" i="1"/>
  <c r="H57" i="1"/>
  <c r="G57" i="1"/>
  <c r="BE57" i="1" s="1"/>
  <c r="F57" i="1"/>
  <c r="E57" i="1"/>
  <c r="BD57" i="1" s="1"/>
  <c r="D57" i="1"/>
  <c r="J56" i="1"/>
  <c r="I56" i="1"/>
  <c r="H56" i="1"/>
  <c r="G56" i="1"/>
  <c r="BE56" i="1" s="1"/>
  <c r="F56" i="1"/>
  <c r="E56" i="1"/>
  <c r="BD56" i="1" s="1"/>
  <c r="D56" i="1"/>
  <c r="J55" i="1"/>
  <c r="I55" i="1"/>
  <c r="H55" i="1"/>
  <c r="G55" i="1"/>
  <c r="BE55" i="1" s="1"/>
  <c r="F55" i="1"/>
  <c r="E55" i="1"/>
  <c r="BD55" i="1" s="1"/>
  <c r="D55" i="1"/>
  <c r="J54" i="1"/>
  <c r="I54" i="1"/>
  <c r="H54" i="1"/>
  <c r="G54" i="1"/>
  <c r="BE54" i="1" s="1"/>
  <c r="F54" i="1"/>
  <c r="E54" i="1"/>
  <c r="BD54" i="1" s="1"/>
  <c r="D54" i="1"/>
  <c r="J53" i="1"/>
  <c r="I53" i="1"/>
  <c r="H53" i="1"/>
  <c r="G53" i="1"/>
  <c r="BE53" i="1" s="1"/>
  <c r="F53" i="1"/>
  <c r="E53" i="1"/>
  <c r="BD53" i="1" s="1"/>
  <c r="D53" i="1"/>
  <c r="J52" i="1"/>
  <c r="I52" i="1"/>
  <c r="H52" i="1"/>
  <c r="G52" i="1"/>
  <c r="BE52" i="1" s="1"/>
  <c r="F52" i="1"/>
  <c r="E52" i="1"/>
  <c r="BD52" i="1" s="1"/>
  <c r="D52" i="1"/>
  <c r="J51" i="1"/>
  <c r="I51" i="1"/>
  <c r="H51" i="1"/>
  <c r="G51" i="1"/>
  <c r="BE51" i="1" s="1"/>
  <c r="F51" i="1"/>
  <c r="E51" i="1"/>
  <c r="BD51" i="1" s="1"/>
  <c r="D51" i="1"/>
  <c r="J50" i="1"/>
  <c r="I50" i="1"/>
  <c r="H50" i="1"/>
  <c r="G50" i="1"/>
  <c r="BE50" i="1" s="1"/>
  <c r="F50" i="1"/>
  <c r="E50" i="1"/>
  <c r="BD50" i="1" s="1"/>
  <c r="D50" i="1"/>
  <c r="J49" i="1"/>
  <c r="I49" i="1"/>
  <c r="H49" i="1"/>
  <c r="G49" i="1"/>
  <c r="BE49" i="1" s="1"/>
  <c r="F49" i="1"/>
  <c r="E49" i="1"/>
  <c r="BD49" i="1" s="1"/>
  <c r="D49" i="1"/>
  <c r="J48" i="1"/>
  <c r="I48" i="1"/>
  <c r="H48" i="1"/>
  <c r="G48" i="1"/>
  <c r="BE48" i="1" s="1"/>
  <c r="F48" i="1"/>
  <c r="E48" i="1"/>
  <c r="BD48" i="1" s="1"/>
  <c r="D48" i="1"/>
  <c r="J47" i="1"/>
  <c r="I47" i="1"/>
  <c r="H47" i="1"/>
  <c r="G47" i="1"/>
  <c r="BE47" i="1" s="1"/>
  <c r="F47" i="1"/>
  <c r="E47" i="1"/>
  <c r="BD47" i="1" s="1"/>
  <c r="D47" i="1"/>
  <c r="J46" i="1"/>
  <c r="I46" i="1"/>
  <c r="H46" i="1"/>
  <c r="G46" i="1"/>
  <c r="BE46" i="1" s="1"/>
  <c r="F46" i="1"/>
  <c r="E46" i="1"/>
  <c r="BD46" i="1" s="1"/>
  <c r="D46" i="1"/>
  <c r="J45" i="1"/>
  <c r="I45" i="1"/>
  <c r="H45" i="1"/>
  <c r="G45" i="1"/>
  <c r="BE45" i="1" s="1"/>
  <c r="F45" i="1"/>
  <c r="E45" i="1"/>
  <c r="BD45" i="1" s="1"/>
  <c r="D45" i="1"/>
  <c r="J44" i="1"/>
  <c r="I44" i="1"/>
  <c r="H44" i="1"/>
  <c r="G44" i="1"/>
  <c r="BE44" i="1" s="1"/>
  <c r="F44" i="1"/>
  <c r="E44" i="1"/>
  <c r="BD44" i="1" s="1"/>
  <c r="D44" i="1"/>
  <c r="J43" i="1"/>
  <c r="I43" i="1"/>
  <c r="H43" i="1"/>
  <c r="G43" i="1"/>
  <c r="BE43" i="1" s="1"/>
  <c r="F43" i="1"/>
  <c r="E43" i="1"/>
  <c r="BD43" i="1" s="1"/>
  <c r="D43" i="1"/>
  <c r="J42" i="1"/>
  <c r="I42" i="1"/>
  <c r="H42" i="1"/>
  <c r="G42" i="1"/>
  <c r="BE42" i="1" s="1"/>
  <c r="F42" i="1"/>
  <c r="E42" i="1"/>
  <c r="BD42" i="1" s="1"/>
  <c r="D42" i="1"/>
  <c r="J41" i="1"/>
  <c r="I41" i="1"/>
  <c r="H41" i="1"/>
  <c r="G41" i="1"/>
  <c r="BE41" i="1" s="1"/>
  <c r="F41" i="1"/>
  <c r="E41" i="1"/>
  <c r="BD41" i="1" s="1"/>
  <c r="D41" i="1"/>
  <c r="J40" i="1"/>
  <c r="I40" i="1"/>
  <c r="H40" i="1"/>
  <c r="G40" i="1"/>
  <c r="BE40" i="1" s="1"/>
  <c r="F40" i="1"/>
  <c r="E40" i="1"/>
  <c r="BD40" i="1" s="1"/>
  <c r="D40" i="1"/>
  <c r="J39" i="1"/>
  <c r="I39" i="1"/>
  <c r="H39" i="1"/>
  <c r="G39" i="1"/>
  <c r="BE39" i="1" s="1"/>
  <c r="F39" i="1"/>
  <c r="E39" i="1"/>
  <c r="BD39" i="1" s="1"/>
  <c r="D39" i="1"/>
  <c r="J38" i="1"/>
  <c r="I38" i="1"/>
  <c r="H38" i="1"/>
  <c r="G38" i="1"/>
  <c r="BE38" i="1" s="1"/>
  <c r="F38" i="1"/>
  <c r="E38" i="1"/>
  <c r="BD38" i="1" s="1"/>
  <c r="D38" i="1"/>
  <c r="J37" i="1"/>
  <c r="I37" i="1"/>
  <c r="H37" i="1"/>
  <c r="G37" i="1"/>
  <c r="BE37" i="1" s="1"/>
  <c r="F37" i="1"/>
  <c r="E37" i="1"/>
  <c r="BD37" i="1" s="1"/>
  <c r="D37" i="1"/>
  <c r="J36" i="1"/>
  <c r="I36" i="1"/>
  <c r="H36" i="1"/>
  <c r="G36" i="1"/>
  <c r="BE36" i="1" s="1"/>
  <c r="F36" i="1"/>
  <c r="E36" i="1"/>
  <c r="BD36" i="1" s="1"/>
  <c r="D36" i="1"/>
  <c r="J35" i="1"/>
  <c r="I35" i="1"/>
  <c r="H35" i="1"/>
  <c r="G35" i="1"/>
  <c r="BE35" i="1" s="1"/>
  <c r="F35" i="1"/>
  <c r="E35" i="1"/>
  <c r="BD35" i="1" s="1"/>
  <c r="D35" i="1"/>
  <c r="J34" i="1"/>
  <c r="I34" i="1"/>
  <c r="H34" i="1"/>
  <c r="G34" i="1"/>
  <c r="BE34" i="1" s="1"/>
  <c r="F34" i="1"/>
  <c r="E34" i="1"/>
  <c r="BD34" i="1" s="1"/>
  <c r="D34" i="1"/>
  <c r="J33" i="1"/>
  <c r="I33" i="1"/>
  <c r="H33" i="1"/>
  <c r="G33" i="1"/>
  <c r="BE33" i="1" s="1"/>
  <c r="F33" i="1"/>
  <c r="E33" i="1"/>
  <c r="BD33" i="1" s="1"/>
  <c r="D33" i="1"/>
  <c r="J32" i="1"/>
  <c r="I32" i="1"/>
  <c r="H32" i="1"/>
  <c r="G32" i="1"/>
  <c r="BE32" i="1" s="1"/>
  <c r="F32" i="1"/>
  <c r="E32" i="1"/>
  <c r="BD32" i="1" s="1"/>
  <c r="D32" i="1"/>
  <c r="J31" i="1"/>
  <c r="I31" i="1"/>
  <c r="H31" i="1"/>
  <c r="G31" i="1"/>
  <c r="BE31" i="1" s="1"/>
  <c r="F31" i="1"/>
  <c r="E31" i="1"/>
  <c r="BD31" i="1" s="1"/>
  <c r="D31" i="1"/>
  <c r="J30" i="1"/>
  <c r="I30" i="1"/>
  <c r="H30" i="1"/>
  <c r="G30" i="1"/>
  <c r="BE30" i="1" s="1"/>
  <c r="F30" i="1"/>
  <c r="E30" i="1"/>
  <c r="BD30" i="1" s="1"/>
  <c r="D30" i="1"/>
  <c r="J29" i="1"/>
  <c r="I29" i="1"/>
  <c r="H29" i="1"/>
  <c r="G29" i="1"/>
  <c r="BE29" i="1" s="1"/>
  <c r="F29" i="1"/>
  <c r="E29" i="1"/>
  <c r="BD29" i="1" s="1"/>
  <c r="D29" i="1"/>
  <c r="J28" i="1"/>
  <c r="I28" i="1"/>
  <c r="H28" i="1"/>
  <c r="G28" i="1"/>
  <c r="BE28" i="1" s="1"/>
  <c r="F28" i="1"/>
  <c r="E28" i="1"/>
  <c r="BD28" i="1" s="1"/>
  <c r="D28" i="1"/>
  <c r="J27" i="1"/>
  <c r="I27" i="1"/>
  <c r="H27" i="1"/>
  <c r="G27" i="1"/>
  <c r="BE27" i="1" s="1"/>
  <c r="F27" i="1"/>
  <c r="E27" i="1"/>
  <c r="BD27" i="1" s="1"/>
  <c r="D27" i="1"/>
  <c r="J26" i="1"/>
  <c r="I26" i="1"/>
  <c r="H26" i="1"/>
  <c r="G26" i="1"/>
  <c r="BE26" i="1" s="1"/>
  <c r="F26" i="1"/>
  <c r="E26" i="1"/>
  <c r="BD26" i="1" s="1"/>
  <c r="D26" i="1"/>
  <c r="J25" i="1"/>
  <c r="I25" i="1"/>
  <c r="H25" i="1"/>
  <c r="G25" i="1"/>
  <c r="BE25" i="1" s="1"/>
  <c r="F25" i="1"/>
  <c r="E25" i="1"/>
  <c r="BD25" i="1" s="1"/>
  <c r="D25" i="1"/>
  <c r="J24" i="1"/>
  <c r="I24" i="1"/>
  <c r="H24" i="1"/>
  <c r="G24" i="1"/>
  <c r="BE24" i="1" s="1"/>
  <c r="F24" i="1"/>
  <c r="E24" i="1"/>
  <c r="BD24" i="1" s="1"/>
  <c r="D24" i="1"/>
  <c r="J23" i="1"/>
  <c r="I23" i="1"/>
  <c r="H23" i="1"/>
  <c r="G23" i="1"/>
  <c r="BE23" i="1" s="1"/>
  <c r="F23" i="1"/>
  <c r="E23" i="1"/>
  <c r="BD23" i="1" s="1"/>
  <c r="D23" i="1"/>
  <c r="J22" i="1"/>
  <c r="I22" i="1"/>
  <c r="H22" i="1"/>
  <c r="G22" i="1"/>
  <c r="BE22" i="1" s="1"/>
  <c r="F22" i="1"/>
  <c r="E22" i="1"/>
  <c r="BD22" i="1" s="1"/>
  <c r="D22" i="1"/>
  <c r="J21" i="1"/>
  <c r="I21" i="1"/>
  <c r="H21" i="1"/>
  <c r="G21" i="1"/>
  <c r="BE21" i="1" s="1"/>
  <c r="F21" i="1"/>
  <c r="E21" i="1"/>
  <c r="BD21" i="1" s="1"/>
  <c r="D21" i="1"/>
  <c r="J20" i="1"/>
  <c r="I20" i="1"/>
  <c r="H20" i="1"/>
  <c r="G20" i="1"/>
  <c r="BE20" i="1" s="1"/>
  <c r="F20" i="1"/>
  <c r="E20" i="1"/>
  <c r="BD20" i="1" s="1"/>
  <c r="D20" i="1"/>
  <c r="J19" i="1"/>
  <c r="I19" i="1"/>
  <c r="H19" i="1"/>
  <c r="G19" i="1"/>
  <c r="BE19" i="1" s="1"/>
  <c r="F19" i="1"/>
  <c r="E19" i="1"/>
  <c r="BD19" i="1" s="1"/>
  <c r="D19" i="1"/>
  <c r="J18" i="1"/>
  <c r="I18" i="1"/>
  <c r="H18" i="1"/>
  <c r="G18" i="1"/>
  <c r="BE18" i="1" s="1"/>
  <c r="F18" i="1"/>
  <c r="E18" i="1"/>
  <c r="BD18" i="1" s="1"/>
  <c r="D18" i="1"/>
  <c r="J17" i="1"/>
  <c r="I17" i="1"/>
  <c r="H17" i="1"/>
  <c r="G17" i="1"/>
  <c r="BE17" i="1" s="1"/>
  <c r="F17" i="1"/>
  <c r="E17" i="1"/>
  <c r="BD17" i="1" s="1"/>
  <c r="D17" i="1"/>
  <c r="J16" i="1"/>
  <c r="I16" i="1"/>
  <c r="H16" i="1"/>
  <c r="G16" i="1"/>
  <c r="BE16" i="1" s="1"/>
  <c r="F16" i="1"/>
  <c r="E16" i="1"/>
  <c r="BD16" i="1" s="1"/>
  <c r="D16" i="1"/>
  <c r="J15" i="1"/>
  <c r="I15" i="1"/>
  <c r="H15" i="1"/>
  <c r="G15" i="1"/>
  <c r="BE15" i="1" s="1"/>
  <c r="F15" i="1"/>
  <c r="E15" i="1"/>
  <c r="BD15" i="1" s="1"/>
  <c r="D15" i="1"/>
  <c r="J14" i="1"/>
  <c r="I14" i="1"/>
  <c r="H14" i="1"/>
  <c r="G14" i="1"/>
  <c r="BE14" i="1" s="1"/>
  <c r="F14" i="1"/>
  <c r="E14" i="1"/>
  <c r="BD14" i="1" s="1"/>
  <c r="D14" i="1"/>
  <c r="J13" i="1"/>
  <c r="I13" i="1"/>
  <c r="H13" i="1"/>
  <c r="G13" i="1"/>
  <c r="BE13" i="1" s="1"/>
  <c r="F13" i="1"/>
  <c r="E13" i="1"/>
  <c r="BD13" i="1" s="1"/>
  <c r="D13" i="1"/>
  <c r="J12" i="1"/>
  <c r="I12" i="1"/>
  <c r="H12" i="1"/>
  <c r="G12" i="1"/>
  <c r="BE12" i="1" s="1"/>
  <c r="F12" i="1"/>
  <c r="E12" i="1"/>
  <c r="BD12" i="1" s="1"/>
  <c r="D12" i="1"/>
  <c r="J11" i="1"/>
  <c r="I11" i="1"/>
  <c r="H11" i="1"/>
  <c r="G11" i="1"/>
  <c r="BE11" i="1" s="1"/>
  <c r="F11" i="1"/>
  <c r="E11" i="1"/>
  <c r="BD11" i="1" s="1"/>
  <c r="D11" i="1"/>
  <c r="J10" i="1"/>
  <c r="I10" i="1"/>
  <c r="H10" i="1"/>
  <c r="G10" i="1"/>
  <c r="BE10" i="1" s="1"/>
  <c r="F10" i="1"/>
  <c r="E10" i="1"/>
  <c r="BD10" i="1" s="1"/>
  <c r="D10" i="1"/>
  <c r="J9" i="1"/>
  <c r="I9" i="1"/>
  <c r="H9" i="1"/>
  <c r="G9" i="1"/>
  <c r="BE9" i="1" s="1"/>
  <c r="F9" i="1"/>
  <c r="E9" i="1"/>
  <c r="BD9" i="1" s="1"/>
  <c r="D9" i="1"/>
  <c r="J8" i="1"/>
  <c r="I8" i="1"/>
  <c r="H8" i="1"/>
  <c r="G8" i="1"/>
  <c r="BE8" i="1" s="1"/>
  <c r="F8" i="1"/>
  <c r="E8" i="1"/>
  <c r="BD8" i="1" s="1"/>
  <c r="D8" i="1"/>
  <c r="J7" i="1"/>
  <c r="I7" i="1"/>
  <c r="H7" i="1"/>
  <c r="G7" i="1"/>
  <c r="BE7" i="1" s="1"/>
  <c r="F7" i="1"/>
  <c r="E7" i="1"/>
  <c r="BD7" i="1" s="1"/>
  <c r="D7" i="1"/>
  <c r="J6" i="1"/>
  <c r="I6" i="1"/>
  <c r="H6" i="1"/>
  <c r="G6" i="1"/>
  <c r="BE6" i="1" s="1"/>
  <c r="F6" i="1"/>
  <c r="E6" i="1"/>
  <c r="BD6" i="1" s="1"/>
  <c r="D6" i="1"/>
  <c r="B6" i="1"/>
  <c r="I14" i="2"/>
  <c r="I13" i="2"/>
  <c r="I12" i="2"/>
  <c r="I11" i="2"/>
  <c r="I10" i="2"/>
  <c r="I9" i="2"/>
  <c r="I8" i="2"/>
  <c r="I7" i="2"/>
  <c r="I6" i="2"/>
  <c r="I5" i="2"/>
  <c r="I4" i="2"/>
  <c r="I3" i="2"/>
</calcChain>
</file>

<file path=xl/sharedStrings.xml><?xml version="1.0" encoding="utf-8"?>
<sst xmlns="http://schemas.openxmlformats.org/spreadsheetml/2006/main" count="3399" uniqueCount="598">
  <si>
    <t>Entity</t>
  </si>
  <si>
    <t>Attribute Name</t>
  </si>
  <si>
    <t>Additional Remarks</t>
  </si>
  <si>
    <t>Mandatory</t>
  </si>
  <si>
    <t>Billing Provider Information</t>
  </si>
  <si>
    <t>Billing Provider Name</t>
  </si>
  <si>
    <t>Hospital name/Service Provider name</t>
  </si>
  <si>
    <t>Y</t>
  </si>
  <si>
    <t>Billing Provider Code</t>
  </si>
  <si>
    <t>Unique Hospital code/Service Provider code</t>
  </si>
  <si>
    <t>Billing Provider Type</t>
  </si>
  <si>
    <t>Provider type</t>
  </si>
  <si>
    <t>Billing Provider City</t>
  </si>
  <si>
    <t>Provider city</t>
  </si>
  <si>
    <t>Billing Provider ZIP Code</t>
  </si>
  <si>
    <t>Provider zip code</t>
  </si>
  <si>
    <t>Billing Provider State</t>
  </si>
  <si>
    <t>Provider state</t>
  </si>
  <si>
    <t>Billing Provider County</t>
  </si>
  <si>
    <t>Provider county</t>
  </si>
  <si>
    <t>Billing Provider Taxonomy</t>
  </si>
  <si>
    <t>Provider taxonomy</t>
  </si>
  <si>
    <t>Provider Network Type</t>
  </si>
  <si>
    <t>Network type (INN/OON)</t>
  </si>
  <si>
    <t>Rendering Provider Information</t>
  </si>
  <si>
    <t>Rendering Provider Name</t>
  </si>
  <si>
    <t>Rendering Provider Code</t>
  </si>
  <si>
    <t>Rendering Provider Type</t>
  </si>
  <si>
    <t>Provider type (Hospital, Physician etc.)</t>
  </si>
  <si>
    <t>Rendering Provider City</t>
  </si>
  <si>
    <t>Rendering Provider ZIP Code</t>
  </si>
  <si>
    <t>Rendering Provider State</t>
  </si>
  <si>
    <t>Rendering Provider County</t>
  </si>
  <si>
    <t>Rendering Provider Taxonomy</t>
  </si>
  <si>
    <t>Claims Information</t>
  </si>
  <si>
    <t>Date Received</t>
  </si>
  <si>
    <t>Claims received date</t>
  </si>
  <si>
    <t>Claim ID</t>
  </si>
  <si>
    <t>Claims unique id/number referral</t>
  </si>
  <si>
    <t>Claim Type</t>
  </si>
  <si>
    <t>Claims type</t>
  </si>
  <si>
    <t xml:space="preserve">Total Charge </t>
  </si>
  <si>
    <t>Claims charge total</t>
  </si>
  <si>
    <t>Place Of Service Code</t>
  </si>
  <si>
    <t>Claims service code</t>
  </si>
  <si>
    <t>Place of Service Description</t>
  </si>
  <si>
    <t>Claims service description</t>
  </si>
  <si>
    <t>Claim Input Date</t>
  </si>
  <si>
    <t>Claims date</t>
  </si>
  <si>
    <t>Claim Pend Date</t>
  </si>
  <si>
    <t>Pend Code</t>
  </si>
  <si>
    <t>Claims code pend</t>
  </si>
  <si>
    <t>Pend Reason</t>
  </si>
  <si>
    <t>Claims reason pend</t>
  </si>
  <si>
    <t>Member Admission Date</t>
  </si>
  <si>
    <t>Date of admission of the patient</t>
  </si>
  <si>
    <t>Member Discharge Date</t>
  </si>
  <si>
    <t>Date of discharge of the patient</t>
  </si>
  <si>
    <t>Total Benefit Amount</t>
  </si>
  <si>
    <t>Claims amount paid</t>
  </si>
  <si>
    <t>Prior Authorization Number</t>
  </si>
  <si>
    <t>Claims number</t>
  </si>
  <si>
    <t>Referral Number</t>
  </si>
  <si>
    <t>Claims number referral</t>
  </si>
  <si>
    <t>Primary Diagnosis Code</t>
  </si>
  <si>
    <t>Primary diagnosis code</t>
  </si>
  <si>
    <t>Admitting Diagnosis Code</t>
  </si>
  <si>
    <t>Claims code</t>
  </si>
  <si>
    <t>Additional Diagnosis Code 1</t>
  </si>
  <si>
    <t>Claims diagnosis code 1</t>
  </si>
  <si>
    <t>Additional Diagnosis Code 2</t>
  </si>
  <si>
    <t>Claims diagnosis code 2</t>
  </si>
  <si>
    <t>Additional Diagnosis Code 3</t>
  </si>
  <si>
    <t>Claims diagnosis code 3</t>
  </si>
  <si>
    <t>Additional Diagnosis Code 4</t>
  </si>
  <si>
    <t>Claims diagnosis code 4</t>
  </si>
  <si>
    <t>Primary Procedure Code</t>
  </si>
  <si>
    <t>Primary Procedure Type</t>
  </si>
  <si>
    <t>Emergancy Indicator</t>
  </si>
  <si>
    <t>Claims indicator emergancy</t>
  </si>
  <si>
    <t>Additional Procedure Code 1</t>
  </si>
  <si>
    <t>Claims procedure code 1</t>
  </si>
  <si>
    <t>Additional Procedure Code 2</t>
  </si>
  <si>
    <t>Claims procedure code 2</t>
  </si>
  <si>
    <t>Additional Procedure Code 3</t>
  </si>
  <si>
    <t>Claims procedure code 3</t>
  </si>
  <si>
    <t>Additional Procedure Code 4</t>
  </si>
  <si>
    <t>Claims procedure code 4</t>
  </si>
  <si>
    <t>Additional Procedure Type 1</t>
  </si>
  <si>
    <t>Claims procedure type 1</t>
  </si>
  <si>
    <t>Additional Procedure Type 2</t>
  </si>
  <si>
    <t>Claims procedure type 2</t>
  </si>
  <si>
    <t>Additional Procedure Type 3</t>
  </si>
  <si>
    <t>Claims procedure type 3</t>
  </si>
  <si>
    <t>Additional Procedure Type 4</t>
  </si>
  <si>
    <t>Claims procedure type 4</t>
  </si>
  <si>
    <t>Claim Process Status</t>
  </si>
  <si>
    <t>Claim process or denied</t>
  </si>
  <si>
    <t>Claim Reject Code</t>
  </si>
  <si>
    <t>If denied, deniel code</t>
  </si>
  <si>
    <t>Claim Reject Reason</t>
  </si>
  <si>
    <t>If denied, reasons for deniel</t>
  </si>
  <si>
    <t>Member/Patient Information</t>
  </si>
  <si>
    <t>Member ID</t>
  </si>
  <si>
    <t>Member unique id</t>
  </si>
  <si>
    <t>Member Name</t>
  </si>
  <si>
    <t>Member name member</t>
  </si>
  <si>
    <t>Member_City</t>
  </si>
  <si>
    <t>Member city member</t>
  </si>
  <si>
    <t>Member_State</t>
  </si>
  <si>
    <t>Member state member</t>
  </si>
  <si>
    <t>Member DOB</t>
  </si>
  <si>
    <t>Member date of birth</t>
  </si>
  <si>
    <t>Member Policy No</t>
  </si>
  <si>
    <t>Unique Policy number</t>
  </si>
  <si>
    <t>Policy Status</t>
  </si>
  <si>
    <t>Policy status (Inforce, Lapse etc)</t>
  </si>
  <si>
    <t>Member Gender</t>
  </si>
  <si>
    <t>Gender</t>
  </si>
  <si>
    <t>Plan Information</t>
  </si>
  <si>
    <t>LOB</t>
  </si>
  <si>
    <t>Group Id</t>
  </si>
  <si>
    <t xml:space="preserve">Grouping by Product type (GP/SP/ HS/ Maternity/ Dental/ Health Screening/ Critical illness/Hospital Income/ Optical/ Paediatrician)   , to group by product code. </t>
  </si>
  <si>
    <t>Product Id</t>
  </si>
  <si>
    <t>Plan id product</t>
  </si>
  <si>
    <t>Channel</t>
  </si>
  <si>
    <t>Banca/ Broker / Direct / Agent/ Voluntary - Disribution channel</t>
  </si>
  <si>
    <t>Network Indicator</t>
  </si>
  <si>
    <t>Plan indicator network</t>
  </si>
  <si>
    <t>Payee Indicator</t>
  </si>
  <si>
    <t>Plan indicator payee</t>
  </si>
  <si>
    <t>Owner Identification</t>
  </si>
  <si>
    <t>Policy Owner ID#  OR Company Registration no.</t>
  </si>
  <si>
    <t>Owner Name</t>
  </si>
  <si>
    <t>Policy Owner Name (For Group policy display Company Name)</t>
  </si>
  <si>
    <t>Insured Information</t>
  </si>
  <si>
    <t>Insured ID</t>
  </si>
  <si>
    <t>Insured System ID</t>
  </si>
  <si>
    <t>Insured Identification</t>
  </si>
  <si>
    <t>Insured ID#</t>
  </si>
  <si>
    <t>Insured Name</t>
  </si>
  <si>
    <t>Insured DOB</t>
  </si>
  <si>
    <t xml:space="preserve">Insured's birthday date </t>
  </si>
  <si>
    <t>Insured Gender</t>
  </si>
  <si>
    <t>Insured Gender (F / M)</t>
  </si>
  <si>
    <t>Relationship</t>
  </si>
  <si>
    <t>Insured_relationship for C - Children, S- Spose, I - Insured, E - Employee (G4 only)</t>
  </si>
  <si>
    <t>Appollo Hospitals</t>
  </si>
  <si>
    <t>Fortis</t>
  </si>
  <si>
    <t>KMC</t>
  </si>
  <si>
    <t>Suriya</t>
  </si>
  <si>
    <t>SRM</t>
  </si>
  <si>
    <t>Kaliappa</t>
  </si>
  <si>
    <t>Vijay Hospital</t>
  </si>
  <si>
    <t>CSI Kalyani</t>
  </si>
  <si>
    <t>CMC Vellore</t>
  </si>
  <si>
    <t>Agarwal - Madurai</t>
  </si>
  <si>
    <t>Kovai Medical Center</t>
  </si>
  <si>
    <t>Billroth</t>
  </si>
  <si>
    <t>APHPL</t>
  </si>
  <si>
    <t>FRTSS</t>
  </si>
  <si>
    <t>KMCSS</t>
  </si>
  <si>
    <t>SRYTT</t>
  </si>
  <si>
    <t>SRMCD</t>
  </si>
  <si>
    <t>KPCGG</t>
  </si>
  <si>
    <t>VJHPL</t>
  </si>
  <si>
    <t>CSIKL</t>
  </si>
  <si>
    <t>CMCVL</t>
  </si>
  <si>
    <t>AGRMD</t>
  </si>
  <si>
    <t>KMCTT</t>
  </si>
  <si>
    <t>BLRTH</t>
  </si>
  <si>
    <t>Multispeciality</t>
  </si>
  <si>
    <t>Speciality</t>
  </si>
  <si>
    <t>Major</t>
  </si>
  <si>
    <t>Minor</t>
  </si>
  <si>
    <t>Chennai</t>
  </si>
  <si>
    <t>Trichy</t>
  </si>
  <si>
    <t>Vellore</t>
  </si>
  <si>
    <t>Madurai</t>
  </si>
  <si>
    <t>Coimbatore</t>
  </si>
  <si>
    <t>TamilNadu</t>
  </si>
  <si>
    <t>India</t>
  </si>
  <si>
    <t>INN</t>
  </si>
  <si>
    <t>OON</t>
  </si>
  <si>
    <t>C001</t>
  </si>
  <si>
    <t>C002</t>
  </si>
  <si>
    <t>C003</t>
  </si>
  <si>
    <t>C004</t>
  </si>
  <si>
    <t>C005</t>
  </si>
  <si>
    <t>C006</t>
  </si>
  <si>
    <t>C007</t>
  </si>
  <si>
    <t>In Process</t>
  </si>
  <si>
    <t>Challenged</t>
  </si>
  <si>
    <t>Request for Proof</t>
  </si>
  <si>
    <t>Documentation Pending</t>
  </si>
  <si>
    <t>COO</t>
  </si>
  <si>
    <t>DFF</t>
  </si>
  <si>
    <t>CVG</t>
  </si>
  <si>
    <t>CLR</t>
  </si>
  <si>
    <t>PND</t>
  </si>
  <si>
    <t>OBS</t>
  </si>
  <si>
    <t>CAR</t>
  </si>
  <si>
    <t>NPH</t>
  </si>
  <si>
    <t>HPM</t>
  </si>
  <si>
    <t>HIG</t>
  </si>
  <si>
    <t>NNN</t>
  </si>
  <si>
    <t>NRP</t>
  </si>
  <si>
    <t>NGF</t>
  </si>
  <si>
    <t>NPD</t>
  </si>
  <si>
    <t>MJD</t>
  </si>
  <si>
    <t>JKK</t>
  </si>
  <si>
    <t>RAM</t>
  </si>
  <si>
    <t>TNF</t>
  </si>
  <si>
    <t>GFT</t>
  </si>
  <si>
    <t>CRF</t>
  </si>
  <si>
    <t>YHD</t>
  </si>
  <si>
    <t>KSL</t>
  </si>
  <si>
    <t>MYP</t>
  </si>
  <si>
    <t>ZPD</t>
  </si>
  <si>
    <t>BCR</t>
  </si>
  <si>
    <t>ISC</t>
  </si>
  <si>
    <t>MSP</t>
  </si>
  <si>
    <t>RJD</t>
  </si>
  <si>
    <t>TSD</t>
  </si>
  <si>
    <t>AKB</t>
  </si>
  <si>
    <t>KID</t>
  </si>
  <si>
    <t>BID</t>
  </si>
  <si>
    <t>MID</t>
  </si>
  <si>
    <t>LOD</t>
  </si>
  <si>
    <t>POF</t>
  </si>
  <si>
    <t>CIL</t>
  </si>
  <si>
    <t>NJS</t>
  </si>
  <si>
    <t>PEF</t>
  </si>
  <si>
    <t>KYS</t>
  </si>
  <si>
    <t>OPF</t>
  </si>
  <si>
    <t>YES</t>
  </si>
  <si>
    <t>NO</t>
  </si>
  <si>
    <t>ERT</t>
  </si>
  <si>
    <t>INV</t>
  </si>
  <si>
    <t>VLD</t>
  </si>
  <si>
    <t>FRD</t>
  </si>
  <si>
    <t>FTG</t>
  </si>
  <si>
    <t>Invalid</t>
  </si>
  <si>
    <t>Fraud</t>
  </si>
  <si>
    <t>Fraud Final</t>
  </si>
  <si>
    <t>OBS1</t>
  </si>
  <si>
    <t>OBS11</t>
  </si>
  <si>
    <t>OBS111</t>
  </si>
  <si>
    <t>OBS1111</t>
  </si>
  <si>
    <t>OBS11111</t>
  </si>
  <si>
    <t>RAM1</t>
  </si>
  <si>
    <t>RAM111</t>
  </si>
  <si>
    <t>RAM1111</t>
  </si>
  <si>
    <t>RAM11111</t>
  </si>
  <si>
    <t>RAM111111</t>
  </si>
  <si>
    <t>KID1</t>
  </si>
  <si>
    <t>KID11</t>
  </si>
  <si>
    <t>KID111</t>
  </si>
  <si>
    <t>CAR1</t>
  </si>
  <si>
    <t>CAR11</t>
  </si>
  <si>
    <t>CAR111</t>
  </si>
  <si>
    <t>CAR1111</t>
  </si>
  <si>
    <t>CAR11111</t>
  </si>
  <si>
    <t>TNF1</t>
  </si>
  <si>
    <t>TNF111</t>
  </si>
  <si>
    <t>TNF1111</t>
  </si>
  <si>
    <t>TNF11111</t>
  </si>
  <si>
    <t>TNF111111</t>
  </si>
  <si>
    <t>BID1</t>
  </si>
  <si>
    <t>BID11</t>
  </si>
  <si>
    <t>BID111</t>
  </si>
  <si>
    <t>NPH1</t>
  </si>
  <si>
    <t>NPH11</t>
  </si>
  <si>
    <t>NPH111</t>
  </si>
  <si>
    <t>NPH1111</t>
  </si>
  <si>
    <t>NPH11111</t>
  </si>
  <si>
    <t>GFT1</t>
  </si>
  <si>
    <t>GFT111</t>
  </si>
  <si>
    <t>GFT1111</t>
  </si>
  <si>
    <t>GFT11111</t>
  </si>
  <si>
    <t>GFT111111</t>
  </si>
  <si>
    <t>MID1</t>
  </si>
  <si>
    <t>MID11</t>
  </si>
  <si>
    <t>MID111</t>
  </si>
  <si>
    <t>HPM1</t>
  </si>
  <si>
    <t>HPM11</t>
  </si>
  <si>
    <t>HPM111</t>
  </si>
  <si>
    <t>HPM1111</t>
  </si>
  <si>
    <t>HPM11111</t>
  </si>
  <si>
    <t>CRF1</t>
  </si>
  <si>
    <t>CRF111</t>
  </si>
  <si>
    <t>CRF1111</t>
  </si>
  <si>
    <t>CRF11111</t>
  </si>
  <si>
    <t>CRF111111</t>
  </si>
  <si>
    <t>LOD1</t>
  </si>
  <si>
    <t>LOD11</t>
  </si>
  <si>
    <t>LOD111</t>
  </si>
  <si>
    <t>HIG1</t>
  </si>
  <si>
    <t>HIG11</t>
  </si>
  <si>
    <t>HIG111</t>
  </si>
  <si>
    <t>HIG1111</t>
  </si>
  <si>
    <t>HIG11111</t>
  </si>
  <si>
    <t>YHD1</t>
  </si>
  <si>
    <t>YHD111</t>
  </si>
  <si>
    <t>YHD1111</t>
  </si>
  <si>
    <t>YHD11111</t>
  </si>
  <si>
    <t>YHD111111</t>
  </si>
  <si>
    <t>POF1</t>
  </si>
  <si>
    <t>POF11</t>
  </si>
  <si>
    <t>POF111</t>
  </si>
  <si>
    <t>NNN1</t>
  </si>
  <si>
    <t>NNN11</t>
  </si>
  <si>
    <t>NNN111</t>
  </si>
  <si>
    <t>NNN1111</t>
  </si>
  <si>
    <t>NNN11111</t>
  </si>
  <si>
    <t>KSL1</t>
  </si>
  <si>
    <t>KSL111</t>
  </si>
  <si>
    <t>KSL1111</t>
  </si>
  <si>
    <t>KSL11111</t>
  </si>
  <si>
    <t>KSL111111</t>
  </si>
  <si>
    <t>CIL1</t>
  </si>
  <si>
    <t>CIL11</t>
  </si>
  <si>
    <t>CIL111</t>
  </si>
  <si>
    <t>NRP1</t>
  </si>
  <si>
    <t>NRP11</t>
  </si>
  <si>
    <t>NRP111</t>
  </si>
  <si>
    <t>NRP1111</t>
  </si>
  <si>
    <t>NRP11111</t>
  </si>
  <si>
    <t>MYP1</t>
  </si>
  <si>
    <t>MYP111</t>
  </si>
  <si>
    <t>MYP1111</t>
  </si>
  <si>
    <t>MYP11111</t>
  </si>
  <si>
    <t>MYP111111</t>
  </si>
  <si>
    <t>NJS1</t>
  </si>
  <si>
    <t>NJS11</t>
  </si>
  <si>
    <t>NJS111</t>
  </si>
  <si>
    <t>NGF1</t>
  </si>
  <si>
    <t>NGF11</t>
  </si>
  <si>
    <t>NGF111</t>
  </si>
  <si>
    <t>NGF1111</t>
  </si>
  <si>
    <t>NGF11111</t>
  </si>
  <si>
    <t>ZPD1</t>
  </si>
  <si>
    <t>ZPD111</t>
  </si>
  <si>
    <t>ZPD1111</t>
  </si>
  <si>
    <t>ZPD11111</t>
  </si>
  <si>
    <t>ZPD111111</t>
  </si>
  <si>
    <t>PEF1</t>
  </si>
  <si>
    <t>PEF11</t>
  </si>
  <si>
    <t>PEF111</t>
  </si>
  <si>
    <t>NPD1</t>
  </si>
  <si>
    <t>NPD11</t>
  </si>
  <si>
    <t>NPD111</t>
  </si>
  <si>
    <t>NPD1111</t>
  </si>
  <si>
    <t>NPD11111</t>
  </si>
  <si>
    <t>BCR1</t>
  </si>
  <si>
    <t>BCR111</t>
  </si>
  <si>
    <t>BCR1111</t>
  </si>
  <si>
    <t>BCR11111</t>
  </si>
  <si>
    <t>BCR111111</t>
  </si>
  <si>
    <t>KYS1</t>
  </si>
  <si>
    <t>KYS11</t>
  </si>
  <si>
    <t>KYS111</t>
  </si>
  <si>
    <t>MJD1</t>
  </si>
  <si>
    <t>MJD11</t>
  </si>
  <si>
    <t>MJD111</t>
  </si>
  <si>
    <t>MJD1111</t>
  </si>
  <si>
    <t>MJD11111</t>
  </si>
  <si>
    <t>ISC1</t>
  </si>
  <si>
    <t>ISC111</t>
  </si>
  <si>
    <t>ISC1111</t>
  </si>
  <si>
    <t>ISC11111</t>
  </si>
  <si>
    <t>ISC111111</t>
  </si>
  <si>
    <t>OPF1</t>
  </si>
  <si>
    <t>OPF11</t>
  </si>
  <si>
    <t>OPF111</t>
  </si>
  <si>
    <t>JKK1</t>
  </si>
  <si>
    <t>JKK11</t>
  </si>
  <si>
    <t>JKK111</t>
  </si>
  <si>
    <t>JKK1111</t>
  </si>
  <si>
    <t>JKK11111</t>
  </si>
  <si>
    <t>MSP1</t>
  </si>
  <si>
    <t>MSP111</t>
  </si>
  <si>
    <t>MSP1111</t>
  </si>
  <si>
    <t>MSP11111</t>
  </si>
  <si>
    <t>MSP111111</t>
  </si>
  <si>
    <t>TSD1</t>
  </si>
  <si>
    <t>TSD111</t>
  </si>
  <si>
    <t>TSD1111</t>
  </si>
  <si>
    <t>TSD11111</t>
  </si>
  <si>
    <t>TSD111111</t>
  </si>
  <si>
    <t>AKB1</t>
  </si>
  <si>
    <t>AKB111</t>
  </si>
  <si>
    <t>AKB1111</t>
  </si>
  <si>
    <t>AKB11111</t>
  </si>
  <si>
    <t>AKB111111</t>
  </si>
  <si>
    <t>RJD1</t>
  </si>
  <si>
    <t>RJD111</t>
  </si>
  <si>
    <t>RJD1111</t>
  </si>
  <si>
    <t>RJD11111</t>
  </si>
  <si>
    <t>RJD111111</t>
  </si>
  <si>
    <t>GP</t>
  </si>
  <si>
    <t>SP</t>
  </si>
  <si>
    <t>Hospital Income</t>
  </si>
  <si>
    <t>HS</t>
  </si>
  <si>
    <t>Maternity</t>
  </si>
  <si>
    <t>Dental</t>
  </si>
  <si>
    <t>Health Screening</t>
  </si>
  <si>
    <t>Critical illness</t>
  </si>
  <si>
    <t>Optical</t>
  </si>
  <si>
    <t>Paediatrician</t>
  </si>
  <si>
    <t>Voluntary - Disribution channel</t>
  </si>
  <si>
    <t>Agent</t>
  </si>
  <si>
    <t>Direct</t>
  </si>
  <si>
    <t>Broker</t>
  </si>
  <si>
    <t>Banca</t>
  </si>
  <si>
    <t>OUT</t>
  </si>
  <si>
    <t>CLD</t>
  </si>
  <si>
    <t>INT</t>
  </si>
  <si>
    <t>PR56250</t>
  </si>
  <si>
    <t>PR50700</t>
  </si>
  <si>
    <t>PR70190</t>
  </si>
  <si>
    <t>PR64730</t>
  </si>
  <si>
    <t>PR58360</t>
  </si>
  <si>
    <t>PR72150</t>
  </si>
  <si>
    <t>PR71580</t>
  </si>
  <si>
    <t>PR47360</t>
  </si>
  <si>
    <t>PR52920</t>
  </si>
  <si>
    <t>PR69250</t>
  </si>
  <si>
    <t>PR75740</t>
  </si>
  <si>
    <t>PR45430</t>
  </si>
  <si>
    <t>PR66650</t>
  </si>
  <si>
    <t>PR54380</t>
  </si>
  <si>
    <t>PR85700</t>
  </si>
  <si>
    <t>PR56930</t>
  </si>
  <si>
    <t>PR61430</t>
  </si>
  <si>
    <t>PR90720</t>
  </si>
  <si>
    <t>PR96380</t>
  </si>
  <si>
    <t>PR82060</t>
  </si>
  <si>
    <t>PR89420</t>
  </si>
  <si>
    <t>PR73850</t>
  </si>
  <si>
    <t>PR96610</t>
  </si>
  <si>
    <t>PR68380</t>
  </si>
  <si>
    <t>PR67070</t>
  </si>
  <si>
    <t>PR67190</t>
  </si>
  <si>
    <t>PR65910</t>
  </si>
  <si>
    <t>PR68930</t>
  </si>
  <si>
    <t>PR55600</t>
  </si>
  <si>
    <t>PR73800</t>
  </si>
  <si>
    <t>PR80550</t>
  </si>
  <si>
    <t>PR95410</t>
  </si>
  <si>
    <t>PR76860</t>
  </si>
  <si>
    <t>PR70800</t>
  </si>
  <si>
    <t>PR97310</t>
  </si>
  <si>
    <t>PR70320</t>
  </si>
  <si>
    <t>PR86270</t>
  </si>
  <si>
    <t>PR76920</t>
  </si>
  <si>
    <t>PR96760</t>
  </si>
  <si>
    <t>PR59790</t>
  </si>
  <si>
    <t>PR58090</t>
  </si>
  <si>
    <t>PR56450</t>
  </si>
  <si>
    <t>PR89490</t>
  </si>
  <si>
    <t>PR94410</t>
  </si>
  <si>
    <t>PR90850</t>
  </si>
  <si>
    <t>PR72220</t>
  </si>
  <si>
    <t>PR47930</t>
  </si>
  <si>
    <t>PR57850</t>
  </si>
  <si>
    <t>PR50630</t>
  </si>
  <si>
    <t>PR46930</t>
  </si>
  <si>
    <t>PR90060</t>
  </si>
  <si>
    <t>PR74200</t>
  </si>
  <si>
    <t>PR64580</t>
  </si>
  <si>
    <t>PR49850</t>
  </si>
  <si>
    <t>PR66530</t>
  </si>
  <si>
    <t>PR77520</t>
  </si>
  <si>
    <t>PR61000</t>
  </si>
  <si>
    <t>PR53300</t>
  </si>
  <si>
    <t>PR77740</t>
  </si>
  <si>
    <t>PR84910</t>
  </si>
  <si>
    <t>PR55390</t>
  </si>
  <si>
    <t>PR91180</t>
  </si>
  <si>
    <t>PR51240</t>
  </si>
  <si>
    <t>PR80890</t>
  </si>
  <si>
    <t>PR67360</t>
  </si>
  <si>
    <t>PR84870</t>
  </si>
  <si>
    <t>PR86730</t>
  </si>
  <si>
    <t>PR65350</t>
  </si>
  <si>
    <t>PR82950</t>
  </si>
  <si>
    <t>PR45210</t>
  </si>
  <si>
    <t>PR90721</t>
  </si>
  <si>
    <t>EMR</t>
  </si>
  <si>
    <t>CRC</t>
  </si>
  <si>
    <t>NRM</t>
  </si>
  <si>
    <t>ICU</t>
  </si>
  <si>
    <t>NAA</t>
  </si>
  <si>
    <t>MB66380</t>
  </si>
  <si>
    <t>MB38440</t>
  </si>
  <si>
    <t>MB58000</t>
  </si>
  <si>
    <t>MB74430</t>
  </si>
  <si>
    <t>MB84690</t>
  </si>
  <si>
    <t>MB37630</t>
  </si>
  <si>
    <t>MB61910</t>
  </si>
  <si>
    <t>MB37520</t>
  </si>
  <si>
    <t>MB51050</t>
  </si>
  <si>
    <t>MB65390</t>
  </si>
  <si>
    <t>MB85190</t>
  </si>
  <si>
    <t>MB86520</t>
  </si>
  <si>
    <t>MB85540</t>
  </si>
  <si>
    <t>MB39570</t>
  </si>
  <si>
    <t>MB49820</t>
  </si>
  <si>
    <t>MB55080</t>
  </si>
  <si>
    <t>MB84030</t>
  </si>
  <si>
    <t>MB56120</t>
  </si>
  <si>
    <t>MB72440</t>
  </si>
  <si>
    <t>MB42790</t>
  </si>
  <si>
    <t>MB83300</t>
  </si>
  <si>
    <t>MB89330</t>
  </si>
  <si>
    <t>MB52980</t>
  </si>
  <si>
    <t>MB85100</t>
  </si>
  <si>
    <t>MB45270</t>
  </si>
  <si>
    <t>MB43010</t>
  </si>
  <si>
    <t>MB58100</t>
  </si>
  <si>
    <t>MB89370</t>
  </si>
  <si>
    <t>MB77280</t>
  </si>
  <si>
    <t>MB73290</t>
  </si>
  <si>
    <t>MB62360</t>
  </si>
  <si>
    <t>MB38830</t>
  </si>
  <si>
    <t>MB59170</t>
  </si>
  <si>
    <t>MB56620</t>
  </si>
  <si>
    <t>MB75950</t>
  </si>
  <si>
    <t>MB70990</t>
  </si>
  <si>
    <t>MB53730</t>
  </si>
  <si>
    <t>MB80120</t>
  </si>
  <si>
    <t>MB74420</t>
  </si>
  <si>
    <t>MB44430</t>
  </si>
  <si>
    <t>MB53900</t>
  </si>
  <si>
    <t>MB58780</t>
  </si>
  <si>
    <t>MB70250</t>
  </si>
  <si>
    <t>MB40210</t>
  </si>
  <si>
    <t>MB90500</t>
  </si>
  <si>
    <t>MB81840</t>
  </si>
  <si>
    <t>MB74090</t>
  </si>
  <si>
    <t>MB89890</t>
  </si>
  <si>
    <t>MB56140</t>
  </si>
  <si>
    <t>MB90240</t>
  </si>
  <si>
    <t>MB79110</t>
  </si>
  <si>
    <t>MB75900</t>
  </si>
  <si>
    <t>MB43980</t>
  </si>
  <si>
    <t>MB80110</t>
  </si>
  <si>
    <t>MB84320</t>
  </si>
  <si>
    <t>MB71100</t>
  </si>
  <si>
    <t>MB85530</t>
  </si>
  <si>
    <t>MB90470</t>
  </si>
  <si>
    <t>MB45810</t>
  </si>
  <si>
    <t>MB79340</t>
  </si>
  <si>
    <t>MB68500</t>
  </si>
  <si>
    <t>MB45320</t>
  </si>
  <si>
    <t>MB84660</t>
  </si>
  <si>
    <t>MB56780</t>
  </si>
  <si>
    <t>MB44910</t>
  </si>
  <si>
    <t>MB56660</t>
  </si>
  <si>
    <t>MB55990</t>
  </si>
  <si>
    <t>MB88680</t>
  </si>
  <si>
    <t>MB68300</t>
  </si>
  <si>
    <t>MB70410</t>
  </si>
  <si>
    <t>MB74220</t>
  </si>
  <si>
    <t>INFORCE</t>
  </si>
  <si>
    <t>MALE</t>
  </si>
  <si>
    <t>FEMALE</t>
  </si>
  <si>
    <t>AAAAA</t>
  </si>
  <si>
    <t>BBBBBB</t>
  </si>
  <si>
    <t>CCCCC</t>
  </si>
  <si>
    <t>DDDDD</t>
  </si>
  <si>
    <t>SELF</t>
  </si>
  <si>
    <t>Features selected for Feature Analysis</t>
  </si>
  <si>
    <t>TotalCharge</t>
  </si>
  <si>
    <t>PendCode</t>
  </si>
  <si>
    <t>AdmittingDiagnosisCode</t>
  </si>
  <si>
    <t>Age</t>
  </si>
  <si>
    <t>ADMITTINGDIAGNOSISCODENO</t>
  </si>
  <si>
    <t>PENDCODENO</t>
  </si>
  <si>
    <t>PrimaryProcedureCode</t>
  </si>
  <si>
    <t>MemberGender</t>
  </si>
  <si>
    <t>AdditionalProcedureType1</t>
  </si>
  <si>
    <t>---</t>
  </si>
  <si>
    <t>PRIMARYPROCEDURECODENO</t>
  </si>
  <si>
    <t>PrimaryDiagnosisCode</t>
  </si>
  <si>
    <t>PRIMARYDIAGNOSISCODENO</t>
  </si>
  <si>
    <t>ADDITIONALPROCEDURETYPE1NO</t>
  </si>
  <si>
    <t>BillingProviderCode</t>
  </si>
  <si>
    <t>MEMBERGENDERNO</t>
  </si>
  <si>
    <t>BILLINGPROVIDERCODENO</t>
  </si>
  <si>
    <t>INP</t>
  </si>
  <si>
    <t>Inappropriate Procedure</t>
  </si>
  <si>
    <t>CLAIMREJECTCODE</t>
  </si>
  <si>
    <t>GroupId</t>
  </si>
  <si>
    <t>GROUPIDNO</t>
  </si>
  <si>
    <t>Correct claim</t>
  </si>
  <si>
    <t>ClaimRejectCode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</si>
</sst>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3C3B3B"/>
      <name val="Arial"/>
      <family val="2"/>
    </font>
    <font>
      <b/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63">
    <xf numFmtId="0" fontId="0" fillId="0" borderId="0" xfId="0"/>
    <xf numFmtId="0" fontId="3" fillId="0" borderId="1" xfId="1" applyFont="1" applyFill="1" applyBorder="1" applyAlignment="1">
      <alignment vertical="top" wrapText="1" shrinkToFit="1"/>
    </xf>
    <xf numFmtId="0" fontId="3" fillId="0" borderId="1" xfId="1" applyFont="1" applyBorder="1" applyAlignment="1">
      <alignment vertical="top" wrapText="1" shrinkToFit="1"/>
    </xf>
    <xf numFmtId="0" fontId="2" fillId="2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vertical="top" wrapText="1"/>
    </xf>
    <xf numFmtId="0" fontId="3" fillId="0" borderId="1" xfId="0" applyFont="1" applyFill="1" applyBorder="1" applyAlignment="1">
      <alignment horizontal="left" vertical="top" wrapText="1"/>
    </xf>
    <xf numFmtId="0" fontId="0" fillId="0" borderId="1" xfId="0" applyFill="1" applyBorder="1" applyAlignment="1">
      <alignment vertical="top" wrapText="1"/>
    </xf>
    <xf numFmtId="0" fontId="0" fillId="0" borderId="1" xfId="0" applyFont="1" applyFill="1" applyBorder="1" applyAlignment="1">
      <alignment horizontal="left" vertical="top" wrapText="1"/>
    </xf>
    <xf numFmtId="0" fontId="0" fillId="0" borderId="1" xfId="0" applyBorder="1" applyAlignment="1">
      <alignment horizontal="center" vertical="top" wrapText="1"/>
    </xf>
    <xf numFmtId="0" fontId="0" fillId="0" borderId="0" xfId="0" applyAlignment="1">
      <alignment vertical="top" wrapText="1"/>
    </xf>
    <xf numFmtId="0" fontId="0" fillId="0" borderId="1" xfId="0" applyBorder="1"/>
    <xf numFmtId="0" fontId="5" fillId="0" borderId="1" xfId="0" applyFont="1" applyBorder="1"/>
    <xf numFmtId="0" fontId="4" fillId="0" borderId="1" xfId="0" applyFont="1" applyBorder="1" applyAlignment="1">
      <alignment vertical="top" wrapText="1"/>
    </xf>
    <xf numFmtId="0" fontId="4" fillId="5" borderId="1" xfId="0" applyFont="1" applyFill="1" applyBorder="1" applyAlignment="1">
      <alignment vertical="top" wrapText="1"/>
    </xf>
    <xf numFmtId="0" fontId="6" fillId="5" borderId="1" xfId="0" applyFont="1" applyFill="1" applyBorder="1" applyAlignment="1">
      <alignment horizontal="left" vertical="top" wrapText="1"/>
    </xf>
    <xf numFmtId="15" fontId="0" fillId="0" borderId="1" xfId="0" applyNumberFormat="1" applyBorder="1" applyAlignment="1">
      <alignment horizontal="center" vertical="top" wrapText="1"/>
    </xf>
    <xf numFmtId="0" fontId="2" fillId="2" borderId="5" xfId="0" applyFont="1" applyFill="1" applyBorder="1" applyAlignment="1">
      <alignment horizontal="center" vertical="top" wrapText="1"/>
    </xf>
    <xf numFmtId="0" fontId="0" fillId="0" borderId="4" xfId="0" applyBorder="1"/>
    <xf numFmtId="15" fontId="0" fillId="5" borderId="1" xfId="0" applyNumberFormat="1" applyFill="1" applyBorder="1" applyAlignment="1">
      <alignment vertical="top" wrapText="1"/>
    </xf>
    <xf numFmtId="15" fontId="0" fillId="0" borderId="1" xfId="0" applyNumberFormat="1" applyBorder="1" applyAlignment="1">
      <alignment vertical="top" wrapText="1"/>
    </xf>
    <xf numFmtId="14" fontId="0" fillId="0" borderId="1" xfId="0" applyNumberFormat="1" applyBorder="1" applyAlignment="1">
      <alignment vertical="top" wrapText="1"/>
    </xf>
    <xf numFmtId="0" fontId="4" fillId="0" borderId="0" xfId="0" applyFont="1"/>
    <xf numFmtId="0" fontId="0" fillId="0" borderId="0" xfId="0" quotePrefix="1"/>
    <xf numFmtId="0" fontId="0" fillId="0" borderId="5" xfId="0" applyBorder="1" applyAlignment="1">
      <alignment vertical="top" wrapText="1"/>
    </xf>
    <xf numFmtId="0" fontId="0" fillId="0" borderId="5" xfId="0" applyBorder="1"/>
    <xf numFmtId="0" fontId="0" fillId="0" borderId="6" xfId="0" applyBorder="1" applyAlignment="1">
      <alignment vertical="top" wrapText="1"/>
    </xf>
    <xf numFmtId="0" fontId="0" fillId="0" borderId="6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 applyAlignment="1">
      <alignment vertical="top" wrapText="1"/>
    </xf>
    <xf numFmtId="0" fontId="0" fillId="6" borderId="13" xfId="0" applyFill="1" applyBorder="1" applyAlignment="1">
      <alignment vertical="top" wrapText="1"/>
    </xf>
    <xf numFmtId="0" fontId="0" fillId="0" borderId="14" xfId="0" applyBorder="1"/>
    <xf numFmtId="0" fontId="0" fillId="0" borderId="15" xfId="0" applyBorder="1"/>
    <xf numFmtId="0" fontId="0" fillId="3" borderId="3" xfId="0" applyFill="1" applyBorder="1" applyAlignment="1">
      <alignment vertical="top" wrapText="1"/>
    </xf>
    <xf numFmtId="0" fontId="0" fillId="3" borderId="4" xfId="0" applyFill="1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7" xfId="0" applyBorder="1" applyAlignment="1">
      <alignment vertical="top" wrapText="1"/>
    </xf>
    <xf numFmtId="0" fontId="4" fillId="0" borderId="5" xfId="0" applyFont="1" applyBorder="1" applyAlignment="1">
      <alignment vertical="top" wrapText="1"/>
    </xf>
    <xf numFmtId="0" fontId="4" fillId="0" borderId="6" xfId="0" applyFont="1" applyBorder="1" applyAlignment="1">
      <alignment vertical="top" wrapText="1"/>
    </xf>
    <xf numFmtId="0" fontId="4" fillId="0" borderId="7" xfId="0" applyFont="1" applyBorder="1" applyAlignment="1">
      <alignment vertical="top" wrapText="1"/>
    </xf>
    <xf numFmtId="0" fontId="0" fillId="6" borderId="21" xfId="0" applyFill="1" applyBorder="1" applyAlignment="1">
      <alignment vertical="top" wrapText="1"/>
    </xf>
    <xf numFmtId="0" fontId="0" fillId="0" borderId="7" xfId="0" applyFont="1" applyBorder="1" applyAlignment="1">
      <alignment vertical="top" wrapText="1"/>
    </xf>
    <xf numFmtId="1" fontId="0" fillId="0" borderId="0" xfId="0" applyNumberFormat="1"/>
    <xf numFmtId="0" fontId="4" fillId="5" borderId="6" xfId="0" applyFont="1" applyFill="1" applyBorder="1" applyAlignment="1">
      <alignment vertical="top" wrapText="1"/>
    </xf>
    <xf numFmtId="0" fontId="4" fillId="5" borderId="7" xfId="0" applyFont="1" applyFill="1" applyBorder="1"/>
    <xf numFmtId="0" fontId="4" fillId="5" borderId="8" xfId="0" applyFont="1" applyFill="1" applyBorder="1"/>
    <xf numFmtId="0" fontId="0" fillId="7" borderId="1" xfId="0" applyFill="1" applyBorder="1" applyAlignment="1">
      <alignment vertical="top" wrapText="1"/>
    </xf>
    <xf numFmtId="0" fontId="3" fillId="7" borderId="3" xfId="1" applyFont="1" applyFill="1" applyBorder="1" applyAlignment="1">
      <alignment vertical="top" wrapText="1" shrinkToFit="1"/>
    </xf>
    <xf numFmtId="0" fontId="0" fillId="8" borderId="1" xfId="0" applyFill="1" applyBorder="1" applyAlignment="1">
      <alignment vertical="top" wrapText="1"/>
    </xf>
    <xf numFmtId="0" fontId="0" fillId="8" borderId="1" xfId="0" applyFont="1" applyFill="1" applyBorder="1" applyAlignment="1">
      <alignment vertical="top" wrapText="1"/>
    </xf>
    <xf numFmtId="15" fontId="0" fillId="8" borderId="1" xfId="0" applyNumberFormat="1" applyFill="1" applyBorder="1" applyAlignment="1">
      <alignment vertical="top" wrapText="1"/>
    </xf>
    <xf numFmtId="0" fontId="4" fillId="4" borderId="2" xfId="0" applyFont="1" applyFill="1" applyBorder="1" applyAlignment="1">
      <alignment horizontal="center" vertical="top" wrapText="1"/>
    </xf>
    <xf numFmtId="0" fontId="4" fillId="4" borderId="3" xfId="0" applyFont="1" applyFill="1" applyBorder="1" applyAlignment="1">
      <alignment horizontal="center" vertical="top" wrapText="1"/>
    </xf>
    <xf numFmtId="0" fontId="0" fillId="3" borderId="2" xfId="0" applyFill="1" applyBorder="1" applyAlignment="1">
      <alignment horizontal="center" vertical="top" wrapText="1"/>
    </xf>
    <xf numFmtId="0" fontId="0" fillId="3" borderId="3" xfId="0" applyFill="1" applyBorder="1" applyAlignment="1">
      <alignment horizontal="center" vertical="top" wrapText="1"/>
    </xf>
    <xf numFmtId="0" fontId="0" fillId="4" borderId="2" xfId="0" applyFill="1" applyBorder="1" applyAlignment="1">
      <alignment horizontal="center" vertical="top" wrapText="1"/>
    </xf>
    <xf numFmtId="0" fontId="0" fillId="4" borderId="3" xfId="0" applyFill="1" applyBorder="1" applyAlignment="1">
      <alignment horizontal="center" vertical="top" wrapText="1"/>
    </xf>
  </cellXfs>
  <cellStyles count="2">
    <cellStyle name="Normal" xfId="0" builtinId="0"/>
    <cellStyle name="Normal 2" xfId="1" xr:uid="{5C27D1E7-CE46-4AEB-8802-747A2841156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E22E9-C32B-4D5B-A392-A82DC3FADF74}">
  <dimension ref="A1:BX103"/>
  <sheetViews>
    <sheetView tabSelected="1" topLeftCell="AE3" zoomScale="70" zoomScaleNormal="70" workbookViewId="0">
      <selection activeCell="AN3" sqref="AN3"/>
    </sheetView>
  </sheetViews>
  <sheetFormatPr defaultRowHeight="15" x14ac:dyDescent="0.25"/>
  <cols>
    <col min="1" max="1" width="6.7109375" style="9" customWidth="1"/>
    <col min="2" max="3" width="18.85546875" style="9" customWidth="1"/>
    <col min="4" max="10" width="18.85546875" style="9" hidden="1" customWidth="1"/>
    <col min="11" max="11" width="18.85546875" style="9" customWidth="1"/>
    <col min="12" max="21" width="18.85546875" style="9" hidden="1" customWidth="1"/>
    <col min="22" max="22" width="18.85546875" style="9" customWidth="1"/>
    <col min="23" max="27" width="18.85546875" style="9" hidden="1" customWidth="1"/>
    <col min="28" max="28" width="22.85546875" style="9" hidden="1" customWidth="1"/>
    <col min="29" max="30" width="18.85546875" style="9" hidden="1" customWidth="1"/>
    <col min="31" max="31" width="18.85546875" style="9" customWidth="1"/>
    <col min="32" max="33" width="18.85546875" style="9" hidden="1" customWidth="1"/>
    <col min="34" max="36" width="18.85546875" style="9" customWidth="1"/>
    <col min="37" max="39" width="18.85546875" style="9" hidden="1" customWidth="1"/>
    <col min="40" max="40" width="18.85546875" style="9" customWidth="1"/>
    <col min="41" max="41" width="18.85546875" style="9" hidden="1" customWidth="1"/>
    <col min="42" max="43" width="18.85546875" style="9" customWidth="1"/>
    <col min="44" max="46" width="18.85546875" style="9" hidden="1" customWidth="1"/>
    <col min="47" max="47" width="18.85546875" style="9" customWidth="1"/>
    <col min="48" max="51" width="18.85546875" style="9" hidden="1" customWidth="1"/>
    <col min="52" max="53" width="18.85546875" style="9" customWidth="1"/>
    <col min="54" max="57" width="18.85546875" style="9" hidden="1" customWidth="1"/>
    <col min="58" max="58" width="14.7109375" style="9" customWidth="1"/>
    <col min="59" max="60" width="18.85546875" style="9" hidden="1" customWidth="1"/>
    <col min="61" max="63" width="18.85546875" style="9" customWidth="1"/>
    <col min="64" max="65" width="18.85546875" style="9" hidden="1" customWidth="1"/>
    <col min="66" max="75" width="18.85546875" style="9" customWidth="1"/>
  </cols>
  <sheetData>
    <row r="1" spans="1:76" x14ac:dyDescent="0.25"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</v>
      </c>
      <c r="M1">
        <v>2</v>
      </c>
      <c r="N1">
        <v>3</v>
      </c>
      <c r="O1">
        <v>4</v>
      </c>
      <c r="P1">
        <v>5</v>
      </c>
      <c r="Q1">
        <v>6</v>
      </c>
      <c r="R1">
        <v>7</v>
      </c>
      <c r="S1">
        <v>8</v>
      </c>
      <c r="AI1" s="9">
        <v>1</v>
      </c>
      <c r="AJ1" s="9">
        <v>2</v>
      </c>
      <c r="AK1" s="9">
        <v>3</v>
      </c>
      <c r="AL1" s="9">
        <v>4</v>
      </c>
      <c r="AM1" s="9">
        <v>5</v>
      </c>
    </row>
    <row r="2" spans="1:76" x14ac:dyDescent="0.25">
      <c r="A2" s="3" t="s">
        <v>0</v>
      </c>
      <c r="B2" s="59" t="s">
        <v>4</v>
      </c>
      <c r="C2" s="60"/>
      <c r="D2" s="60"/>
      <c r="E2" s="60"/>
      <c r="F2" s="60"/>
      <c r="G2" s="60"/>
      <c r="H2" s="60"/>
      <c r="I2" s="60"/>
      <c r="J2" s="60"/>
      <c r="K2" s="61" t="s">
        <v>24</v>
      </c>
      <c r="L2" s="62"/>
      <c r="M2" s="62"/>
      <c r="N2" s="62"/>
      <c r="O2" s="62"/>
      <c r="P2" s="62"/>
      <c r="Q2" s="62"/>
      <c r="R2" s="62"/>
      <c r="S2" s="59" t="s">
        <v>34</v>
      </c>
      <c r="T2" s="60"/>
      <c r="U2" s="60"/>
      <c r="V2" s="60"/>
      <c r="W2" s="60"/>
      <c r="X2" s="60"/>
      <c r="Y2" s="60"/>
      <c r="Z2" s="60"/>
      <c r="AA2" s="60"/>
      <c r="AB2" s="60"/>
      <c r="AC2" s="60"/>
      <c r="AD2" s="60"/>
      <c r="AE2" s="60"/>
      <c r="AF2" s="60"/>
      <c r="AG2" s="60"/>
      <c r="AH2" s="60"/>
      <c r="AI2" s="60"/>
      <c r="AJ2" s="60"/>
      <c r="AK2" s="60"/>
      <c r="AL2" s="60"/>
      <c r="AM2" s="60"/>
      <c r="AN2" s="60"/>
      <c r="AO2" s="60"/>
      <c r="AP2" s="60"/>
      <c r="AQ2" s="60"/>
      <c r="AR2" s="60"/>
      <c r="AS2" s="60"/>
      <c r="AT2" s="60"/>
      <c r="AU2" s="60"/>
      <c r="AV2" s="60"/>
      <c r="AW2" s="60"/>
      <c r="AX2" s="60"/>
      <c r="AY2" s="60"/>
      <c r="AZ2" s="60"/>
      <c r="BA2" s="60"/>
      <c r="BB2" s="61" t="s">
        <v>102</v>
      </c>
      <c r="BC2" s="62"/>
      <c r="BD2" s="62"/>
      <c r="BE2" s="62"/>
      <c r="BF2" s="62"/>
      <c r="BG2" s="62"/>
      <c r="BH2" s="62"/>
      <c r="BI2" s="62"/>
      <c r="BJ2" s="59" t="s">
        <v>119</v>
      </c>
      <c r="BK2" s="60"/>
      <c r="BL2" s="60"/>
      <c r="BM2" s="60"/>
      <c r="BN2" s="60"/>
      <c r="BO2" s="60"/>
      <c r="BP2" s="60"/>
      <c r="BQ2" s="60"/>
      <c r="BR2" s="57" t="s">
        <v>135</v>
      </c>
      <c r="BS2" s="58"/>
      <c r="BT2" s="58"/>
      <c r="BU2" s="58"/>
      <c r="BV2" s="58"/>
      <c r="BW2" s="58"/>
    </row>
    <row r="3" spans="1:76" ht="45" x14ac:dyDescent="0.25">
      <c r="A3" s="16" t="s">
        <v>1</v>
      </c>
      <c r="B3" s="4" t="s">
        <v>5</v>
      </c>
      <c r="C3" s="4" t="s">
        <v>8</v>
      </c>
      <c r="D3" s="4" t="s">
        <v>10</v>
      </c>
      <c r="E3" s="4" t="s">
        <v>12</v>
      </c>
      <c r="F3" s="4" t="s">
        <v>14</v>
      </c>
      <c r="G3" s="4" t="s">
        <v>16</v>
      </c>
      <c r="H3" s="4" t="s">
        <v>18</v>
      </c>
      <c r="I3" s="4" t="s">
        <v>20</v>
      </c>
      <c r="J3" s="4" t="s">
        <v>22</v>
      </c>
      <c r="K3" s="6" t="s">
        <v>25</v>
      </c>
      <c r="L3" s="4" t="s">
        <v>26</v>
      </c>
      <c r="M3" s="4" t="s">
        <v>27</v>
      </c>
      <c r="N3" s="4" t="s">
        <v>29</v>
      </c>
      <c r="O3" s="4" t="s">
        <v>30</v>
      </c>
      <c r="P3" s="4" t="s">
        <v>31</v>
      </c>
      <c r="Q3" s="4" t="s">
        <v>32</v>
      </c>
      <c r="R3" s="4" t="s">
        <v>33</v>
      </c>
      <c r="S3" s="4" t="s">
        <v>35</v>
      </c>
      <c r="T3" s="4" t="s">
        <v>37</v>
      </c>
      <c r="U3" s="4" t="s">
        <v>39</v>
      </c>
      <c r="V3" s="54" t="s">
        <v>41</v>
      </c>
      <c r="W3" s="4" t="s">
        <v>43</v>
      </c>
      <c r="X3" s="4" t="s">
        <v>45</v>
      </c>
      <c r="Y3" s="4" t="s">
        <v>47</v>
      </c>
      <c r="Z3" s="4" t="s">
        <v>49</v>
      </c>
      <c r="AA3" s="4" t="s">
        <v>50</v>
      </c>
      <c r="AB3" s="4" t="s">
        <v>52</v>
      </c>
      <c r="AC3" s="4" t="s">
        <v>54</v>
      </c>
      <c r="AD3" s="4" t="s">
        <v>56</v>
      </c>
      <c r="AE3" s="4" t="s">
        <v>58</v>
      </c>
      <c r="AF3" s="4" t="s">
        <v>60</v>
      </c>
      <c r="AG3" s="4" t="s">
        <v>62</v>
      </c>
      <c r="AH3" s="4" t="s">
        <v>64</v>
      </c>
      <c r="AI3" s="4" t="s">
        <v>66</v>
      </c>
      <c r="AJ3" s="4" t="s">
        <v>68</v>
      </c>
      <c r="AK3" s="4" t="s">
        <v>70</v>
      </c>
      <c r="AL3" s="4" t="s">
        <v>72</v>
      </c>
      <c r="AM3" s="4" t="s">
        <v>74</v>
      </c>
      <c r="AN3" s="54" t="s">
        <v>76</v>
      </c>
      <c r="AO3" s="4" t="s">
        <v>77</v>
      </c>
      <c r="AP3" s="4" t="s">
        <v>78</v>
      </c>
      <c r="AQ3" s="4" t="s">
        <v>80</v>
      </c>
      <c r="AR3" s="4" t="s">
        <v>82</v>
      </c>
      <c r="AS3" s="4" t="s">
        <v>84</v>
      </c>
      <c r="AT3" s="4" t="s">
        <v>86</v>
      </c>
      <c r="AU3" s="4" t="s">
        <v>88</v>
      </c>
      <c r="AV3" s="4" t="s">
        <v>90</v>
      </c>
      <c r="AW3" s="4" t="s">
        <v>92</v>
      </c>
      <c r="AX3" s="4" t="s">
        <v>94</v>
      </c>
      <c r="AY3" s="4" t="s">
        <v>96</v>
      </c>
      <c r="AZ3" s="55" t="s">
        <v>98</v>
      </c>
      <c r="BA3" s="54" t="s">
        <v>100</v>
      </c>
      <c r="BB3" s="4" t="s">
        <v>103</v>
      </c>
      <c r="BC3" s="4" t="s">
        <v>105</v>
      </c>
      <c r="BD3" s="4" t="s">
        <v>107</v>
      </c>
      <c r="BE3" s="4" t="s">
        <v>109</v>
      </c>
      <c r="BF3" s="52" t="s">
        <v>111</v>
      </c>
      <c r="BG3" s="4" t="s">
        <v>113</v>
      </c>
      <c r="BH3" s="5" t="s">
        <v>115</v>
      </c>
      <c r="BI3" s="52" t="s">
        <v>117</v>
      </c>
      <c r="BJ3" s="4" t="s">
        <v>120</v>
      </c>
      <c r="BK3" s="4" t="s">
        <v>121</v>
      </c>
      <c r="BL3" s="4" t="s">
        <v>123</v>
      </c>
      <c r="BM3" s="4" t="s">
        <v>125</v>
      </c>
      <c r="BN3" s="6" t="s">
        <v>127</v>
      </c>
      <c r="BO3" s="6" t="s">
        <v>129</v>
      </c>
      <c r="BP3" s="5" t="s">
        <v>131</v>
      </c>
      <c r="BQ3" s="5" t="s">
        <v>133</v>
      </c>
      <c r="BR3" s="5" t="s">
        <v>136</v>
      </c>
      <c r="BS3" s="5" t="s">
        <v>138</v>
      </c>
      <c r="BT3" s="5" t="s">
        <v>140</v>
      </c>
      <c r="BU3" s="1" t="s">
        <v>141</v>
      </c>
      <c r="BV3" s="2" t="s">
        <v>143</v>
      </c>
      <c r="BW3" s="2" t="s">
        <v>145</v>
      </c>
      <c r="BX3" s="53" t="s">
        <v>577</v>
      </c>
    </row>
    <row r="4" spans="1:76" ht="134.25" customHeight="1" x14ac:dyDescent="0.25">
      <c r="A4" s="16" t="s">
        <v>2</v>
      </c>
      <c r="B4" s="4" t="s">
        <v>6</v>
      </c>
      <c r="C4" s="4" t="s">
        <v>9</v>
      </c>
      <c r="D4" s="4" t="s">
        <v>11</v>
      </c>
      <c r="E4" s="4" t="s">
        <v>13</v>
      </c>
      <c r="F4" s="4" t="s">
        <v>15</v>
      </c>
      <c r="G4" s="4" t="s">
        <v>17</v>
      </c>
      <c r="H4" s="4" t="s">
        <v>19</v>
      </c>
      <c r="I4" s="4" t="s">
        <v>21</v>
      </c>
      <c r="J4" s="4" t="s">
        <v>23</v>
      </c>
      <c r="K4" s="4" t="s">
        <v>6</v>
      </c>
      <c r="L4" s="4" t="s">
        <v>9</v>
      </c>
      <c r="M4" s="4" t="s">
        <v>28</v>
      </c>
      <c r="N4" s="4" t="s">
        <v>13</v>
      </c>
      <c r="O4" s="4" t="s">
        <v>15</v>
      </c>
      <c r="P4" s="4" t="s">
        <v>17</v>
      </c>
      <c r="Q4" s="4" t="s">
        <v>19</v>
      </c>
      <c r="R4" s="4" t="s">
        <v>21</v>
      </c>
      <c r="S4" s="4" t="s">
        <v>36</v>
      </c>
      <c r="T4" s="4" t="s">
        <v>38</v>
      </c>
      <c r="U4" s="4" t="s">
        <v>40</v>
      </c>
      <c r="V4" s="4" t="s">
        <v>42</v>
      </c>
      <c r="W4" s="4" t="s">
        <v>44</v>
      </c>
      <c r="X4" s="4" t="s">
        <v>46</v>
      </c>
      <c r="Y4" s="4" t="s">
        <v>48</v>
      </c>
      <c r="Z4" s="4" t="s">
        <v>48</v>
      </c>
      <c r="AA4" s="4" t="s">
        <v>51</v>
      </c>
      <c r="AB4" s="4" t="s">
        <v>53</v>
      </c>
      <c r="AC4" s="4" t="s">
        <v>55</v>
      </c>
      <c r="AD4" s="4" t="s">
        <v>57</v>
      </c>
      <c r="AE4" s="4" t="s">
        <v>59</v>
      </c>
      <c r="AF4" s="4" t="s">
        <v>61</v>
      </c>
      <c r="AG4" s="4" t="s">
        <v>63</v>
      </c>
      <c r="AH4" s="4" t="s">
        <v>65</v>
      </c>
      <c r="AI4" s="4" t="s">
        <v>67</v>
      </c>
      <c r="AJ4" s="4" t="s">
        <v>69</v>
      </c>
      <c r="AK4" s="4" t="s">
        <v>71</v>
      </c>
      <c r="AL4" s="4" t="s">
        <v>73</v>
      </c>
      <c r="AM4" s="4" t="s">
        <v>75</v>
      </c>
      <c r="AN4" s="4" t="s">
        <v>67</v>
      </c>
      <c r="AO4" s="4"/>
      <c r="AP4" s="4" t="s">
        <v>79</v>
      </c>
      <c r="AQ4" s="4" t="s">
        <v>81</v>
      </c>
      <c r="AR4" s="4" t="s">
        <v>83</v>
      </c>
      <c r="AS4" s="4" t="s">
        <v>85</v>
      </c>
      <c r="AT4" s="4" t="s">
        <v>87</v>
      </c>
      <c r="AU4" s="4" t="s">
        <v>89</v>
      </c>
      <c r="AV4" s="4" t="s">
        <v>91</v>
      </c>
      <c r="AW4" s="4" t="s">
        <v>93</v>
      </c>
      <c r="AX4" s="4" t="s">
        <v>95</v>
      </c>
      <c r="AY4" s="4" t="s">
        <v>97</v>
      </c>
      <c r="AZ4" s="4" t="s">
        <v>99</v>
      </c>
      <c r="BA4" s="4" t="s">
        <v>101</v>
      </c>
      <c r="BB4" s="4" t="s">
        <v>104</v>
      </c>
      <c r="BC4" s="4" t="s">
        <v>106</v>
      </c>
      <c r="BD4" s="4" t="s">
        <v>108</v>
      </c>
      <c r="BE4" s="4" t="s">
        <v>110</v>
      </c>
      <c r="BF4" s="4" t="s">
        <v>112</v>
      </c>
      <c r="BG4" s="4" t="s">
        <v>114</v>
      </c>
      <c r="BH4" s="7" t="s">
        <v>116</v>
      </c>
      <c r="BI4" s="4" t="s">
        <v>118</v>
      </c>
      <c r="BJ4" s="4"/>
      <c r="BK4" s="5" t="s">
        <v>122</v>
      </c>
      <c r="BL4" s="4" t="s">
        <v>124</v>
      </c>
      <c r="BM4" s="5" t="s">
        <v>126</v>
      </c>
      <c r="BN4" s="4" t="s">
        <v>128</v>
      </c>
      <c r="BO4" s="4" t="s">
        <v>130</v>
      </c>
      <c r="BP4" s="5" t="s">
        <v>132</v>
      </c>
      <c r="BQ4" s="5" t="s">
        <v>134</v>
      </c>
      <c r="BR4" s="5" t="s">
        <v>137</v>
      </c>
      <c r="BS4" s="5" t="s">
        <v>139</v>
      </c>
      <c r="BT4" s="5" t="s">
        <v>140</v>
      </c>
      <c r="BU4" s="5" t="s">
        <v>142</v>
      </c>
      <c r="BV4" s="5" t="s">
        <v>144</v>
      </c>
      <c r="BW4" s="5" t="s">
        <v>146</v>
      </c>
    </row>
    <row r="5" spans="1:76" ht="30" x14ac:dyDescent="0.25">
      <c r="A5" s="16" t="s">
        <v>3</v>
      </c>
      <c r="B5" s="8" t="s">
        <v>7</v>
      </c>
      <c r="C5" s="8" t="s">
        <v>7</v>
      </c>
      <c r="D5" s="8" t="s">
        <v>7</v>
      </c>
      <c r="E5" s="8"/>
      <c r="F5" s="8" t="s">
        <v>7</v>
      </c>
      <c r="G5" s="8"/>
      <c r="H5" s="8"/>
      <c r="I5" s="8"/>
      <c r="J5" s="8" t="s">
        <v>7</v>
      </c>
      <c r="K5" s="8"/>
      <c r="L5" s="8" t="s">
        <v>7</v>
      </c>
      <c r="M5" s="8" t="s">
        <v>7</v>
      </c>
      <c r="N5" s="8"/>
      <c r="O5" s="8" t="s">
        <v>7</v>
      </c>
      <c r="P5" s="8"/>
      <c r="Q5" s="8"/>
      <c r="R5" s="8"/>
      <c r="S5" s="15"/>
      <c r="T5" s="8" t="s">
        <v>7</v>
      </c>
      <c r="U5" s="8" t="s">
        <v>7</v>
      </c>
      <c r="V5" s="8" t="s">
        <v>7</v>
      </c>
      <c r="W5" s="8" t="s">
        <v>7</v>
      </c>
      <c r="X5" s="8" t="s">
        <v>7</v>
      </c>
      <c r="Y5" s="8" t="s">
        <v>7</v>
      </c>
      <c r="Z5" s="8"/>
      <c r="AA5" s="8"/>
      <c r="AB5" s="8"/>
      <c r="AC5" s="8" t="s">
        <v>7</v>
      </c>
      <c r="AD5" s="8" t="s">
        <v>7</v>
      </c>
      <c r="AE5" s="8" t="s">
        <v>7</v>
      </c>
      <c r="AF5" s="8"/>
      <c r="AG5" s="8"/>
      <c r="AH5" s="8" t="s">
        <v>7</v>
      </c>
      <c r="AI5" s="8"/>
      <c r="AJ5" s="8"/>
      <c r="AK5" s="8"/>
      <c r="AL5" s="8"/>
      <c r="AM5" s="8"/>
      <c r="AN5" s="8" t="s">
        <v>7</v>
      </c>
      <c r="AO5" s="8"/>
      <c r="AP5" s="8" t="s">
        <v>7</v>
      </c>
      <c r="AQ5" s="8"/>
      <c r="AR5" s="8"/>
      <c r="AS5" s="8"/>
      <c r="AT5" s="8"/>
      <c r="AU5" s="8"/>
      <c r="AV5" s="8"/>
      <c r="AW5" s="8"/>
      <c r="AX5" s="8"/>
      <c r="AY5" s="8" t="s">
        <v>7</v>
      </c>
      <c r="AZ5" s="8" t="s">
        <v>7</v>
      </c>
      <c r="BA5" s="8" t="s">
        <v>7</v>
      </c>
      <c r="BB5" s="8" t="s">
        <v>7</v>
      </c>
      <c r="BC5" s="8"/>
      <c r="BD5" s="8"/>
      <c r="BE5" s="8"/>
      <c r="BF5" s="8"/>
      <c r="BG5" s="8" t="s">
        <v>7</v>
      </c>
      <c r="BH5" s="8" t="s">
        <v>7</v>
      </c>
      <c r="BI5" s="8" t="s">
        <v>7</v>
      </c>
      <c r="BJ5" s="8" t="s">
        <v>7</v>
      </c>
      <c r="BK5" s="8" t="s">
        <v>7</v>
      </c>
      <c r="BL5" s="8" t="s">
        <v>7</v>
      </c>
      <c r="BM5" s="8" t="s">
        <v>7</v>
      </c>
      <c r="BN5" s="8" t="s">
        <v>7</v>
      </c>
      <c r="BO5" s="8" t="s">
        <v>7</v>
      </c>
      <c r="BP5" s="8"/>
      <c r="BQ5" s="8"/>
      <c r="BR5" s="8" t="s">
        <v>7</v>
      </c>
      <c r="BS5" s="8" t="s">
        <v>7</v>
      </c>
      <c r="BT5" s="8"/>
      <c r="BU5" s="8" t="s">
        <v>7</v>
      </c>
      <c r="BV5" s="8" t="s">
        <v>7</v>
      </c>
      <c r="BW5" s="8" t="s">
        <v>7</v>
      </c>
    </row>
    <row r="6" spans="1:76" x14ac:dyDescent="0.25">
      <c r="B6" s="4" t="str">
        <f>VLOOKUP($C6,'Billing and Rendering'!$B$3:$K$14,9,FALSE)</f>
        <v>INN</v>
      </c>
      <c r="C6" s="10" t="s">
        <v>159</v>
      </c>
      <c r="D6" s="4">
        <f>VLOOKUP($C6,'Billing and Rendering'!$B$3:$K$14,2,FALSE)</f>
        <v>1</v>
      </c>
      <c r="E6" s="4" t="str">
        <f>VLOOKUP($C6,'Billing and Rendering'!$B$3:$K$14,E$1,FALSE)</f>
        <v>Multispeciality</v>
      </c>
      <c r="F6" s="4" t="str">
        <f>VLOOKUP($C6,'Billing and Rendering'!$B$3:$K$14,F$1,FALSE)</f>
        <v>Chennai</v>
      </c>
      <c r="G6" s="4">
        <f>VLOOKUP($C6,'Billing and Rendering'!$B$3:$K$14,G$1,FALSE)</f>
        <v>600004</v>
      </c>
      <c r="H6" s="4" t="str">
        <f>VLOOKUP($C6,'Billing and Rendering'!$B$3:$K$14,H$1,FALSE)</f>
        <v>TamilNadu</v>
      </c>
      <c r="I6" s="4" t="str">
        <f>VLOOKUP($C6,'Billing and Rendering'!$B$3:$K$14,I$1,FALSE)</f>
        <v>India</v>
      </c>
      <c r="J6" s="4" t="str">
        <f>VLOOKUP($C6,'Billing and Rendering'!$B$3:$K$14,J$1,FALSE)</f>
        <v>APHPLTN</v>
      </c>
      <c r="K6" s="4" t="str">
        <f>VLOOKUP($L6,'Billing and Rendering'!$B$3:$K$14,9,FALSE)</f>
        <v>INN</v>
      </c>
      <c r="L6" s="4" t="s">
        <v>162</v>
      </c>
      <c r="M6" s="4">
        <f>VLOOKUP($L6,'Billing and Rendering'!$B$3:$K$14,M$1,FALSE)</f>
        <v>4</v>
      </c>
      <c r="N6" s="4" t="str">
        <f>VLOOKUP($L6,'Billing and Rendering'!$B$3:$K$14,N$1,FALSE)</f>
        <v>Minor</v>
      </c>
      <c r="O6" s="4" t="str">
        <f>VLOOKUP($L6,'Billing and Rendering'!$B$3:$K$14,O$1,FALSE)</f>
        <v>Chennai</v>
      </c>
      <c r="P6" s="4">
        <f>VLOOKUP($L6,'Billing and Rendering'!$B$3:$K$14,P$1,FALSE)</f>
        <v>650103</v>
      </c>
      <c r="Q6" s="4" t="str">
        <f>VLOOKUP($L6,'Billing and Rendering'!$B$3:$K$14,Q$1,FALSE)</f>
        <v>TamilNadu</v>
      </c>
      <c r="R6" s="4" t="str">
        <f>VLOOKUP($L6,'Billing and Rendering'!$B$3:$K$14,R$1,FALSE)</f>
        <v>India</v>
      </c>
      <c r="S6" s="18">
        <v>42129</v>
      </c>
      <c r="T6" s="4">
        <v>5121</v>
      </c>
      <c r="U6" s="4" t="s">
        <v>182</v>
      </c>
      <c r="V6" s="4">
        <v>45000</v>
      </c>
      <c r="W6" s="4" t="str">
        <f>UPPER(LEFT(X6,3))</f>
        <v>CHE</v>
      </c>
      <c r="X6" s="4" t="s">
        <v>175</v>
      </c>
      <c r="Y6" s="19">
        <f>S6+1</f>
        <v>42130</v>
      </c>
      <c r="Z6" s="19">
        <f ca="1">Y6+INT(RANDBETWEEN(45,90)*10)</f>
        <v>42790</v>
      </c>
      <c r="AA6" s="10" t="s">
        <v>184</v>
      </c>
      <c r="AB6" s="10" t="s">
        <v>191</v>
      </c>
      <c r="AC6" s="19">
        <v>42029</v>
      </c>
      <c r="AD6" s="19">
        <v>42089</v>
      </c>
      <c r="AE6" s="4">
        <v>240000</v>
      </c>
      <c r="AF6" s="4" t="s">
        <v>419</v>
      </c>
      <c r="AG6" s="4" t="str">
        <f>"CL"&amp;AF6</f>
        <v>CLPR50700</v>
      </c>
      <c r="AH6" s="10" t="s">
        <v>200</v>
      </c>
      <c r="AI6" s="10" t="s">
        <v>200</v>
      </c>
      <c r="AJ6" s="4" t="s">
        <v>245</v>
      </c>
      <c r="AK6" s="4" t="s">
        <v>246</v>
      </c>
      <c r="AL6" s="4" t="s">
        <v>247</v>
      </c>
      <c r="AM6" s="4" t="s">
        <v>248</v>
      </c>
      <c r="AN6" s="10" t="s">
        <v>211</v>
      </c>
      <c r="AO6" s="4">
        <f>VLOOKUP(AN6,Claim!$L$4:$N$17,2,FALSE)</f>
        <v>1</v>
      </c>
      <c r="AP6" s="10" t="s">
        <v>489</v>
      </c>
      <c r="AQ6" s="10" t="s">
        <v>251</v>
      </c>
      <c r="AR6" s="4" t="s">
        <v>252</v>
      </c>
      <c r="AS6" s="4" t="s">
        <v>253</v>
      </c>
      <c r="AT6" s="4" t="s">
        <v>254</v>
      </c>
      <c r="AU6" s="10" t="s">
        <v>225</v>
      </c>
      <c r="AV6" s="4" t="s">
        <v>255</v>
      </c>
      <c r="AW6" s="4" t="s">
        <v>256</v>
      </c>
      <c r="AX6" s="4" t="s">
        <v>257</v>
      </c>
      <c r="AY6" s="10" t="s">
        <v>235</v>
      </c>
      <c r="AZ6" s="10" t="s">
        <v>238</v>
      </c>
      <c r="BA6" s="10" t="s">
        <v>238</v>
      </c>
      <c r="BB6" s="4" t="s">
        <v>495</v>
      </c>
      <c r="BC6" s="4" t="s">
        <v>495</v>
      </c>
      <c r="BD6" s="4" t="str">
        <f>E6</f>
        <v>Multispeciality</v>
      </c>
      <c r="BE6" s="4">
        <f>G6</f>
        <v>600004</v>
      </c>
      <c r="BF6" s="56">
        <v>24903</v>
      </c>
      <c r="BG6" s="20" t="str">
        <f>"PL"&amp;T6</f>
        <v>PL5121</v>
      </c>
      <c r="BH6" s="4" t="s">
        <v>565</v>
      </c>
      <c r="BI6" s="4" t="s">
        <v>566</v>
      </c>
      <c r="BJ6" s="4">
        <v>1</v>
      </c>
      <c r="BK6" s="10" t="s">
        <v>400</v>
      </c>
      <c r="BL6" s="10" t="s">
        <v>410</v>
      </c>
      <c r="BM6" s="10" t="s">
        <v>417</v>
      </c>
      <c r="BN6" s="10">
        <v>4</v>
      </c>
      <c r="BO6" s="10">
        <v>1</v>
      </c>
      <c r="BP6" s="10">
        <v>5</v>
      </c>
      <c r="BQ6" s="4" t="s">
        <v>568</v>
      </c>
      <c r="BR6" s="4" t="s">
        <v>569</v>
      </c>
      <c r="BS6" s="4" t="s">
        <v>570</v>
      </c>
      <c r="BT6" s="4" t="s">
        <v>571</v>
      </c>
      <c r="BU6" s="19">
        <f>BF6</f>
        <v>24903</v>
      </c>
      <c r="BV6" s="4" t="s">
        <v>566</v>
      </c>
      <c r="BW6" s="4" t="s">
        <v>572</v>
      </c>
      <c r="BX6" s="48">
        <f ca="1">(TODAY()-BF6)/365</f>
        <v>50.254794520547946</v>
      </c>
    </row>
    <row r="7" spans="1:76" x14ac:dyDescent="0.25">
      <c r="B7" s="4" t="str">
        <f>VLOOKUP($C7,'Billing and Rendering'!$B$3:$K$14,9,FALSE)</f>
        <v>INN</v>
      </c>
      <c r="C7" s="10" t="s">
        <v>160</v>
      </c>
      <c r="D7" s="4">
        <f>VLOOKUP($C7,'Billing and Rendering'!$B$3:$K$14,2,FALSE)</f>
        <v>2</v>
      </c>
      <c r="E7" s="4" t="str">
        <f>VLOOKUP($C7,'Billing and Rendering'!$B$3:$K$14,E$1,FALSE)</f>
        <v>Speciality</v>
      </c>
      <c r="F7" s="4" t="str">
        <f>VLOOKUP($C7,'Billing and Rendering'!$B$3:$K$14,F$1,FALSE)</f>
        <v>Chennai</v>
      </c>
      <c r="G7" s="4">
        <f>VLOOKUP($C7,'Billing and Rendering'!$B$3:$K$14,G$1,FALSE)</f>
        <v>600037</v>
      </c>
      <c r="H7" s="4" t="str">
        <f>VLOOKUP($C7,'Billing and Rendering'!$B$3:$K$14,H$1,FALSE)</f>
        <v>TamilNadu</v>
      </c>
      <c r="I7" s="4" t="str">
        <f>VLOOKUP($C7,'Billing and Rendering'!$B$3:$K$14,I$1,FALSE)</f>
        <v>India</v>
      </c>
      <c r="J7" s="4" t="str">
        <f>VLOOKUP($C7,'Billing and Rendering'!$B$3:$K$14,J$1,FALSE)</f>
        <v>FRTSSTN</v>
      </c>
      <c r="K7" s="4" t="str">
        <f>VLOOKUP($L7,'Billing and Rendering'!$B$3:$K$14,9,FALSE)</f>
        <v>INN</v>
      </c>
      <c r="L7" s="4" t="s">
        <v>159</v>
      </c>
      <c r="M7" s="4">
        <f>VLOOKUP($L7,'Billing and Rendering'!$B$3:$K$14,M$1,FALSE)</f>
        <v>1</v>
      </c>
      <c r="N7" s="4" t="str">
        <f>VLOOKUP($L7,'Billing and Rendering'!$B$3:$K$14,N$1,FALSE)</f>
        <v>Multispeciality</v>
      </c>
      <c r="O7" s="4" t="str">
        <f>VLOOKUP($L7,'Billing and Rendering'!$B$3:$K$14,O$1,FALSE)</f>
        <v>Chennai</v>
      </c>
      <c r="P7" s="4">
        <f>VLOOKUP($L7,'Billing and Rendering'!$B$3:$K$14,P$1,FALSE)</f>
        <v>600004</v>
      </c>
      <c r="Q7" s="4" t="str">
        <f>VLOOKUP($L7,'Billing and Rendering'!$B$3:$K$14,Q$1,FALSE)</f>
        <v>TamilNadu</v>
      </c>
      <c r="R7" s="4" t="str">
        <f>VLOOKUP($L7,'Billing and Rendering'!$B$3:$K$14,R$1,FALSE)</f>
        <v>India</v>
      </c>
      <c r="S7" s="19">
        <f>S6-3004</f>
        <v>39125</v>
      </c>
      <c r="T7" s="4">
        <v>8737</v>
      </c>
      <c r="U7" s="4" t="s">
        <v>195</v>
      </c>
      <c r="V7" s="4">
        <v>9034</v>
      </c>
      <c r="W7" s="4" t="str">
        <f t="shared" ref="W7:W70" si="0">UPPER(LEFT(X7,3))</f>
        <v>CHE</v>
      </c>
      <c r="X7" s="4" t="s">
        <v>175</v>
      </c>
      <c r="Y7" s="19">
        <f t="shared" ref="Y7:Y70" si="1">S7+1</f>
        <v>39126</v>
      </c>
      <c r="Z7" s="19">
        <f t="shared" ref="Z7:Z70" ca="1" si="2">Y7+INT(RANDBETWEEN(45,90)*10)</f>
        <v>39906</v>
      </c>
      <c r="AA7" s="10" t="s">
        <v>185</v>
      </c>
      <c r="AB7" s="10" t="s">
        <v>192</v>
      </c>
      <c r="AC7" s="19">
        <v>39025</v>
      </c>
      <c r="AD7" s="19">
        <v>39155</v>
      </c>
      <c r="AE7" s="4">
        <v>680000</v>
      </c>
      <c r="AF7" s="4" t="s">
        <v>420</v>
      </c>
      <c r="AG7" s="4" t="str">
        <f t="shared" ref="AG7:AG70" si="3">"CL"&amp;AF7</f>
        <v>CLPR70190</v>
      </c>
      <c r="AH7" s="10" t="s">
        <v>201</v>
      </c>
      <c r="AI7" s="10" t="s">
        <v>201</v>
      </c>
      <c r="AJ7" s="4" t="s">
        <v>258</v>
      </c>
      <c r="AK7" s="4" t="s">
        <v>259</v>
      </c>
      <c r="AL7" s="4" t="s">
        <v>260</v>
      </c>
      <c r="AM7" s="4" t="s">
        <v>261</v>
      </c>
      <c r="AN7" s="10" t="s">
        <v>212</v>
      </c>
      <c r="AO7" s="4">
        <f>VLOOKUP(AN7,Claim!$L$4:$N$17,2,FALSE)</f>
        <v>2</v>
      </c>
      <c r="AP7" s="10" t="s">
        <v>492</v>
      </c>
      <c r="AQ7" s="10" t="s">
        <v>264</v>
      </c>
      <c r="AR7" s="4" t="s">
        <v>265</v>
      </c>
      <c r="AS7" s="4" t="s">
        <v>266</v>
      </c>
      <c r="AT7" s="4" t="s">
        <v>267</v>
      </c>
      <c r="AU7" s="10" t="s">
        <v>226</v>
      </c>
      <c r="AV7" s="4" t="s">
        <v>268</v>
      </c>
      <c r="AW7" s="4" t="s">
        <v>269</v>
      </c>
      <c r="AX7" s="4" t="s">
        <v>270</v>
      </c>
      <c r="AY7" s="10" t="s">
        <v>236</v>
      </c>
      <c r="AZ7" s="10" t="s">
        <v>239</v>
      </c>
      <c r="BA7" s="10" t="s">
        <v>239</v>
      </c>
      <c r="BB7" s="4" t="s">
        <v>496</v>
      </c>
      <c r="BC7" s="4" t="s">
        <v>496</v>
      </c>
      <c r="BD7" s="4" t="str">
        <f t="shared" ref="BD7:BD70" si="4">E7</f>
        <v>Speciality</v>
      </c>
      <c r="BE7" s="4">
        <f t="shared" ref="BE7:BE70" si="5">G7</f>
        <v>600037</v>
      </c>
      <c r="BF7" s="56">
        <v>18793</v>
      </c>
      <c r="BG7" s="20" t="str">
        <f t="shared" ref="BG7:BG70" si="6">"PL"&amp;T7</f>
        <v>PL8737</v>
      </c>
      <c r="BH7" s="4" t="s">
        <v>565</v>
      </c>
      <c r="BI7" s="4" t="s">
        <v>566</v>
      </c>
      <c r="BJ7" s="4">
        <v>2</v>
      </c>
      <c r="BK7" s="10" t="s">
        <v>401</v>
      </c>
      <c r="BL7" s="10" t="s">
        <v>411</v>
      </c>
      <c r="BM7" s="10" t="s">
        <v>415</v>
      </c>
      <c r="BN7" s="10">
        <v>5</v>
      </c>
      <c r="BO7" s="10">
        <v>2</v>
      </c>
      <c r="BP7" s="10">
        <v>6</v>
      </c>
      <c r="BQ7" s="4" t="s">
        <v>568</v>
      </c>
      <c r="BR7" s="4" t="s">
        <v>569</v>
      </c>
      <c r="BS7" s="4" t="s">
        <v>570</v>
      </c>
      <c r="BT7" s="4" t="s">
        <v>571</v>
      </c>
      <c r="BU7" s="19">
        <f t="shared" ref="BU7:BU70" si="7">BF7</f>
        <v>18793</v>
      </c>
      <c r="BV7" s="4" t="s">
        <v>566</v>
      </c>
      <c r="BW7" s="4" t="s">
        <v>572</v>
      </c>
      <c r="BX7" s="48">
        <f t="shared" ref="BX7:BX70" ca="1" si="8">(TODAY()-BF7)/365</f>
        <v>66.9945205479452</v>
      </c>
    </row>
    <row r="8" spans="1:76" x14ac:dyDescent="0.25">
      <c r="B8" s="4" t="str">
        <f>VLOOKUP($C8,'Billing and Rendering'!$B$3:$K$14,9,FALSE)</f>
        <v>INN</v>
      </c>
      <c r="C8" s="10" t="s">
        <v>161</v>
      </c>
      <c r="D8" s="4">
        <f>VLOOKUP($C8,'Billing and Rendering'!$B$3:$K$14,2,FALSE)</f>
        <v>3</v>
      </c>
      <c r="E8" s="4" t="str">
        <f>VLOOKUP($C8,'Billing and Rendering'!$B$3:$K$14,E$1,FALSE)</f>
        <v>Major</v>
      </c>
      <c r="F8" s="4" t="str">
        <f>VLOOKUP($C8,'Billing and Rendering'!$B$3:$K$14,F$1,FALSE)</f>
        <v>Trichy</v>
      </c>
      <c r="G8" s="4">
        <f>VLOOKUP($C8,'Billing and Rendering'!$B$3:$K$14,G$1,FALSE)</f>
        <v>603103</v>
      </c>
      <c r="H8" s="4" t="str">
        <f>VLOOKUP($C8,'Billing and Rendering'!$B$3:$K$14,H$1,FALSE)</f>
        <v>TamilNadu</v>
      </c>
      <c r="I8" s="4" t="str">
        <f>VLOOKUP($C8,'Billing and Rendering'!$B$3:$K$14,I$1,FALSE)</f>
        <v>India</v>
      </c>
      <c r="J8" s="4" t="str">
        <f>VLOOKUP($C8,'Billing and Rendering'!$B$3:$K$14,J$1,FALSE)</f>
        <v>KMCSSTN</v>
      </c>
      <c r="K8" s="4" t="str">
        <f>VLOOKUP($L8,'Billing and Rendering'!$B$3:$K$14,9,FALSE)</f>
        <v>INN</v>
      </c>
      <c r="L8" s="4" t="s">
        <v>164</v>
      </c>
      <c r="M8" s="4">
        <f>VLOOKUP($L8,'Billing and Rendering'!$B$3:$K$14,M$1,FALSE)</f>
        <v>6</v>
      </c>
      <c r="N8" s="4" t="str">
        <f>VLOOKUP($L8,'Billing and Rendering'!$B$3:$K$14,N$1,FALSE)</f>
        <v>Minor</v>
      </c>
      <c r="O8" s="4" t="str">
        <f>VLOOKUP($L8,'Billing and Rendering'!$B$3:$K$14,O$1,FALSE)</f>
        <v>Chennai</v>
      </c>
      <c r="P8" s="4">
        <f>VLOOKUP($L8,'Billing and Rendering'!$B$3:$K$14,P$1,FALSE)</f>
        <v>600022</v>
      </c>
      <c r="Q8" s="4" t="str">
        <f>VLOOKUP($L8,'Billing and Rendering'!$B$3:$K$14,Q$1,FALSE)</f>
        <v>TamilNadu</v>
      </c>
      <c r="R8" s="4" t="str">
        <f>VLOOKUP($L8,'Billing and Rendering'!$B$3:$K$14,R$1,FALSE)</f>
        <v>India</v>
      </c>
      <c r="S8" s="19">
        <f>S6+278</f>
        <v>42407</v>
      </c>
      <c r="T8" s="4">
        <v>3061</v>
      </c>
      <c r="U8" s="4" t="s">
        <v>196</v>
      </c>
      <c r="V8" s="4">
        <v>100000</v>
      </c>
      <c r="W8" s="4" t="str">
        <f t="shared" si="0"/>
        <v>TRI</v>
      </c>
      <c r="X8" s="4" t="s">
        <v>176</v>
      </c>
      <c r="Y8" s="19">
        <f t="shared" si="1"/>
        <v>42408</v>
      </c>
      <c r="Z8" s="19">
        <f t="shared" ca="1" si="2"/>
        <v>43278</v>
      </c>
      <c r="AA8" s="10" t="s">
        <v>186</v>
      </c>
      <c r="AB8" s="10" t="s">
        <v>193</v>
      </c>
      <c r="AC8" s="19">
        <v>42347</v>
      </c>
      <c r="AD8" s="19">
        <v>42637</v>
      </c>
      <c r="AE8" s="4">
        <v>120000</v>
      </c>
      <c r="AF8" s="4" t="s">
        <v>421</v>
      </c>
      <c r="AG8" s="4" t="str">
        <f t="shared" si="3"/>
        <v>CLPR64730</v>
      </c>
      <c r="AH8" s="10" t="s">
        <v>202</v>
      </c>
      <c r="AI8" s="10" t="s">
        <v>202</v>
      </c>
      <c r="AJ8" s="4" t="s">
        <v>271</v>
      </c>
      <c r="AK8" s="4" t="s">
        <v>272</v>
      </c>
      <c r="AL8" s="4" t="s">
        <v>273</v>
      </c>
      <c r="AM8" s="4" t="s">
        <v>274</v>
      </c>
      <c r="AN8" s="10" t="s">
        <v>213</v>
      </c>
      <c r="AO8" s="4">
        <f>VLOOKUP(AN8,Claim!$L$4:$N$17,2,FALSE)</f>
        <v>3</v>
      </c>
      <c r="AP8" s="10" t="s">
        <v>490</v>
      </c>
      <c r="AQ8" s="10" t="s">
        <v>277</v>
      </c>
      <c r="AR8" s="4" t="s">
        <v>278</v>
      </c>
      <c r="AS8" s="4" t="s">
        <v>279</v>
      </c>
      <c r="AT8" s="4" t="s">
        <v>280</v>
      </c>
      <c r="AU8" s="10" t="s">
        <v>227</v>
      </c>
      <c r="AV8" s="4" t="s">
        <v>281</v>
      </c>
      <c r="AW8" s="4" t="s">
        <v>282</v>
      </c>
      <c r="AX8" s="4" t="s">
        <v>283</v>
      </c>
      <c r="AY8" s="10" t="s">
        <v>237</v>
      </c>
      <c r="AZ8" s="10" t="s">
        <v>241</v>
      </c>
      <c r="BA8" s="10" t="s">
        <v>241</v>
      </c>
      <c r="BB8" s="4" t="s">
        <v>497</v>
      </c>
      <c r="BC8" s="4" t="s">
        <v>497</v>
      </c>
      <c r="BD8" s="4" t="str">
        <f t="shared" si="4"/>
        <v>Major</v>
      </c>
      <c r="BE8" s="4">
        <f t="shared" si="5"/>
        <v>603103</v>
      </c>
      <c r="BF8" s="56">
        <v>32093</v>
      </c>
      <c r="BG8" s="20" t="str">
        <f t="shared" si="6"/>
        <v>PL3061</v>
      </c>
      <c r="BH8" s="4" t="s">
        <v>565</v>
      </c>
      <c r="BI8" s="4" t="s">
        <v>566</v>
      </c>
      <c r="BJ8" s="4">
        <v>3</v>
      </c>
      <c r="BK8" s="10" t="s">
        <v>403</v>
      </c>
      <c r="BL8" s="10" t="s">
        <v>412</v>
      </c>
      <c r="BM8" s="10" t="s">
        <v>416</v>
      </c>
      <c r="BN8" s="10">
        <v>6</v>
      </c>
      <c r="BO8" s="10">
        <v>3</v>
      </c>
      <c r="BP8" s="10">
        <v>7</v>
      </c>
      <c r="BQ8" s="4" t="s">
        <v>568</v>
      </c>
      <c r="BR8" s="4" t="s">
        <v>569</v>
      </c>
      <c r="BS8" s="4" t="s">
        <v>570</v>
      </c>
      <c r="BT8" s="4" t="s">
        <v>571</v>
      </c>
      <c r="BU8" s="19">
        <f t="shared" si="7"/>
        <v>32093</v>
      </c>
      <c r="BV8" s="4" t="s">
        <v>566</v>
      </c>
      <c r="BW8" s="4" t="s">
        <v>572</v>
      </c>
      <c r="BX8" s="48">
        <f t="shared" ca="1" si="8"/>
        <v>30.556164383561644</v>
      </c>
    </row>
    <row r="9" spans="1:76" x14ac:dyDescent="0.25">
      <c r="B9" s="4" t="str">
        <f>VLOOKUP($C9,'Billing and Rendering'!$B$3:$K$14,9,FALSE)</f>
        <v>INN</v>
      </c>
      <c r="C9" s="10" t="s">
        <v>162</v>
      </c>
      <c r="D9" s="4">
        <f>VLOOKUP($C9,'Billing and Rendering'!$B$3:$K$14,2,FALSE)</f>
        <v>4</v>
      </c>
      <c r="E9" s="4" t="str">
        <f>VLOOKUP($C9,'Billing and Rendering'!$B$3:$K$14,E$1,FALSE)</f>
        <v>Minor</v>
      </c>
      <c r="F9" s="4" t="str">
        <f>VLOOKUP($C9,'Billing and Rendering'!$B$3:$K$14,F$1,FALSE)</f>
        <v>Chennai</v>
      </c>
      <c r="G9" s="4">
        <f>VLOOKUP($C9,'Billing and Rendering'!$B$3:$K$14,G$1,FALSE)</f>
        <v>650103</v>
      </c>
      <c r="H9" s="4" t="str">
        <f>VLOOKUP($C9,'Billing and Rendering'!$B$3:$K$14,H$1,FALSE)</f>
        <v>TamilNadu</v>
      </c>
      <c r="I9" s="4" t="str">
        <f>VLOOKUP($C9,'Billing and Rendering'!$B$3:$K$14,I$1,FALSE)</f>
        <v>India</v>
      </c>
      <c r="J9" s="4" t="str">
        <f>VLOOKUP($C9,'Billing and Rendering'!$B$3:$K$14,J$1,FALSE)</f>
        <v>SRYTTTN</v>
      </c>
      <c r="K9" s="4" t="str">
        <f>VLOOKUP($L9,'Billing and Rendering'!$B$3:$K$14,9,FALSE)</f>
        <v>INN</v>
      </c>
      <c r="L9" s="4" t="s">
        <v>160</v>
      </c>
      <c r="M9" s="4">
        <f>VLOOKUP($L9,'Billing and Rendering'!$B$3:$K$14,M$1,FALSE)</f>
        <v>2</v>
      </c>
      <c r="N9" s="4" t="str">
        <f>VLOOKUP($L9,'Billing and Rendering'!$B$3:$K$14,N$1,FALSE)</f>
        <v>Speciality</v>
      </c>
      <c r="O9" s="4" t="str">
        <f>VLOOKUP($L9,'Billing and Rendering'!$B$3:$K$14,O$1,FALSE)</f>
        <v>Chennai</v>
      </c>
      <c r="P9" s="4">
        <f>VLOOKUP($L9,'Billing and Rendering'!$B$3:$K$14,P$1,FALSE)</f>
        <v>600037</v>
      </c>
      <c r="Q9" s="4" t="str">
        <f>VLOOKUP($L9,'Billing and Rendering'!$B$3:$K$14,Q$1,FALSE)</f>
        <v>TamilNadu</v>
      </c>
      <c r="R9" s="4" t="str">
        <f>VLOOKUP($L9,'Billing and Rendering'!$B$3:$K$14,R$1,FALSE)</f>
        <v>India</v>
      </c>
      <c r="S9" s="19">
        <f>S6+67</f>
        <v>42196</v>
      </c>
      <c r="T9" s="4">
        <v>4083</v>
      </c>
      <c r="U9" s="4" t="s">
        <v>198</v>
      </c>
      <c r="V9" s="4">
        <v>26500</v>
      </c>
      <c r="W9" s="4" t="str">
        <f t="shared" si="0"/>
        <v>CHE</v>
      </c>
      <c r="X9" s="4" t="s">
        <v>175</v>
      </c>
      <c r="Y9" s="19">
        <f t="shared" si="1"/>
        <v>42197</v>
      </c>
      <c r="Z9" s="19">
        <f t="shared" ca="1" si="2"/>
        <v>42917</v>
      </c>
      <c r="AA9" s="10" t="s">
        <v>187</v>
      </c>
      <c r="AB9" s="10" t="s">
        <v>194</v>
      </c>
      <c r="AC9" s="19">
        <v>42106</v>
      </c>
      <c r="AD9" s="19">
        <v>42286</v>
      </c>
      <c r="AE9" s="4">
        <v>160000</v>
      </c>
      <c r="AF9" s="4" t="s">
        <v>422</v>
      </c>
      <c r="AG9" s="4" t="str">
        <f t="shared" si="3"/>
        <v>CLPR58360</v>
      </c>
      <c r="AH9" s="10" t="s">
        <v>203</v>
      </c>
      <c r="AI9" s="10" t="s">
        <v>203</v>
      </c>
      <c r="AJ9" s="4" t="s">
        <v>284</v>
      </c>
      <c r="AK9" s="4" t="s">
        <v>285</v>
      </c>
      <c r="AL9" s="4" t="s">
        <v>286</v>
      </c>
      <c r="AM9" s="4" t="s">
        <v>287</v>
      </c>
      <c r="AN9" s="10" t="s">
        <v>214</v>
      </c>
      <c r="AO9" s="4">
        <f>VLOOKUP(AN9,Claim!$L$4:$N$17,2,FALSE)</f>
        <v>4</v>
      </c>
      <c r="AP9" s="10" t="s">
        <v>491</v>
      </c>
      <c r="AQ9" s="10" t="s">
        <v>290</v>
      </c>
      <c r="AR9" s="4" t="s">
        <v>291</v>
      </c>
      <c r="AS9" s="4" t="s">
        <v>292</v>
      </c>
      <c r="AT9" s="4" t="s">
        <v>293</v>
      </c>
      <c r="AU9" s="10" t="s">
        <v>228</v>
      </c>
      <c r="AV9" s="4" t="s">
        <v>294</v>
      </c>
      <c r="AW9" s="4" t="s">
        <v>295</v>
      </c>
      <c r="AX9" s="4" t="s">
        <v>296</v>
      </c>
      <c r="AY9" s="10" t="s">
        <v>236</v>
      </c>
      <c r="AZ9" s="4" t="s">
        <v>241</v>
      </c>
      <c r="BA9" s="4" t="s">
        <v>241</v>
      </c>
      <c r="BB9" s="4" t="s">
        <v>498</v>
      </c>
      <c r="BC9" s="4" t="s">
        <v>498</v>
      </c>
      <c r="BD9" s="4" t="str">
        <f t="shared" si="4"/>
        <v>Minor</v>
      </c>
      <c r="BE9" s="4">
        <f t="shared" si="5"/>
        <v>650103</v>
      </c>
      <c r="BF9" s="56">
        <v>27150</v>
      </c>
      <c r="BG9" s="20" t="str">
        <f t="shared" si="6"/>
        <v>PL4083</v>
      </c>
      <c r="BH9" s="4" t="s">
        <v>565</v>
      </c>
      <c r="BI9" s="4" t="s">
        <v>566</v>
      </c>
      <c r="BJ9" s="4">
        <v>4</v>
      </c>
      <c r="BK9" s="10" t="s">
        <v>404</v>
      </c>
      <c r="BL9" s="10" t="s">
        <v>413</v>
      </c>
      <c r="BM9" s="10" t="s">
        <v>195</v>
      </c>
      <c r="BN9" s="10">
        <v>7</v>
      </c>
      <c r="BO9" s="10">
        <v>4</v>
      </c>
      <c r="BP9" s="10">
        <v>8</v>
      </c>
      <c r="BQ9" s="4" t="s">
        <v>568</v>
      </c>
      <c r="BR9" s="4" t="s">
        <v>569</v>
      </c>
      <c r="BS9" s="4" t="s">
        <v>570</v>
      </c>
      <c r="BT9" s="4" t="s">
        <v>571</v>
      </c>
      <c r="BU9" s="19">
        <f t="shared" si="7"/>
        <v>27150</v>
      </c>
      <c r="BV9" s="4" t="s">
        <v>567</v>
      </c>
      <c r="BW9" s="4" t="s">
        <v>572</v>
      </c>
      <c r="BX9" s="48">
        <f t="shared" ca="1" si="8"/>
        <v>44.098630136986301</v>
      </c>
    </row>
    <row r="10" spans="1:76" x14ac:dyDescent="0.25">
      <c r="B10" s="4" t="str">
        <f>VLOOKUP($C10,'Billing and Rendering'!$B$3:$K$14,9,FALSE)</f>
        <v>INN</v>
      </c>
      <c r="C10" s="10" t="s">
        <v>163</v>
      </c>
      <c r="D10" s="4">
        <f>VLOOKUP($C10,'Billing and Rendering'!$B$3:$K$14,2,FALSE)</f>
        <v>5</v>
      </c>
      <c r="E10" s="4" t="str">
        <f>VLOOKUP($C10,'Billing and Rendering'!$B$3:$K$14,E$1,FALSE)</f>
        <v>Multispeciality</v>
      </c>
      <c r="F10" s="4" t="str">
        <f>VLOOKUP($C10,'Billing and Rendering'!$B$3:$K$14,F$1,FALSE)</f>
        <v>Chennai</v>
      </c>
      <c r="G10" s="4">
        <f>VLOOKUP($C10,'Billing and Rendering'!$B$3:$K$14,G$1,FALSE)</f>
        <v>600053</v>
      </c>
      <c r="H10" s="4" t="str">
        <f>VLOOKUP($C10,'Billing and Rendering'!$B$3:$K$14,H$1,FALSE)</f>
        <v>TamilNadu</v>
      </c>
      <c r="I10" s="4" t="str">
        <f>VLOOKUP($C10,'Billing and Rendering'!$B$3:$K$14,I$1,FALSE)</f>
        <v>India</v>
      </c>
      <c r="J10" s="4" t="str">
        <f>VLOOKUP($C10,'Billing and Rendering'!$B$3:$K$14,J$1,FALSE)</f>
        <v>SRMCDTN</v>
      </c>
      <c r="K10" s="4" t="str">
        <f>VLOOKUP($L10,'Billing and Rendering'!$B$3:$K$14,9,FALSE)</f>
        <v>INN</v>
      </c>
      <c r="L10" s="4" t="s">
        <v>159</v>
      </c>
      <c r="M10" s="4">
        <f>VLOOKUP($L10,'Billing and Rendering'!$B$3:$K$14,M$1,FALSE)</f>
        <v>1</v>
      </c>
      <c r="N10" s="4" t="str">
        <f>VLOOKUP($L10,'Billing and Rendering'!$B$3:$K$14,N$1,FALSE)</f>
        <v>Multispeciality</v>
      </c>
      <c r="O10" s="4" t="str">
        <f>VLOOKUP($L10,'Billing and Rendering'!$B$3:$K$14,O$1,FALSE)</f>
        <v>Chennai</v>
      </c>
      <c r="P10" s="4">
        <f>VLOOKUP($L10,'Billing and Rendering'!$B$3:$K$14,P$1,FALSE)</f>
        <v>600004</v>
      </c>
      <c r="Q10" s="4" t="str">
        <f>VLOOKUP($L10,'Billing and Rendering'!$B$3:$K$14,Q$1,FALSE)</f>
        <v>TamilNadu</v>
      </c>
      <c r="R10" s="4" t="str">
        <f>VLOOKUP($L10,'Billing and Rendering'!$B$3:$K$14,R$1,FALSE)</f>
        <v>India</v>
      </c>
      <c r="S10" s="19">
        <f>S6-34</f>
        <v>42095</v>
      </c>
      <c r="T10" s="4">
        <v>8025</v>
      </c>
      <c r="U10" s="4" t="s">
        <v>197</v>
      </c>
      <c r="V10" s="4">
        <v>10000</v>
      </c>
      <c r="W10" s="4" t="str">
        <f t="shared" si="0"/>
        <v>CHE</v>
      </c>
      <c r="X10" s="4" t="s">
        <v>175</v>
      </c>
      <c r="Y10" s="19">
        <f t="shared" si="1"/>
        <v>42096</v>
      </c>
      <c r="Z10" s="19">
        <f t="shared" ca="1" si="2"/>
        <v>42706</v>
      </c>
      <c r="AA10" s="10" t="s">
        <v>188</v>
      </c>
      <c r="AB10" s="10" t="s">
        <v>191</v>
      </c>
      <c r="AC10" s="19">
        <v>42035</v>
      </c>
      <c r="AD10" s="19">
        <v>42215</v>
      </c>
      <c r="AE10" s="4">
        <v>560000</v>
      </c>
      <c r="AF10" s="4" t="s">
        <v>423</v>
      </c>
      <c r="AG10" s="4" t="str">
        <f t="shared" si="3"/>
        <v>CLPR72150</v>
      </c>
      <c r="AH10" s="10" t="s">
        <v>204</v>
      </c>
      <c r="AI10" s="10" t="s">
        <v>204</v>
      </c>
      <c r="AJ10" s="4" t="s">
        <v>297</v>
      </c>
      <c r="AK10" s="4" t="s">
        <v>298</v>
      </c>
      <c r="AL10" s="4" t="s">
        <v>299</v>
      </c>
      <c r="AM10" s="4" t="s">
        <v>300</v>
      </c>
      <c r="AN10" s="10" t="s">
        <v>215</v>
      </c>
      <c r="AO10" s="4">
        <f>VLOOKUP(AN10,Claim!$L$4:$N$17,2,FALSE)</f>
        <v>5</v>
      </c>
      <c r="AP10" s="10" t="s">
        <v>493</v>
      </c>
      <c r="AQ10" s="10" t="s">
        <v>303</v>
      </c>
      <c r="AR10" s="4" t="s">
        <v>304</v>
      </c>
      <c r="AS10" s="4" t="s">
        <v>305</v>
      </c>
      <c r="AT10" s="4" t="s">
        <v>306</v>
      </c>
      <c r="AU10" s="10" t="s">
        <v>229</v>
      </c>
      <c r="AV10" s="4" t="s">
        <v>307</v>
      </c>
      <c r="AW10" s="4" t="s">
        <v>308</v>
      </c>
      <c r="AX10" s="4" t="s">
        <v>309</v>
      </c>
      <c r="AY10" s="4" t="s">
        <v>236</v>
      </c>
      <c r="AZ10" s="4" t="s">
        <v>239</v>
      </c>
      <c r="BA10" s="4" t="s">
        <v>239</v>
      </c>
      <c r="BB10" s="4" t="s">
        <v>499</v>
      </c>
      <c r="BC10" s="4" t="s">
        <v>499</v>
      </c>
      <c r="BD10" s="4" t="str">
        <f t="shared" si="4"/>
        <v>Multispeciality</v>
      </c>
      <c r="BE10" s="4">
        <f t="shared" si="5"/>
        <v>600053</v>
      </c>
      <c r="BF10" s="56">
        <v>28593</v>
      </c>
      <c r="BG10" s="20" t="str">
        <f t="shared" si="6"/>
        <v>PL8025</v>
      </c>
      <c r="BH10" s="4" t="s">
        <v>565</v>
      </c>
      <c r="BI10" s="4" t="s">
        <v>566</v>
      </c>
      <c r="BJ10" s="4">
        <v>5</v>
      </c>
      <c r="BK10" s="10" t="s">
        <v>405</v>
      </c>
      <c r="BL10" s="10" t="s">
        <v>414</v>
      </c>
      <c r="BM10" s="10" t="s">
        <v>195</v>
      </c>
      <c r="BN10" s="10">
        <v>4</v>
      </c>
      <c r="BO10" s="10">
        <v>1</v>
      </c>
      <c r="BP10" s="10">
        <v>5</v>
      </c>
      <c r="BQ10" s="4" t="s">
        <v>568</v>
      </c>
      <c r="BR10" s="4" t="s">
        <v>569</v>
      </c>
      <c r="BS10" s="4" t="s">
        <v>570</v>
      </c>
      <c r="BT10" s="4" t="s">
        <v>571</v>
      </c>
      <c r="BU10" s="19">
        <f t="shared" si="7"/>
        <v>28593</v>
      </c>
      <c r="BV10" s="4" t="s">
        <v>566</v>
      </c>
      <c r="BW10" s="4" t="s">
        <v>572</v>
      </c>
      <c r="BX10" s="48">
        <f t="shared" ca="1" si="8"/>
        <v>40.145205479452052</v>
      </c>
    </row>
    <row r="11" spans="1:76" x14ac:dyDescent="0.25">
      <c r="B11" s="4" t="str">
        <f>VLOOKUP($C11,'Billing and Rendering'!$B$3:$K$14,9,FALSE)</f>
        <v>INN</v>
      </c>
      <c r="C11" s="10" t="s">
        <v>164</v>
      </c>
      <c r="D11" s="4">
        <f>VLOOKUP($C11,'Billing and Rendering'!$B$3:$K$14,2,FALSE)</f>
        <v>6</v>
      </c>
      <c r="E11" s="4" t="str">
        <f>VLOOKUP($C11,'Billing and Rendering'!$B$3:$K$14,E$1,FALSE)</f>
        <v>Minor</v>
      </c>
      <c r="F11" s="4" t="str">
        <f>VLOOKUP($C11,'Billing and Rendering'!$B$3:$K$14,F$1,FALSE)</f>
        <v>Chennai</v>
      </c>
      <c r="G11" s="4">
        <f>VLOOKUP($C11,'Billing and Rendering'!$B$3:$K$14,G$1,FALSE)</f>
        <v>600022</v>
      </c>
      <c r="H11" s="4" t="str">
        <f>VLOOKUP($C11,'Billing and Rendering'!$B$3:$K$14,H$1,FALSE)</f>
        <v>TamilNadu</v>
      </c>
      <c r="I11" s="4" t="str">
        <f>VLOOKUP($C11,'Billing and Rendering'!$B$3:$K$14,I$1,FALSE)</f>
        <v>India</v>
      </c>
      <c r="J11" s="4" t="str">
        <f>VLOOKUP($C11,'Billing and Rendering'!$B$3:$K$14,J$1,FALSE)</f>
        <v>KPCGGTN</v>
      </c>
      <c r="K11" s="4" t="str">
        <f>VLOOKUP($L11,'Billing and Rendering'!$B$3:$K$14,9,FALSE)</f>
        <v>INN</v>
      </c>
      <c r="L11" s="4" t="s">
        <v>161</v>
      </c>
      <c r="M11" s="4">
        <f>VLOOKUP($L11,'Billing and Rendering'!$B$3:$K$14,M$1,FALSE)</f>
        <v>3</v>
      </c>
      <c r="N11" s="4" t="str">
        <f>VLOOKUP($L11,'Billing and Rendering'!$B$3:$K$14,N$1,FALSE)</f>
        <v>Major</v>
      </c>
      <c r="O11" s="4" t="str">
        <f>VLOOKUP($L11,'Billing and Rendering'!$B$3:$K$14,O$1,FALSE)</f>
        <v>Trichy</v>
      </c>
      <c r="P11" s="4">
        <f>VLOOKUP($L11,'Billing and Rendering'!$B$3:$K$14,P$1,FALSE)</f>
        <v>603103</v>
      </c>
      <c r="Q11" s="4" t="str">
        <f>VLOOKUP($L11,'Billing and Rendering'!$B$3:$K$14,Q$1,FALSE)</f>
        <v>TamilNadu</v>
      </c>
      <c r="R11" s="4" t="str">
        <f>VLOOKUP($L11,'Billing and Rendering'!$B$3:$K$14,R$1,FALSE)</f>
        <v>India</v>
      </c>
      <c r="S11" s="19">
        <f>S6+378</f>
        <v>42507</v>
      </c>
      <c r="T11" s="4">
        <v>2092</v>
      </c>
      <c r="U11" s="4" t="s">
        <v>199</v>
      </c>
      <c r="V11" s="4">
        <v>25000</v>
      </c>
      <c r="W11" s="4" t="str">
        <f t="shared" si="0"/>
        <v>CHE</v>
      </c>
      <c r="X11" s="4" t="s">
        <v>175</v>
      </c>
      <c r="Y11" s="19">
        <f t="shared" si="1"/>
        <v>42508</v>
      </c>
      <c r="Z11" s="19">
        <f t="shared" ca="1" si="2"/>
        <v>43078</v>
      </c>
      <c r="AA11" s="10" t="s">
        <v>189</v>
      </c>
      <c r="AB11" s="10" t="s">
        <v>192</v>
      </c>
      <c r="AC11" s="19">
        <v>42427</v>
      </c>
      <c r="AD11" s="19">
        <v>42537</v>
      </c>
      <c r="AE11" s="4">
        <v>240000</v>
      </c>
      <c r="AF11" s="4" t="s">
        <v>424</v>
      </c>
      <c r="AG11" s="4" t="str">
        <f t="shared" si="3"/>
        <v>CLPR71580</v>
      </c>
      <c r="AH11" s="10" t="s">
        <v>205</v>
      </c>
      <c r="AI11" s="10" t="s">
        <v>205</v>
      </c>
      <c r="AJ11" s="4" t="s">
        <v>310</v>
      </c>
      <c r="AK11" s="4" t="s">
        <v>311</v>
      </c>
      <c r="AL11" s="4" t="s">
        <v>312</v>
      </c>
      <c r="AM11" s="4" t="s">
        <v>313</v>
      </c>
      <c r="AN11" s="10" t="s">
        <v>216</v>
      </c>
      <c r="AO11" s="4">
        <f>VLOOKUP(AN11,Claim!$L$4:$N$17,2,FALSE)</f>
        <v>6</v>
      </c>
      <c r="AP11" s="10" t="s">
        <v>489</v>
      </c>
      <c r="AQ11" s="10" t="s">
        <v>316</v>
      </c>
      <c r="AR11" s="4" t="s">
        <v>317</v>
      </c>
      <c r="AS11" s="4" t="s">
        <v>318</v>
      </c>
      <c r="AT11" s="4" t="s">
        <v>319</v>
      </c>
      <c r="AU11" s="10" t="s">
        <v>230</v>
      </c>
      <c r="AV11" s="4" t="s">
        <v>320</v>
      </c>
      <c r="AW11" s="4" t="s">
        <v>321</v>
      </c>
      <c r="AX11" s="4" t="s">
        <v>322</v>
      </c>
      <c r="AY11" s="10" t="s">
        <v>236</v>
      </c>
      <c r="AZ11" s="4" t="s">
        <v>239</v>
      </c>
      <c r="BA11" s="4" t="s">
        <v>239</v>
      </c>
      <c r="BB11" s="4" t="s">
        <v>500</v>
      </c>
      <c r="BC11" s="4" t="s">
        <v>500</v>
      </c>
      <c r="BD11" s="4" t="str">
        <f t="shared" si="4"/>
        <v>Minor</v>
      </c>
      <c r="BE11" s="4">
        <f t="shared" si="5"/>
        <v>600022</v>
      </c>
      <c r="BF11" s="56">
        <v>22793</v>
      </c>
      <c r="BG11" s="20" t="str">
        <f t="shared" si="6"/>
        <v>PL2092</v>
      </c>
      <c r="BH11" s="4" t="s">
        <v>565</v>
      </c>
      <c r="BI11" s="4" t="s">
        <v>566</v>
      </c>
      <c r="BJ11" s="4">
        <f>BJ10+1</f>
        <v>6</v>
      </c>
      <c r="BK11" s="10" t="s">
        <v>406</v>
      </c>
      <c r="BL11" s="10" t="s">
        <v>410</v>
      </c>
      <c r="BM11" s="10" t="s">
        <v>417</v>
      </c>
      <c r="BN11" s="10">
        <v>5</v>
      </c>
      <c r="BO11" s="10">
        <v>2</v>
      </c>
      <c r="BP11" s="10">
        <v>6</v>
      </c>
      <c r="BQ11" s="4" t="s">
        <v>568</v>
      </c>
      <c r="BR11" s="4" t="s">
        <v>569</v>
      </c>
      <c r="BS11" s="4" t="s">
        <v>570</v>
      </c>
      <c r="BT11" s="4" t="s">
        <v>571</v>
      </c>
      <c r="BU11" s="19">
        <f t="shared" si="7"/>
        <v>22793</v>
      </c>
      <c r="BV11" s="4" t="s">
        <v>566</v>
      </c>
      <c r="BW11" s="4" t="s">
        <v>572</v>
      </c>
      <c r="BX11" s="48">
        <f t="shared" ca="1" si="8"/>
        <v>56.035616438356165</v>
      </c>
    </row>
    <row r="12" spans="1:76" x14ac:dyDescent="0.25">
      <c r="B12" s="4" t="str">
        <f>VLOOKUP($C12,'Billing and Rendering'!$B$3:$K$14,9,FALSE)</f>
        <v>OON</v>
      </c>
      <c r="C12" s="10" t="s">
        <v>165</v>
      </c>
      <c r="D12" s="4">
        <f>VLOOKUP($C12,'Billing and Rendering'!$B$3:$K$14,2,FALSE)</f>
        <v>7</v>
      </c>
      <c r="E12" s="4" t="str">
        <f>VLOOKUP($C12,'Billing and Rendering'!$B$3:$K$14,E$1,FALSE)</f>
        <v>Multispeciality</v>
      </c>
      <c r="F12" s="4" t="str">
        <f>VLOOKUP($C12,'Billing and Rendering'!$B$3:$K$14,F$1,FALSE)</f>
        <v>Chennai</v>
      </c>
      <c r="G12" s="4">
        <f>VLOOKUP($C12,'Billing and Rendering'!$B$3:$K$14,G$1,FALSE)</f>
        <v>600033</v>
      </c>
      <c r="H12" s="4" t="str">
        <f>VLOOKUP($C12,'Billing and Rendering'!$B$3:$K$14,H$1,FALSE)</f>
        <v>TamilNadu</v>
      </c>
      <c r="I12" s="4" t="str">
        <f>VLOOKUP($C12,'Billing and Rendering'!$B$3:$K$14,I$1,FALSE)</f>
        <v>India</v>
      </c>
      <c r="J12" s="4" t="str">
        <f>VLOOKUP($C12,'Billing and Rendering'!$B$3:$K$14,J$1,FALSE)</f>
        <v>VJHPLTN</v>
      </c>
      <c r="K12" s="4" t="str">
        <f>VLOOKUP($L12,'Billing and Rendering'!$B$3:$K$14,9,FALSE)</f>
        <v>INN</v>
      </c>
      <c r="L12" s="4" t="s">
        <v>162</v>
      </c>
      <c r="M12" s="4">
        <f>VLOOKUP($L12,'Billing and Rendering'!$B$3:$K$14,M$1,FALSE)</f>
        <v>4</v>
      </c>
      <c r="N12" s="4" t="str">
        <f>VLOOKUP($L12,'Billing and Rendering'!$B$3:$K$14,N$1,FALSE)</f>
        <v>Minor</v>
      </c>
      <c r="O12" s="4" t="str">
        <f>VLOOKUP($L12,'Billing and Rendering'!$B$3:$K$14,O$1,FALSE)</f>
        <v>Chennai</v>
      </c>
      <c r="P12" s="4">
        <f>VLOOKUP($L12,'Billing and Rendering'!$B$3:$K$14,P$1,FALSE)</f>
        <v>650103</v>
      </c>
      <c r="Q12" s="4" t="str">
        <f>VLOOKUP($L12,'Billing and Rendering'!$B$3:$K$14,Q$1,FALSE)</f>
        <v>TamilNadu</v>
      </c>
      <c r="R12" s="4" t="str">
        <f>VLOOKUP($L12,'Billing and Rendering'!$B$3:$K$14,R$1,FALSE)</f>
        <v>India</v>
      </c>
      <c r="S12" s="19">
        <f>S6-80</f>
        <v>42049</v>
      </c>
      <c r="T12" s="4">
        <v>9899</v>
      </c>
      <c r="U12" s="4" t="s">
        <v>182</v>
      </c>
      <c r="V12" s="4">
        <v>104000</v>
      </c>
      <c r="W12" s="4" t="str">
        <f t="shared" si="0"/>
        <v>CHE</v>
      </c>
      <c r="X12" s="4" t="s">
        <v>175</v>
      </c>
      <c r="Y12" s="19">
        <f t="shared" si="1"/>
        <v>42050</v>
      </c>
      <c r="Z12" s="19">
        <f t="shared" ca="1" si="2"/>
        <v>42910</v>
      </c>
      <c r="AA12" s="10" t="s">
        <v>190</v>
      </c>
      <c r="AB12" s="10" t="s">
        <v>193</v>
      </c>
      <c r="AC12" s="19">
        <v>41999</v>
      </c>
      <c r="AD12" s="19">
        <v>42199</v>
      </c>
      <c r="AE12" s="4">
        <v>120000</v>
      </c>
      <c r="AF12" s="4" t="s">
        <v>425</v>
      </c>
      <c r="AG12" s="4" t="str">
        <f t="shared" si="3"/>
        <v>CLPR47360</v>
      </c>
      <c r="AH12" s="10" t="s">
        <v>206</v>
      </c>
      <c r="AI12" s="10" t="s">
        <v>206</v>
      </c>
      <c r="AJ12" s="4" t="s">
        <v>323</v>
      </c>
      <c r="AK12" s="4" t="s">
        <v>324</v>
      </c>
      <c r="AL12" s="4" t="s">
        <v>325</v>
      </c>
      <c r="AM12" s="4" t="s">
        <v>326</v>
      </c>
      <c r="AN12" s="10" t="s">
        <v>217</v>
      </c>
      <c r="AO12" s="4">
        <f>VLOOKUP(AN12,Claim!$L$4:$N$17,2,FALSE)</f>
        <v>7</v>
      </c>
      <c r="AP12" s="10" t="s">
        <v>492</v>
      </c>
      <c r="AQ12" s="10" t="s">
        <v>329</v>
      </c>
      <c r="AR12" s="4" t="s">
        <v>330</v>
      </c>
      <c r="AS12" s="4" t="s">
        <v>331</v>
      </c>
      <c r="AT12" s="4" t="s">
        <v>332</v>
      </c>
      <c r="AU12" s="10" t="s">
        <v>231</v>
      </c>
      <c r="AV12" s="4" t="s">
        <v>333</v>
      </c>
      <c r="AW12" s="4" t="s">
        <v>334</v>
      </c>
      <c r="AX12" s="4" t="s">
        <v>335</v>
      </c>
      <c r="AY12" s="10" t="s">
        <v>236</v>
      </c>
      <c r="AZ12" s="4" t="s">
        <v>239</v>
      </c>
      <c r="BA12" s="4" t="s">
        <v>239</v>
      </c>
      <c r="BB12" s="4" t="s">
        <v>501</v>
      </c>
      <c r="BC12" s="4" t="s">
        <v>501</v>
      </c>
      <c r="BD12" s="4" t="str">
        <f t="shared" si="4"/>
        <v>Multispeciality</v>
      </c>
      <c r="BE12" s="4">
        <f t="shared" si="5"/>
        <v>600033</v>
      </c>
      <c r="BF12" s="56">
        <v>29293</v>
      </c>
      <c r="BG12" s="20" t="str">
        <f t="shared" si="6"/>
        <v>PL9899</v>
      </c>
      <c r="BH12" s="4" t="s">
        <v>565</v>
      </c>
      <c r="BI12" s="4" t="s">
        <v>566</v>
      </c>
      <c r="BJ12" s="4">
        <f t="shared" ref="BJ12:BJ75" si="9">BJ11+1</f>
        <v>7</v>
      </c>
      <c r="BK12" s="10" t="s">
        <v>407</v>
      </c>
      <c r="BL12" s="10" t="s">
        <v>411</v>
      </c>
      <c r="BM12" s="10" t="s">
        <v>415</v>
      </c>
      <c r="BN12" s="10">
        <v>6</v>
      </c>
      <c r="BO12" s="10">
        <v>3</v>
      </c>
      <c r="BP12" s="10">
        <v>7</v>
      </c>
      <c r="BQ12" s="4" t="s">
        <v>568</v>
      </c>
      <c r="BR12" s="4" t="s">
        <v>569</v>
      </c>
      <c r="BS12" s="4" t="s">
        <v>570</v>
      </c>
      <c r="BT12" s="4" t="s">
        <v>571</v>
      </c>
      <c r="BU12" s="19">
        <f t="shared" si="7"/>
        <v>29293</v>
      </c>
      <c r="BV12" s="4" t="s">
        <v>566</v>
      </c>
      <c r="BW12" s="4" t="s">
        <v>572</v>
      </c>
      <c r="BX12" s="48">
        <f t="shared" ca="1" si="8"/>
        <v>38.227397260273975</v>
      </c>
    </row>
    <row r="13" spans="1:76" x14ac:dyDescent="0.25">
      <c r="B13" s="4" t="str">
        <f>VLOOKUP($C13,'Billing and Rendering'!$B$3:$K$14,9,FALSE)</f>
        <v>OON</v>
      </c>
      <c r="C13" s="10" t="s">
        <v>166</v>
      </c>
      <c r="D13" s="4">
        <f>VLOOKUP($C13,'Billing and Rendering'!$B$3:$K$14,2,FALSE)</f>
        <v>8</v>
      </c>
      <c r="E13" s="4" t="str">
        <f>VLOOKUP($C13,'Billing and Rendering'!$B$3:$K$14,E$1,FALSE)</f>
        <v>Speciality</v>
      </c>
      <c r="F13" s="4" t="str">
        <f>VLOOKUP($C13,'Billing and Rendering'!$B$3:$K$14,F$1,FALSE)</f>
        <v>Chennai</v>
      </c>
      <c r="G13" s="4">
        <f>VLOOKUP($C13,'Billing and Rendering'!$B$3:$K$14,G$1,FALSE)</f>
        <v>600041</v>
      </c>
      <c r="H13" s="4" t="str">
        <f>VLOOKUP($C13,'Billing and Rendering'!$B$3:$K$14,H$1,FALSE)</f>
        <v>TamilNadu</v>
      </c>
      <c r="I13" s="4" t="str">
        <f>VLOOKUP($C13,'Billing and Rendering'!$B$3:$K$14,I$1,FALSE)</f>
        <v>India</v>
      </c>
      <c r="J13" s="4" t="str">
        <f>VLOOKUP($C13,'Billing and Rendering'!$B$3:$K$14,J$1,FALSE)</f>
        <v>CSIKLTN</v>
      </c>
      <c r="K13" s="4" t="str">
        <f>VLOOKUP($L13,'Billing and Rendering'!$B$3:$K$14,9,FALSE)</f>
        <v>OON</v>
      </c>
      <c r="L13" s="4" t="s">
        <v>169</v>
      </c>
      <c r="M13" s="4">
        <f>VLOOKUP($L13,'Billing and Rendering'!$B$3:$K$14,M$1,FALSE)</f>
        <v>11</v>
      </c>
      <c r="N13" s="4" t="str">
        <f>VLOOKUP($L13,'Billing and Rendering'!$B$3:$K$14,N$1,FALSE)</f>
        <v>Multispeciality</v>
      </c>
      <c r="O13" s="4" t="str">
        <f>VLOOKUP($L13,'Billing and Rendering'!$B$3:$K$14,O$1,FALSE)</f>
        <v>Coimbatore</v>
      </c>
      <c r="P13" s="4">
        <f>VLOOKUP($L13,'Billing and Rendering'!$B$3:$K$14,P$1,FALSE)</f>
        <v>641004</v>
      </c>
      <c r="Q13" s="4" t="str">
        <f>VLOOKUP($L13,'Billing and Rendering'!$B$3:$K$14,Q$1,FALSE)</f>
        <v>TamilNadu</v>
      </c>
      <c r="R13" s="4" t="str">
        <f>VLOOKUP($L13,'Billing and Rendering'!$B$3:$K$14,R$1,FALSE)</f>
        <v>India</v>
      </c>
      <c r="S13" s="19">
        <f>S6-80</f>
        <v>42049</v>
      </c>
      <c r="T13" s="4">
        <v>7526</v>
      </c>
      <c r="U13" s="4" t="s">
        <v>195</v>
      </c>
      <c r="V13" s="4">
        <v>890</v>
      </c>
      <c r="W13" s="4" t="str">
        <f t="shared" si="0"/>
        <v>CHE</v>
      </c>
      <c r="X13" s="4" t="s">
        <v>175</v>
      </c>
      <c r="Y13" s="19">
        <f t="shared" si="1"/>
        <v>42050</v>
      </c>
      <c r="Z13" s="19">
        <f t="shared" ca="1" si="2"/>
        <v>42760</v>
      </c>
      <c r="AA13" s="10" t="s">
        <v>184</v>
      </c>
      <c r="AB13" s="10" t="s">
        <v>194</v>
      </c>
      <c r="AC13" s="19">
        <v>41959</v>
      </c>
      <c r="AD13" s="19">
        <v>42069</v>
      </c>
      <c r="AE13" s="4">
        <v>320000</v>
      </c>
      <c r="AF13" s="4" t="s">
        <v>426</v>
      </c>
      <c r="AG13" s="4" t="str">
        <f t="shared" si="3"/>
        <v>CLPR52920</v>
      </c>
      <c r="AH13" s="10" t="s">
        <v>207</v>
      </c>
      <c r="AI13" s="10" t="s">
        <v>207</v>
      </c>
      <c r="AJ13" s="4" t="s">
        <v>336</v>
      </c>
      <c r="AK13" s="4" t="s">
        <v>337</v>
      </c>
      <c r="AL13" s="4" t="s">
        <v>338</v>
      </c>
      <c r="AM13" s="4" t="s">
        <v>339</v>
      </c>
      <c r="AN13" s="10" t="s">
        <v>218</v>
      </c>
      <c r="AO13" s="4">
        <f>VLOOKUP(AN13,Claim!$L$4:$N$17,2,FALSE)</f>
        <v>8</v>
      </c>
      <c r="AP13" s="10" t="s">
        <v>490</v>
      </c>
      <c r="AQ13" s="10" t="s">
        <v>342</v>
      </c>
      <c r="AR13" s="4" t="s">
        <v>343</v>
      </c>
      <c r="AS13" s="4" t="s">
        <v>344</v>
      </c>
      <c r="AT13" s="4" t="s">
        <v>345</v>
      </c>
      <c r="AU13" s="10" t="s">
        <v>232</v>
      </c>
      <c r="AV13" s="4" t="s">
        <v>346</v>
      </c>
      <c r="AW13" s="4" t="s">
        <v>347</v>
      </c>
      <c r="AX13" s="4" t="s">
        <v>348</v>
      </c>
      <c r="AY13" s="10" t="s">
        <v>236</v>
      </c>
      <c r="AZ13" s="4" t="s">
        <v>239</v>
      </c>
      <c r="BA13" s="4" t="s">
        <v>239</v>
      </c>
      <c r="BB13" s="4" t="s">
        <v>502</v>
      </c>
      <c r="BC13" s="4" t="s">
        <v>502</v>
      </c>
      <c r="BD13" s="4" t="str">
        <f t="shared" si="4"/>
        <v>Speciality</v>
      </c>
      <c r="BE13" s="4">
        <f t="shared" si="5"/>
        <v>600041</v>
      </c>
      <c r="BF13" s="56">
        <v>39394</v>
      </c>
      <c r="BG13" s="20" t="str">
        <f t="shared" si="6"/>
        <v>PL7526</v>
      </c>
      <c r="BH13" s="4" t="s">
        <v>565</v>
      </c>
      <c r="BI13" s="4" t="s">
        <v>566</v>
      </c>
      <c r="BJ13" s="4">
        <f t="shared" si="9"/>
        <v>8</v>
      </c>
      <c r="BK13" s="10" t="s">
        <v>402</v>
      </c>
      <c r="BL13" s="10" t="s">
        <v>412</v>
      </c>
      <c r="BM13" s="10" t="s">
        <v>416</v>
      </c>
      <c r="BN13" s="10">
        <v>7</v>
      </c>
      <c r="BO13" s="10">
        <v>4</v>
      </c>
      <c r="BP13" s="10">
        <v>8</v>
      </c>
      <c r="BQ13" s="4" t="s">
        <v>568</v>
      </c>
      <c r="BR13" s="4" t="s">
        <v>569</v>
      </c>
      <c r="BS13" s="4" t="s">
        <v>570</v>
      </c>
      <c r="BT13" s="4" t="s">
        <v>571</v>
      </c>
      <c r="BU13" s="19">
        <f t="shared" si="7"/>
        <v>39394</v>
      </c>
      <c r="BV13" s="4" t="s">
        <v>566</v>
      </c>
      <c r="BW13" s="4" t="s">
        <v>572</v>
      </c>
      <c r="BX13" s="48">
        <f t="shared" ca="1" si="8"/>
        <v>10.553424657534247</v>
      </c>
    </row>
    <row r="14" spans="1:76" x14ac:dyDescent="0.25">
      <c r="B14" s="4" t="str">
        <f>VLOOKUP($C14,'Billing and Rendering'!$B$3:$K$14,9,FALSE)</f>
        <v>OON</v>
      </c>
      <c r="C14" s="10" t="s">
        <v>167</v>
      </c>
      <c r="D14" s="4">
        <f>VLOOKUP($C14,'Billing and Rendering'!$B$3:$K$14,2,FALSE)</f>
        <v>9</v>
      </c>
      <c r="E14" s="4" t="str">
        <f>VLOOKUP($C14,'Billing and Rendering'!$B$3:$K$14,E$1,FALSE)</f>
        <v>Multispeciality</v>
      </c>
      <c r="F14" s="4" t="str">
        <f>VLOOKUP($C14,'Billing and Rendering'!$B$3:$K$14,F$1,FALSE)</f>
        <v>Vellore</v>
      </c>
      <c r="G14" s="4">
        <f>VLOOKUP($C14,'Billing and Rendering'!$B$3:$K$14,G$1,FALSE)</f>
        <v>632004</v>
      </c>
      <c r="H14" s="4" t="str">
        <f>VLOOKUP($C14,'Billing and Rendering'!$B$3:$K$14,H$1,FALSE)</f>
        <v>TamilNadu</v>
      </c>
      <c r="I14" s="4" t="str">
        <f>VLOOKUP($C14,'Billing and Rendering'!$B$3:$K$14,I$1,FALSE)</f>
        <v>India</v>
      </c>
      <c r="J14" s="4" t="str">
        <f>VLOOKUP($C14,'Billing and Rendering'!$B$3:$K$14,J$1,FALSE)</f>
        <v>CMCVLTN</v>
      </c>
      <c r="K14" s="4" t="str">
        <f>VLOOKUP($L14,'Billing and Rendering'!$B$3:$K$14,9,FALSE)</f>
        <v>OON</v>
      </c>
      <c r="L14" s="4" t="s">
        <v>166</v>
      </c>
      <c r="M14" s="4">
        <f>VLOOKUP($L14,'Billing and Rendering'!$B$3:$K$14,M$1,FALSE)</f>
        <v>8</v>
      </c>
      <c r="N14" s="4" t="str">
        <f>VLOOKUP($L14,'Billing and Rendering'!$B$3:$K$14,N$1,FALSE)</f>
        <v>Speciality</v>
      </c>
      <c r="O14" s="4" t="str">
        <f>VLOOKUP($L14,'Billing and Rendering'!$B$3:$K$14,O$1,FALSE)</f>
        <v>Chennai</v>
      </c>
      <c r="P14" s="4">
        <f>VLOOKUP($L14,'Billing and Rendering'!$B$3:$K$14,P$1,FALSE)</f>
        <v>600041</v>
      </c>
      <c r="Q14" s="4" t="str">
        <f>VLOOKUP($L14,'Billing and Rendering'!$B$3:$K$14,Q$1,FALSE)</f>
        <v>TamilNadu</v>
      </c>
      <c r="R14" s="4" t="str">
        <f>VLOOKUP($L14,'Billing and Rendering'!$B$3:$K$14,R$1,FALSE)</f>
        <v>India</v>
      </c>
      <c r="S14" s="19">
        <f>S6-400</f>
        <v>41729</v>
      </c>
      <c r="T14" s="4">
        <v>5344</v>
      </c>
      <c r="U14" s="4" t="s">
        <v>196</v>
      </c>
      <c r="V14" s="4">
        <v>20000</v>
      </c>
      <c r="W14" s="4" t="str">
        <f t="shared" si="0"/>
        <v>VEL</v>
      </c>
      <c r="X14" s="4" t="s">
        <v>177</v>
      </c>
      <c r="Y14" s="19">
        <f t="shared" si="1"/>
        <v>41730</v>
      </c>
      <c r="Z14" s="19">
        <f t="shared" ca="1" si="2"/>
        <v>42610</v>
      </c>
      <c r="AA14" s="10" t="s">
        <v>185</v>
      </c>
      <c r="AB14" s="10" t="s">
        <v>191</v>
      </c>
      <c r="AC14" s="19">
        <v>41679</v>
      </c>
      <c r="AD14" s="19">
        <v>41889</v>
      </c>
      <c r="AE14" s="4">
        <v>680000</v>
      </c>
      <c r="AF14" s="4" t="s">
        <v>427</v>
      </c>
      <c r="AG14" s="4" t="str">
        <f t="shared" si="3"/>
        <v>CLPR69250</v>
      </c>
      <c r="AH14" s="10" t="s">
        <v>208</v>
      </c>
      <c r="AI14" s="10" t="s">
        <v>208</v>
      </c>
      <c r="AJ14" s="4" t="s">
        <v>349</v>
      </c>
      <c r="AK14" s="4" t="s">
        <v>350</v>
      </c>
      <c r="AL14" s="4" t="s">
        <v>351</v>
      </c>
      <c r="AM14" s="4" t="s">
        <v>352</v>
      </c>
      <c r="AN14" s="10" t="s">
        <v>217</v>
      </c>
      <c r="AO14" s="4">
        <f>VLOOKUP(AN14,Claim!$L$4:$N$17,2,FALSE)</f>
        <v>7</v>
      </c>
      <c r="AP14" s="10" t="s">
        <v>491</v>
      </c>
      <c r="AQ14" s="10" t="s">
        <v>355</v>
      </c>
      <c r="AR14" s="4" t="s">
        <v>356</v>
      </c>
      <c r="AS14" s="4" t="s">
        <v>357</v>
      </c>
      <c r="AT14" s="4" t="s">
        <v>358</v>
      </c>
      <c r="AU14" s="10" t="s">
        <v>233</v>
      </c>
      <c r="AV14" s="4" t="s">
        <v>359</v>
      </c>
      <c r="AW14" s="4" t="s">
        <v>360</v>
      </c>
      <c r="AX14" s="4" t="s">
        <v>361</v>
      </c>
      <c r="AY14" s="10" t="s">
        <v>236</v>
      </c>
      <c r="AZ14" s="10" t="s">
        <v>238</v>
      </c>
      <c r="BA14" s="10" t="s">
        <v>238</v>
      </c>
      <c r="BB14" s="4" t="s">
        <v>503</v>
      </c>
      <c r="BC14" s="4" t="s">
        <v>503</v>
      </c>
      <c r="BD14" s="4" t="str">
        <f t="shared" si="4"/>
        <v>Multispeciality</v>
      </c>
      <c r="BE14" s="4">
        <f t="shared" si="5"/>
        <v>632004</v>
      </c>
      <c r="BF14" s="56">
        <v>33506</v>
      </c>
      <c r="BG14" s="20" t="str">
        <f t="shared" si="6"/>
        <v>PL5344</v>
      </c>
      <c r="BH14" s="4" t="s">
        <v>565</v>
      </c>
      <c r="BI14" s="4" t="s">
        <v>566</v>
      </c>
      <c r="BJ14" s="4">
        <f t="shared" si="9"/>
        <v>9</v>
      </c>
      <c r="BK14" s="10" t="s">
        <v>408</v>
      </c>
      <c r="BL14" s="10" t="s">
        <v>413</v>
      </c>
      <c r="BM14" s="10" t="s">
        <v>195</v>
      </c>
      <c r="BN14" s="10">
        <v>4</v>
      </c>
      <c r="BO14" s="10">
        <v>1</v>
      </c>
      <c r="BP14" s="10">
        <v>5</v>
      </c>
      <c r="BQ14" s="4" t="s">
        <v>568</v>
      </c>
      <c r="BR14" s="4" t="s">
        <v>569</v>
      </c>
      <c r="BS14" s="4" t="s">
        <v>570</v>
      </c>
      <c r="BT14" s="4" t="s">
        <v>571</v>
      </c>
      <c r="BU14" s="19">
        <f t="shared" si="7"/>
        <v>33506</v>
      </c>
      <c r="BV14" s="4" t="s">
        <v>566</v>
      </c>
      <c r="BW14" s="4" t="s">
        <v>572</v>
      </c>
      <c r="BX14" s="48">
        <f t="shared" ca="1" si="8"/>
        <v>26.684931506849313</v>
      </c>
    </row>
    <row r="15" spans="1:76" x14ac:dyDescent="0.25">
      <c r="B15" s="4" t="str">
        <f>VLOOKUP($C15,'Billing and Rendering'!$B$3:$K$14,9,FALSE)</f>
        <v>OON</v>
      </c>
      <c r="C15" s="10" t="s">
        <v>168</v>
      </c>
      <c r="D15" s="4">
        <f>VLOOKUP($C15,'Billing and Rendering'!$B$3:$K$14,2,FALSE)</f>
        <v>10</v>
      </c>
      <c r="E15" s="4" t="str">
        <f>VLOOKUP($C15,'Billing and Rendering'!$B$3:$K$14,E$1,FALSE)</f>
        <v>Speciality</v>
      </c>
      <c r="F15" s="4" t="str">
        <f>VLOOKUP($C15,'Billing and Rendering'!$B$3:$K$14,F$1,FALSE)</f>
        <v>Madurai</v>
      </c>
      <c r="G15" s="4">
        <f>VLOOKUP($C15,'Billing and Rendering'!$B$3:$K$14,G$1,FALSE)</f>
        <v>625001</v>
      </c>
      <c r="H15" s="4" t="str">
        <f>VLOOKUP($C15,'Billing and Rendering'!$B$3:$K$14,H$1,FALSE)</f>
        <v>TamilNadu</v>
      </c>
      <c r="I15" s="4" t="str">
        <f>VLOOKUP($C15,'Billing and Rendering'!$B$3:$K$14,I$1,FALSE)</f>
        <v>India</v>
      </c>
      <c r="J15" s="4" t="str">
        <f>VLOOKUP($C15,'Billing and Rendering'!$B$3:$K$14,J$1,FALSE)</f>
        <v>AGRMDTN</v>
      </c>
      <c r="K15" s="4" t="str">
        <f>VLOOKUP($L15,'Billing and Rendering'!$B$3:$K$14,9,FALSE)</f>
        <v>INN</v>
      </c>
      <c r="L15" s="4" t="s">
        <v>162</v>
      </c>
      <c r="M15" s="4">
        <f>VLOOKUP($L15,'Billing and Rendering'!$B$3:$K$14,M$1,FALSE)</f>
        <v>4</v>
      </c>
      <c r="N15" s="4" t="str">
        <f>VLOOKUP($L15,'Billing and Rendering'!$B$3:$K$14,N$1,FALSE)</f>
        <v>Minor</v>
      </c>
      <c r="O15" s="4" t="str">
        <f>VLOOKUP($L15,'Billing and Rendering'!$B$3:$K$14,O$1,FALSE)</f>
        <v>Chennai</v>
      </c>
      <c r="P15" s="4">
        <f>VLOOKUP($L15,'Billing and Rendering'!$B$3:$K$14,P$1,FALSE)</f>
        <v>650103</v>
      </c>
      <c r="Q15" s="4" t="str">
        <f>VLOOKUP($L15,'Billing and Rendering'!$B$3:$K$14,Q$1,FALSE)</f>
        <v>TamilNadu</v>
      </c>
      <c r="R15" s="4" t="str">
        <f>VLOOKUP($L15,'Billing and Rendering'!$B$3:$K$14,R$1,FALSE)</f>
        <v>India</v>
      </c>
      <c r="S15" s="19">
        <f>S6+23</f>
        <v>42152</v>
      </c>
      <c r="T15" s="4">
        <v>261</v>
      </c>
      <c r="U15" s="4" t="s">
        <v>198</v>
      </c>
      <c r="V15" s="4">
        <v>5000</v>
      </c>
      <c r="W15" s="4" t="str">
        <f t="shared" si="0"/>
        <v>MAD</v>
      </c>
      <c r="X15" s="4" t="s">
        <v>178</v>
      </c>
      <c r="Y15" s="19">
        <f t="shared" si="1"/>
        <v>42153</v>
      </c>
      <c r="Z15" s="19">
        <f t="shared" ca="1" si="2"/>
        <v>42863</v>
      </c>
      <c r="AA15" s="10" t="s">
        <v>186</v>
      </c>
      <c r="AB15" s="10" t="s">
        <v>192</v>
      </c>
      <c r="AC15" s="19">
        <v>42052</v>
      </c>
      <c r="AD15" s="19">
        <v>42152</v>
      </c>
      <c r="AE15" s="4">
        <v>240000</v>
      </c>
      <c r="AF15" s="4" t="s">
        <v>428</v>
      </c>
      <c r="AG15" s="4" t="str">
        <f t="shared" si="3"/>
        <v>CLPR75740</v>
      </c>
      <c r="AH15" s="10" t="s">
        <v>209</v>
      </c>
      <c r="AI15" s="10" t="s">
        <v>209</v>
      </c>
      <c r="AJ15" s="4" t="s">
        <v>362</v>
      </c>
      <c r="AK15" s="4" t="s">
        <v>363</v>
      </c>
      <c r="AL15" s="4" t="s">
        <v>364</v>
      </c>
      <c r="AM15" s="4" t="s">
        <v>365</v>
      </c>
      <c r="AN15" s="10" t="s">
        <v>220</v>
      </c>
      <c r="AO15" s="4">
        <f>VLOOKUP(AN15,Claim!$L$4:$N$17,2,FALSE)</f>
        <v>10</v>
      </c>
      <c r="AP15" s="10" t="s">
        <v>493</v>
      </c>
      <c r="AQ15" s="10" t="s">
        <v>368</v>
      </c>
      <c r="AR15" s="4" t="s">
        <v>369</v>
      </c>
      <c r="AS15" s="4" t="s">
        <v>370</v>
      </c>
      <c r="AT15" s="4" t="s">
        <v>371</v>
      </c>
      <c r="AU15" s="10" t="s">
        <v>234</v>
      </c>
      <c r="AV15" s="4" t="s">
        <v>372</v>
      </c>
      <c r="AW15" s="4" t="s">
        <v>373</v>
      </c>
      <c r="AX15" s="4" t="s">
        <v>374</v>
      </c>
      <c r="AY15" s="10" t="s">
        <v>236</v>
      </c>
      <c r="AZ15" s="10" t="s">
        <v>239</v>
      </c>
      <c r="BA15" s="10" t="s">
        <v>239</v>
      </c>
      <c r="BB15" s="4" t="s">
        <v>504</v>
      </c>
      <c r="BC15" s="4" t="s">
        <v>504</v>
      </c>
      <c r="BD15" s="4" t="str">
        <f t="shared" si="4"/>
        <v>Speciality</v>
      </c>
      <c r="BE15" s="4">
        <f t="shared" si="5"/>
        <v>625001</v>
      </c>
      <c r="BF15" s="56">
        <v>42622</v>
      </c>
      <c r="BG15" s="20" t="str">
        <f t="shared" si="6"/>
        <v>PL261</v>
      </c>
      <c r="BH15" s="4" t="s">
        <v>565</v>
      </c>
      <c r="BI15" s="4" t="s">
        <v>566</v>
      </c>
      <c r="BJ15" s="4">
        <f t="shared" si="9"/>
        <v>10</v>
      </c>
      <c r="BK15" s="10" t="s">
        <v>409</v>
      </c>
      <c r="BL15" s="10" t="s">
        <v>414</v>
      </c>
      <c r="BM15" s="10" t="s">
        <v>195</v>
      </c>
      <c r="BN15" s="10">
        <v>5</v>
      </c>
      <c r="BO15" s="10">
        <v>2</v>
      </c>
      <c r="BP15" s="10">
        <v>6</v>
      </c>
      <c r="BQ15" s="4" t="s">
        <v>568</v>
      </c>
      <c r="BR15" s="4" t="s">
        <v>569</v>
      </c>
      <c r="BS15" s="4" t="s">
        <v>570</v>
      </c>
      <c r="BT15" s="4" t="s">
        <v>571</v>
      </c>
      <c r="BU15" s="19">
        <f t="shared" si="7"/>
        <v>42622</v>
      </c>
      <c r="BV15" s="4" t="s">
        <v>566</v>
      </c>
      <c r="BW15" s="4" t="s">
        <v>572</v>
      </c>
      <c r="BX15" s="48">
        <f t="shared" ca="1" si="8"/>
        <v>1.7095890410958905</v>
      </c>
    </row>
    <row r="16" spans="1:76" x14ac:dyDescent="0.25">
      <c r="B16" s="4" t="str">
        <f>VLOOKUP($C16,'Billing and Rendering'!$B$3:$K$14,9,FALSE)</f>
        <v>OON</v>
      </c>
      <c r="C16" s="10" t="s">
        <v>169</v>
      </c>
      <c r="D16" s="4">
        <f>VLOOKUP($C16,'Billing and Rendering'!$B$3:$K$14,2,FALSE)</f>
        <v>11</v>
      </c>
      <c r="E16" s="4" t="str">
        <f>VLOOKUP($C16,'Billing and Rendering'!$B$3:$K$14,E$1,FALSE)</f>
        <v>Multispeciality</v>
      </c>
      <c r="F16" s="4" t="str">
        <f>VLOOKUP($C16,'Billing and Rendering'!$B$3:$K$14,F$1,FALSE)</f>
        <v>Coimbatore</v>
      </c>
      <c r="G16" s="4">
        <f>VLOOKUP($C16,'Billing and Rendering'!$B$3:$K$14,G$1,FALSE)</f>
        <v>641004</v>
      </c>
      <c r="H16" s="4" t="str">
        <f>VLOOKUP($C16,'Billing and Rendering'!$B$3:$K$14,H$1,FALSE)</f>
        <v>TamilNadu</v>
      </c>
      <c r="I16" s="4" t="str">
        <f>VLOOKUP($C16,'Billing and Rendering'!$B$3:$K$14,I$1,FALSE)</f>
        <v>India</v>
      </c>
      <c r="J16" s="4" t="str">
        <f>VLOOKUP($C16,'Billing and Rendering'!$B$3:$K$14,J$1,FALSE)</f>
        <v>KMCTTTN</v>
      </c>
      <c r="K16" s="4" t="str">
        <f>VLOOKUP($L16,'Billing and Rendering'!$B$3:$K$14,9,FALSE)</f>
        <v>INN</v>
      </c>
      <c r="L16" s="4" t="s">
        <v>160</v>
      </c>
      <c r="M16" s="4">
        <f>VLOOKUP($L16,'Billing and Rendering'!$B$3:$K$14,M$1,FALSE)</f>
        <v>2</v>
      </c>
      <c r="N16" s="4" t="str">
        <f>VLOOKUP($L16,'Billing and Rendering'!$B$3:$K$14,N$1,FALSE)</f>
        <v>Speciality</v>
      </c>
      <c r="O16" s="4" t="str">
        <f>VLOOKUP($L16,'Billing and Rendering'!$B$3:$K$14,O$1,FALSE)</f>
        <v>Chennai</v>
      </c>
      <c r="P16" s="4">
        <f>VLOOKUP($L16,'Billing and Rendering'!$B$3:$K$14,P$1,FALSE)</f>
        <v>600037</v>
      </c>
      <c r="Q16" s="4" t="str">
        <f>VLOOKUP($L16,'Billing and Rendering'!$B$3:$K$14,Q$1,FALSE)</f>
        <v>TamilNadu</v>
      </c>
      <c r="R16" s="4" t="str">
        <f>VLOOKUP($L16,'Billing and Rendering'!$B$3:$K$14,R$1,FALSE)</f>
        <v>India</v>
      </c>
      <c r="S16" s="18">
        <v>38874</v>
      </c>
      <c r="T16" s="4">
        <v>7865</v>
      </c>
      <c r="U16" s="4" t="s">
        <v>197</v>
      </c>
      <c r="V16" s="4">
        <v>30000</v>
      </c>
      <c r="W16" s="4" t="str">
        <f t="shared" si="0"/>
        <v>COI</v>
      </c>
      <c r="X16" s="4" t="s">
        <v>179</v>
      </c>
      <c r="Y16" s="19">
        <f t="shared" si="1"/>
        <v>38875</v>
      </c>
      <c r="Z16" s="19">
        <f t="shared" ca="1" si="2"/>
        <v>39425</v>
      </c>
      <c r="AA16" s="10" t="s">
        <v>187</v>
      </c>
      <c r="AB16" s="10" t="s">
        <v>193</v>
      </c>
      <c r="AC16" s="19">
        <v>38774</v>
      </c>
      <c r="AD16" s="19">
        <v>39064</v>
      </c>
      <c r="AE16" s="4">
        <v>240000</v>
      </c>
      <c r="AF16" s="4" t="s">
        <v>429</v>
      </c>
      <c r="AG16" s="4" t="str">
        <f t="shared" si="3"/>
        <v>CLPR45430</v>
      </c>
      <c r="AH16" s="10" t="s">
        <v>210</v>
      </c>
      <c r="AI16" s="10" t="s">
        <v>210</v>
      </c>
      <c r="AJ16" s="4" t="s">
        <v>375</v>
      </c>
      <c r="AK16" s="4" t="s">
        <v>376</v>
      </c>
      <c r="AL16" s="4" t="s">
        <v>377</v>
      </c>
      <c r="AM16" s="4" t="s">
        <v>378</v>
      </c>
      <c r="AN16" s="10" t="s">
        <v>221</v>
      </c>
      <c r="AO16" s="4">
        <f>VLOOKUP(AN16,Claim!$L$4:$N$17,2,FALSE)</f>
        <v>11</v>
      </c>
      <c r="AP16" s="10" t="s">
        <v>489</v>
      </c>
      <c r="AQ16" s="10" t="s">
        <v>381</v>
      </c>
      <c r="AR16" s="4" t="s">
        <v>382</v>
      </c>
      <c r="AS16" s="4" t="s">
        <v>383</v>
      </c>
      <c r="AT16" s="4" t="s">
        <v>384</v>
      </c>
      <c r="AU16" s="10" t="s">
        <v>225</v>
      </c>
      <c r="AV16" s="4" t="s">
        <v>255</v>
      </c>
      <c r="AW16" s="4" t="s">
        <v>256</v>
      </c>
      <c r="AX16" s="4" t="s">
        <v>257</v>
      </c>
      <c r="AY16" s="10" t="s">
        <v>236</v>
      </c>
      <c r="AZ16" s="10" t="s">
        <v>239</v>
      </c>
      <c r="BA16" s="10" t="s">
        <v>239</v>
      </c>
      <c r="BB16" s="4" t="s">
        <v>505</v>
      </c>
      <c r="BC16" s="4" t="s">
        <v>505</v>
      </c>
      <c r="BD16" s="4" t="str">
        <f t="shared" si="4"/>
        <v>Multispeciality</v>
      </c>
      <c r="BE16" s="4">
        <f t="shared" si="5"/>
        <v>641004</v>
      </c>
      <c r="BF16" s="56">
        <v>31850</v>
      </c>
      <c r="BG16" s="20" t="str">
        <f t="shared" si="6"/>
        <v>PL7865</v>
      </c>
      <c r="BH16" s="4" t="s">
        <v>565</v>
      </c>
      <c r="BI16" s="4" t="s">
        <v>566</v>
      </c>
      <c r="BJ16" s="4">
        <f t="shared" si="9"/>
        <v>11</v>
      </c>
      <c r="BK16" s="10" t="s">
        <v>400</v>
      </c>
      <c r="BL16" s="10" t="s">
        <v>410</v>
      </c>
      <c r="BM16" s="10" t="s">
        <v>417</v>
      </c>
      <c r="BN16" s="10">
        <v>6</v>
      </c>
      <c r="BO16" s="10">
        <v>3</v>
      </c>
      <c r="BP16" s="10">
        <v>7</v>
      </c>
      <c r="BQ16" s="4" t="s">
        <v>568</v>
      </c>
      <c r="BR16" s="4" t="s">
        <v>569</v>
      </c>
      <c r="BS16" s="4" t="s">
        <v>570</v>
      </c>
      <c r="BT16" s="4" t="s">
        <v>571</v>
      </c>
      <c r="BU16" s="19">
        <f t="shared" si="7"/>
        <v>31850</v>
      </c>
      <c r="BV16" s="4" t="s">
        <v>566</v>
      </c>
      <c r="BW16" s="4" t="s">
        <v>572</v>
      </c>
      <c r="BX16" s="48">
        <f t="shared" ca="1" si="8"/>
        <v>31.221917808219178</v>
      </c>
    </row>
    <row r="17" spans="2:76" x14ac:dyDescent="0.25">
      <c r="B17" s="4" t="str">
        <f>VLOOKUP($C17,'Billing and Rendering'!$B$3:$K$14,9,FALSE)</f>
        <v>OON</v>
      </c>
      <c r="C17" s="10" t="s">
        <v>170</v>
      </c>
      <c r="D17" s="4">
        <f>VLOOKUP($C17,'Billing and Rendering'!$B$3:$K$14,2,FALSE)</f>
        <v>12</v>
      </c>
      <c r="E17" s="4" t="str">
        <f>VLOOKUP($C17,'Billing and Rendering'!$B$3:$K$14,E$1,FALSE)</f>
        <v>Multispeciality</v>
      </c>
      <c r="F17" s="4" t="str">
        <f>VLOOKUP($C17,'Billing and Rendering'!$B$3:$K$14,F$1,FALSE)</f>
        <v>Chennai</v>
      </c>
      <c r="G17" s="4">
        <f>VLOOKUP($C17,'Billing and Rendering'!$B$3:$K$14,G$1,FALSE)</f>
        <v>600013</v>
      </c>
      <c r="H17" s="4" t="str">
        <f>VLOOKUP($C17,'Billing and Rendering'!$B$3:$K$14,H$1,FALSE)</f>
        <v>TamilNadu</v>
      </c>
      <c r="I17" s="4" t="str">
        <f>VLOOKUP($C17,'Billing and Rendering'!$B$3:$K$14,I$1,FALSE)</f>
        <v>India</v>
      </c>
      <c r="J17" s="4" t="str">
        <f>VLOOKUP($C17,'Billing and Rendering'!$B$3:$K$14,J$1,FALSE)</f>
        <v>BLRTHTN</v>
      </c>
      <c r="K17" s="4" t="str">
        <f>VLOOKUP($L17,'Billing and Rendering'!$B$3:$K$14,9,FALSE)</f>
        <v>OON</v>
      </c>
      <c r="L17" s="4" t="s">
        <v>167</v>
      </c>
      <c r="M17" s="4">
        <f>VLOOKUP($L17,'Billing and Rendering'!$B$3:$K$14,M$1,FALSE)</f>
        <v>9</v>
      </c>
      <c r="N17" s="4" t="str">
        <f>VLOOKUP($L17,'Billing and Rendering'!$B$3:$K$14,N$1,FALSE)</f>
        <v>Multispeciality</v>
      </c>
      <c r="O17" s="4" t="str">
        <f>VLOOKUP($L17,'Billing and Rendering'!$B$3:$K$14,O$1,FALSE)</f>
        <v>Vellore</v>
      </c>
      <c r="P17" s="4">
        <f>VLOOKUP($L17,'Billing and Rendering'!$B$3:$K$14,P$1,FALSE)</f>
        <v>632004</v>
      </c>
      <c r="Q17" s="4" t="str">
        <f>VLOOKUP($L17,'Billing and Rendering'!$B$3:$K$14,Q$1,FALSE)</f>
        <v>TamilNadu</v>
      </c>
      <c r="R17" s="4" t="str">
        <f>VLOOKUP($L17,'Billing and Rendering'!$B$3:$K$14,R$1,FALSE)</f>
        <v>India</v>
      </c>
      <c r="S17" s="19">
        <f>S16-3004</f>
        <v>35870</v>
      </c>
      <c r="T17" s="4">
        <v>4964</v>
      </c>
      <c r="U17" s="4" t="s">
        <v>199</v>
      </c>
      <c r="V17" s="4">
        <v>5678</v>
      </c>
      <c r="W17" s="4" t="str">
        <f t="shared" si="0"/>
        <v>CHE</v>
      </c>
      <c r="X17" s="4" t="s">
        <v>175</v>
      </c>
      <c r="Y17" s="19">
        <f t="shared" si="1"/>
        <v>35871</v>
      </c>
      <c r="Z17" s="19">
        <f t="shared" ca="1" si="2"/>
        <v>36551</v>
      </c>
      <c r="AA17" s="10" t="s">
        <v>188</v>
      </c>
      <c r="AB17" s="10" t="s">
        <v>194</v>
      </c>
      <c r="AC17" s="19">
        <v>35780</v>
      </c>
      <c r="AD17" s="19">
        <v>35940</v>
      </c>
      <c r="AE17" s="4">
        <v>440000</v>
      </c>
      <c r="AF17" s="4" t="s">
        <v>430</v>
      </c>
      <c r="AG17" s="4" t="str">
        <f t="shared" si="3"/>
        <v>CLPR66650</v>
      </c>
      <c r="AH17" s="10" t="s">
        <v>200</v>
      </c>
      <c r="AI17" s="10" t="s">
        <v>200</v>
      </c>
      <c r="AJ17" s="4" t="s">
        <v>245</v>
      </c>
      <c r="AK17" s="4" t="s">
        <v>246</v>
      </c>
      <c r="AL17" s="4" t="s">
        <v>247</v>
      </c>
      <c r="AM17" s="4" t="s">
        <v>248</v>
      </c>
      <c r="AN17" s="10" t="s">
        <v>223</v>
      </c>
      <c r="AO17" s="4">
        <f>VLOOKUP(AN17,Claim!$L$4:$N$17,2,FALSE)</f>
        <v>12</v>
      </c>
      <c r="AP17" s="10" t="s">
        <v>492</v>
      </c>
      <c r="AQ17" s="10" t="s">
        <v>386</v>
      </c>
      <c r="AR17" s="4" t="s">
        <v>387</v>
      </c>
      <c r="AS17" s="4" t="s">
        <v>388</v>
      </c>
      <c r="AT17" s="4" t="s">
        <v>389</v>
      </c>
      <c r="AU17" s="10" t="s">
        <v>226</v>
      </c>
      <c r="AV17" s="4" t="s">
        <v>268</v>
      </c>
      <c r="AW17" s="4" t="s">
        <v>269</v>
      </c>
      <c r="AX17" s="4" t="s">
        <v>270</v>
      </c>
      <c r="AY17" s="10" t="s">
        <v>236</v>
      </c>
      <c r="AZ17" s="10" t="s">
        <v>241</v>
      </c>
      <c r="BA17" s="10" t="s">
        <v>241</v>
      </c>
      <c r="BB17" s="4" t="s">
        <v>506</v>
      </c>
      <c r="BC17" s="4" t="s">
        <v>506</v>
      </c>
      <c r="BD17" s="4" t="str">
        <f t="shared" si="4"/>
        <v>Multispeciality</v>
      </c>
      <c r="BE17" s="4">
        <f t="shared" si="5"/>
        <v>600013</v>
      </c>
      <c r="BF17" s="56">
        <v>32784</v>
      </c>
      <c r="BG17" s="20" t="str">
        <f t="shared" si="6"/>
        <v>PL4964</v>
      </c>
      <c r="BH17" s="4" t="s">
        <v>565</v>
      </c>
      <c r="BI17" s="4" t="s">
        <v>566</v>
      </c>
      <c r="BJ17" s="4">
        <f t="shared" si="9"/>
        <v>12</v>
      </c>
      <c r="BK17" s="10" t="s">
        <v>401</v>
      </c>
      <c r="BL17" s="10" t="s">
        <v>411</v>
      </c>
      <c r="BM17" s="10" t="s">
        <v>415</v>
      </c>
      <c r="BN17" s="10">
        <v>7</v>
      </c>
      <c r="BO17" s="10">
        <v>4</v>
      </c>
      <c r="BP17" s="10">
        <v>8</v>
      </c>
      <c r="BQ17" s="4" t="s">
        <v>568</v>
      </c>
      <c r="BR17" s="4" t="s">
        <v>569</v>
      </c>
      <c r="BS17" s="4" t="s">
        <v>570</v>
      </c>
      <c r="BT17" s="4" t="s">
        <v>571</v>
      </c>
      <c r="BU17" s="19">
        <f t="shared" si="7"/>
        <v>32784</v>
      </c>
      <c r="BV17" s="4" t="s">
        <v>566</v>
      </c>
      <c r="BW17" s="4" t="s">
        <v>572</v>
      </c>
      <c r="BX17" s="48">
        <f t="shared" ca="1" si="8"/>
        <v>28.663013698630138</v>
      </c>
    </row>
    <row r="18" spans="2:76" x14ac:dyDescent="0.25">
      <c r="B18" s="4" t="str">
        <f>VLOOKUP($C18,'Billing and Rendering'!$B$3:$K$14,9,FALSE)</f>
        <v>INN</v>
      </c>
      <c r="C18" s="4" t="s">
        <v>160</v>
      </c>
      <c r="D18" s="4">
        <f>VLOOKUP($C18,'Billing and Rendering'!$B$3:$K$14,2,FALSE)</f>
        <v>2</v>
      </c>
      <c r="E18" s="4" t="str">
        <f>VLOOKUP($C18,'Billing and Rendering'!$B$3:$K$14,E$1,FALSE)</f>
        <v>Speciality</v>
      </c>
      <c r="F18" s="4" t="str">
        <f>VLOOKUP($C18,'Billing and Rendering'!$B$3:$K$14,F$1,FALSE)</f>
        <v>Chennai</v>
      </c>
      <c r="G18" s="4">
        <f>VLOOKUP($C18,'Billing and Rendering'!$B$3:$K$14,G$1,FALSE)</f>
        <v>600037</v>
      </c>
      <c r="H18" s="4" t="str">
        <f>VLOOKUP($C18,'Billing and Rendering'!$B$3:$K$14,H$1,FALSE)</f>
        <v>TamilNadu</v>
      </c>
      <c r="I18" s="4" t="str">
        <f>VLOOKUP($C18,'Billing and Rendering'!$B$3:$K$14,I$1,FALSE)</f>
        <v>India</v>
      </c>
      <c r="J18" s="4" t="str">
        <f>VLOOKUP($C18,'Billing and Rendering'!$B$3:$K$14,J$1,FALSE)</f>
        <v>FRTSSTN</v>
      </c>
      <c r="K18" s="4" t="str">
        <f>VLOOKUP($L18,'Billing and Rendering'!$B$3:$K$14,9,FALSE)</f>
        <v>INN</v>
      </c>
      <c r="L18" s="4" t="s">
        <v>162</v>
      </c>
      <c r="M18" s="4">
        <f>VLOOKUP($L18,'Billing and Rendering'!$B$3:$K$14,M$1,FALSE)</f>
        <v>4</v>
      </c>
      <c r="N18" s="4" t="str">
        <f>VLOOKUP($L18,'Billing and Rendering'!$B$3:$K$14,N$1,FALSE)</f>
        <v>Minor</v>
      </c>
      <c r="O18" s="4" t="str">
        <f>VLOOKUP($L18,'Billing and Rendering'!$B$3:$K$14,O$1,FALSE)</f>
        <v>Chennai</v>
      </c>
      <c r="P18" s="4">
        <f>VLOOKUP($L18,'Billing and Rendering'!$B$3:$K$14,P$1,FALSE)</f>
        <v>650103</v>
      </c>
      <c r="Q18" s="4" t="str">
        <f>VLOOKUP($L18,'Billing and Rendering'!$B$3:$K$14,Q$1,FALSE)</f>
        <v>TamilNadu</v>
      </c>
      <c r="R18" s="4" t="str">
        <f>VLOOKUP($L18,'Billing and Rendering'!$B$3:$K$14,R$1,FALSE)</f>
        <v>India</v>
      </c>
      <c r="S18" s="19">
        <f>S16+278</f>
        <v>39152</v>
      </c>
      <c r="T18" s="4">
        <v>2973</v>
      </c>
      <c r="U18" s="4" t="s">
        <v>182</v>
      </c>
      <c r="V18" s="4">
        <v>200000</v>
      </c>
      <c r="W18" s="4" t="str">
        <f t="shared" si="0"/>
        <v>CHE</v>
      </c>
      <c r="X18" s="4" t="s">
        <v>175</v>
      </c>
      <c r="Y18" s="19">
        <f t="shared" si="1"/>
        <v>39153</v>
      </c>
      <c r="Z18" s="19">
        <f t="shared" ca="1" si="2"/>
        <v>39743</v>
      </c>
      <c r="AA18" s="10" t="s">
        <v>189</v>
      </c>
      <c r="AB18" s="10" t="s">
        <v>191</v>
      </c>
      <c r="AC18" s="19">
        <v>39102</v>
      </c>
      <c r="AD18" s="19">
        <v>39372</v>
      </c>
      <c r="AE18" s="4">
        <v>400000</v>
      </c>
      <c r="AF18" s="4" t="s">
        <v>431</v>
      </c>
      <c r="AG18" s="4" t="str">
        <f t="shared" si="3"/>
        <v>CLPR54380</v>
      </c>
      <c r="AH18" s="10" t="s">
        <v>201</v>
      </c>
      <c r="AI18" s="10" t="s">
        <v>201</v>
      </c>
      <c r="AJ18" s="4" t="s">
        <v>258</v>
      </c>
      <c r="AK18" s="4" t="s">
        <v>259</v>
      </c>
      <c r="AL18" s="4" t="s">
        <v>260</v>
      </c>
      <c r="AM18" s="4" t="s">
        <v>261</v>
      </c>
      <c r="AN18" s="10" t="s">
        <v>224</v>
      </c>
      <c r="AO18" s="4">
        <f>VLOOKUP(AN18,Claim!$L$4:$N$17,2,FALSE)</f>
        <v>13</v>
      </c>
      <c r="AP18" s="10" t="s">
        <v>490</v>
      </c>
      <c r="AQ18" s="10" t="s">
        <v>391</v>
      </c>
      <c r="AR18" s="4" t="s">
        <v>392</v>
      </c>
      <c r="AS18" s="4" t="s">
        <v>393</v>
      </c>
      <c r="AT18" s="4" t="s">
        <v>394</v>
      </c>
      <c r="AU18" s="10" t="s">
        <v>227</v>
      </c>
      <c r="AV18" s="4" t="s">
        <v>281</v>
      </c>
      <c r="AW18" s="4" t="s">
        <v>282</v>
      </c>
      <c r="AX18" s="4" t="s">
        <v>283</v>
      </c>
      <c r="AY18" s="10" t="s">
        <v>236</v>
      </c>
      <c r="AZ18" s="4" t="s">
        <v>241</v>
      </c>
      <c r="BA18" s="4" t="s">
        <v>241</v>
      </c>
      <c r="BB18" s="4" t="s">
        <v>507</v>
      </c>
      <c r="BC18" s="4" t="s">
        <v>507</v>
      </c>
      <c r="BD18" s="4" t="str">
        <f t="shared" si="4"/>
        <v>Speciality</v>
      </c>
      <c r="BE18" s="4">
        <f t="shared" si="5"/>
        <v>600037</v>
      </c>
      <c r="BF18" s="56">
        <v>15969</v>
      </c>
      <c r="BG18" s="20" t="str">
        <f t="shared" si="6"/>
        <v>PL2973</v>
      </c>
      <c r="BH18" s="4" t="s">
        <v>565</v>
      </c>
      <c r="BI18" s="4" t="s">
        <v>566</v>
      </c>
      <c r="BJ18" s="4">
        <f t="shared" si="9"/>
        <v>13</v>
      </c>
      <c r="BK18" s="10" t="s">
        <v>403</v>
      </c>
      <c r="BL18" s="10" t="s">
        <v>412</v>
      </c>
      <c r="BM18" s="10" t="s">
        <v>416</v>
      </c>
      <c r="BN18" s="10">
        <v>4</v>
      </c>
      <c r="BO18" s="10">
        <v>1</v>
      </c>
      <c r="BP18" s="10">
        <v>5</v>
      </c>
      <c r="BQ18" s="4" t="s">
        <v>568</v>
      </c>
      <c r="BR18" s="4" t="s">
        <v>569</v>
      </c>
      <c r="BS18" s="4" t="s">
        <v>570</v>
      </c>
      <c r="BT18" s="4" t="s">
        <v>571</v>
      </c>
      <c r="BU18" s="19">
        <f t="shared" si="7"/>
        <v>15969</v>
      </c>
      <c r="BV18" s="4" t="s">
        <v>566</v>
      </c>
      <c r="BW18" s="4" t="s">
        <v>572</v>
      </c>
      <c r="BX18" s="48">
        <f t="shared" ca="1" si="8"/>
        <v>74.731506849315068</v>
      </c>
    </row>
    <row r="19" spans="2:76" x14ac:dyDescent="0.25">
      <c r="B19" s="4" t="str">
        <f>VLOOKUP($C19,'Billing and Rendering'!$B$3:$K$14,9,FALSE)</f>
        <v>INN</v>
      </c>
      <c r="C19" s="4" t="s">
        <v>159</v>
      </c>
      <c r="D19" s="4">
        <f>VLOOKUP($C19,'Billing and Rendering'!$B$3:$K$14,2,FALSE)</f>
        <v>1</v>
      </c>
      <c r="E19" s="4" t="str">
        <f>VLOOKUP($C19,'Billing and Rendering'!$B$3:$K$14,E$1,FALSE)</f>
        <v>Multispeciality</v>
      </c>
      <c r="F19" s="4" t="str">
        <f>VLOOKUP($C19,'Billing and Rendering'!$B$3:$K$14,F$1,FALSE)</f>
        <v>Chennai</v>
      </c>
      <c r="G19" s="4">
        <f>VLOOKUP($C19,'Billing and Rendering'!$B$3:$K$14,G$1,FALSE)</f>
        <v>600004</v>
      </c>
      <c r="H19" s="4" t="str">
        <f>VLOOKUP($C19,'Billing and Rendering'!$B$3:$K$14,H$1,FALSE)</f>
        <v>TamilNadu</v>
      </c>
      <c r="I19" s="4" t="str">
        <f>VLOOKUP($C19,'Billing and Rendering'!$B$3:$K$14,I$1,FALSE)</f>
        <v>India</v>
      </c>
      <c r="J19" s="4" t="str">
        <f>VLOOKUP($C19,'Billing and Rendering'!$B$3:$K$14,J$1,FALSE)</f>
        <v>APHPLTN</v>
      </c>
      <c r="K19" s="4" t="str">
        <f>VLOOKUP($L19,'Billing and Rendering'!$B$3:$K$14,9,FALSE)</f>
        <v>INN</v>
      </c>
      <c r="L19" s="4" t="s">
        <v>159</v>
      </c>
      <c r="M19" s="4">
        <f>VLOOKUP($L19,'Billing and Rendering'!$B$3:$K$14,M$1,FALSE)</f>
        <v>1</v>
      </c>
      <c r="N19" s="4" t="str">
        <f>VLOOKUP($L19,'Billing and Rendering'!$B$3:$K$14,N$1,FALSE)</f>
        <v>Multispeciality</v>
      </c>
      <c r="O19" s="4" t="str">
        <f>VLOOKUP($L19,'Billing and Rendering'!$B$3:$K$14,O$1,FALSE)</f>
        <v>Chennai</v>
      </c>
      <c r="P19" s="4">
        <f>VLOOKUP($L19,'Billing and Rendering'!$B$3:$K$14,P$1,FALSE)</f>
        <v>600004</v>
      </c>
      <c r="Q19" s="4" t="str">
        <f>VLOOKUP($L19,'Billing and Rendering'!$B$3:$K$14,Q$1,FALSE)</f>
        <v>TamilNadu</v>
      </c>
      <c r="R19" s="4" t="str">
        <f>VLOOKUP($L19,'Billing and Rendering'!$B$3:$K$14,R$1,FALSE)</f>
        <v>India</v>
      </c>
      <c r="S19" s="19">
        <f>S16+67</f>
        <v>38941</v>
      </c>
      <c r="T19" s="4">
        <v>9540</v>
      </c>
      <c r="U19" s="4" t="s">
        <v>195</v>
      </c>
      <c r="V19" s="4">
        <v>89000</v>
      </c>
      <c r="W19" s="4" t="str">
        <f t="shared" si="0"/>
        <v>CHE</v>
      </c>
      <c r="X19" s="4" t="s">
        <v>175</v>
      </c>
      <c r="Y19" s="19">
        <f t="shared" si="1"/>
        <v>38942</v>
      </c>
      <c r="Z19" s="19">
        <f t="shared" ca="1" si="2"/>
        <v>39502</v>
      </c>
      <c r="AA19" s="10" t="s">
        <v>190</v>
      </c>
      <c r="AB19" s="10" t="s">
        <v>192</v>
      </c>
      <c r="AC19" s="19">
        <v>38871</v>
      </c>
      <c r="AD19" s="19">
        <v>39141</v>
      </c>
      <c r="AE19" s="4">
        <v>560000</v>
      </c>
      <c r="AF19" s="4" t="s">
        <v>432</v>
      </c>
      <c r="AG19" s="4" t="str">
        <f t="shared" si="3"/>
        <v>CLPR85700</v>
      </c>
      <c r="AH19" s="10" t="s">
        <v>202</v>
      </c>
      <c r="AI19" s="10" t="s">
        <v>202</v>
      </c>
      <c r="AJ19" s="4" t="s">
        <v>271</v>
      </c>
      <c r="AK19" s="4" t="s">
        <v>272</v>
      </c>
      <c r="AL19" s="4" t="s">
        <v>273</v>
      </c>
      <c r="AM19" s="4" t="s">
        <v>274</v>
      </c>
      <c r="AN19" s="10" t="s">
        <v>222</v>
      </c>
      <c r="AO19" s="4">
        <f>VLOOKUP(AN19,Claim!$L$4:$N$17,2,FALSE)</f>
        <v>14</v>
      </c>
      <c r="AP19" s="10" t="s">
        <v>491</v>
      </c>
      <c r="AQ19" s="10" t="s">
        <v>396</v>
      </c>
      <c r="AR19" s="4" t="s">
        <v>397</v>
      </c>
      <c r="AS19" s="4" t="s">
        <v>398</v>
      </c>
      <c r="AT19" s="4" t="s">
        <v>399</v>
      </c>
      <c r="AU19" s="10" t="s">
        <v>228</v>
      </c>
      <c r="AV19" s="4" t="s">
        <v>294</v>
      </c>
      <c r="AW19" s="4" t="s">
        <v>295</v>
      </c>
      <c r="AX19" s="4" t="s">
        <v>296</v>
      </c>
      <c r="AY19" s="10" t="s">
        <v>235</v>
      </c>
      <c r="AZ19" s="4" t="s">
        <v>241</v>
      </c>
      <c r="BA19" s="4" t="s">
        <v>241</v>
      </c>
      <c r="BB19" s="4" t="s">
        <v>508</v>
      </c>
      <c r="BC19" s="4" t="s">
        <v>508</v>
      </c>
      <c r="BD19" s="4" t="str">
        <f t="shared" si="4"/>
        <v>Multispeciality</v>
      </c>
      <c r="BE19" s="4">
        <f t="shared" si="5"/>
        <v>600004</v>
      </c>
      <c r="BF19" s="56">
        <v>10693</v>
      </c>
      <c r="BG19" s="20" t="str">
        <f t="shared" si="6"/>
        <v>PL9540</v>
      </c>
      <c r="BH19" s="4" t="s">
        <v>565</v>
      </c>
      <c r="BI19" s="4" t="s">
        <v>566</v>
      </c>
      <c r="BJ19" s="4">
        <f t="shared" si="9"/>
        <v>14</v>
      </c>
      <c r="BK19" s="10" t="s">
        <v>404</v>
      </c>
      <c r="BL19" s="10" t="s">
        <v>413</v>
      </c>
      <c r="BM19" s="10" t="s">
        <v>195</v>
      </c>
      <c r="BN19" s="10">
        <v>5</v>
      </c>
      <c r="BO19" s="10">
        <v>2</v>
      </c>
      <c r="BP19" s="10">
        <v>6</v>
      </c>
      <c r="BQ19" s="4" t="s">
        <v>568</v>
      </c>
      <c r="BR19" s="4" t="s">
        <v>569</v>
      </c>
      <c r="BS19" s="4" t="s">
        <v>570</v>
      </c>
      <c r="BT19" s="4" t="s">
        <v>571</v>
      </c>
      <c r="BU19" s="19">
        <f t="shared" si="7"/>
        <v>10693</v>
      </c>
      <c r="BV19" s="4" t="s">
        <v>567</v>
      </c>
      <c r="BW19" s="4" t="s">
        <v>572</v>
      </c>
      <c r="BX19" s="48">
        <f t="shared" ca="1" si="8"/>
        <v>89.186301369863017</v>
      </c>
    </row>
    <row r="20" spans="2:76" x14ac:dyDescent="0.25">
      <c r="B20" s="4" t="str">
        <f>VLOOKUP($C20,'Billing and Rendering'!$B$3:$K$14,9,FALSE)</f>
        <v>INN</v>
      </c>
      <c r="C20" s="4" t="s">
        <v>164</v>
      </c>
      <c r="D20" s="4">
        <f>VLOOKUP($C20,'Billing and Rendering'!$B$3:$K$14,2,FALSE)</f>
        <v>6</v>
      </c>
      <c r="E20" s="4" t="str">
        <f>VLOOKUP($C20,'Billing and Rendering'!$B$3:$K$14,E$1,FALSE)</f>
        <v>Minor</v>
      </c>
      <c r="F20" s="4" t="str">
        <f>VLOOKUP($C20,'Billing and Rendering'!$B$3:$K$14,F$1,FALSE)</f>
        <v>Chennai</v>
      </c>
      <c r="G20" s="4">
        <f>VLOOKUP($C20,'Billing and Rendering'!$B$3:$K$14,G$1,FALSE)</f>
        <v>600022</v>
      </c>
      <c r="H20" s="4" t="str">
        <f>VLOOKUP($C20,'Billing and Rendering'!$B$3:$K$14,H$1,FALSE)</f>
        <v>TamilNadu</v>
      </c>
      <c r="I20" s="4" t="str">
        <f>VLOOKUP($C20,'Billing and Rendering'!$B$3:$K$14,I$1,FALSE)</f>
        <v>India</v>
      </c>
      <c r="J20" s="4" t="str">
        <f>VLOOKUP($C20,'Billing and Rendering'!$B$3:$K$14,J$1,FALSE)</f>
        <v>KPCGGTN</v>
      </c>
      <c r="K20" s="4" t="str">
        <f>VLOOKUP($L20,'Billing and Rendering'!$B$3:$K$14,9,FALSE)</f>
        <v>INN</v>
      </c>
      <c r="L20" s="4" t="s">
        <v>160</v>
      </c>
      <c r="M20" s="4">
        <f>VLOOKUP($L20,'Billing and Rendering'!$B$3:$K$14,M$1,FALSE)</f>
        <v>2</v>
      </c>
      <c r="N20" s="4" t="str">
        <f>VLOOKUP($L20,'Billing and Rendering'!$B$3:$K$14,N$1,FALSE)</f>
        <v>Speciality</v>
      </c>
      <c r="O20" s="4" t="str">
        <f>VLOOKUP($L20,'Billing and Rendering'!$B$3:$K$14,O$1,FALSE)</f>
        <v>Chennai</v>
      </c>
      <c r="P20" s="4">
        <f>VLOOKUP($L20,'Billing and Rendering'!$B$3:$K$14,P$1,FALSE)</f>
        <v>600037</v>
      </c>
      <c r="Q20" s="4" t="str">
        <f>VLOOKUP($L20,'Billing and Rendering'!$B$3:$K$14,Q$1,FALSE)</f>
        <v>TamilNadu</v>
      </c>
      <c r="R20" s="4" t="str">
        <f>VLOOKUP($L20,'Billing and Rendering'!$B$3:$K$14,R$1,FALSE)</f>
        <v>India</v>
      </c>
      <c r="S20" s="19">
        <f>S16-34</f>
        <v>38840</v>
      </c>
      <c r="T20" s="4">
        <v>9165</v>
      </c>
      <c r="U20" s="4" t="s">
        <v>196</v>
      </c>
      <c r="V20" s="4">
        <v>2000</v>
      </c>
      <c r="W20" s="4" t="str">
        <f t="shared" si="0"/>
        <v>CHE</v>
      </c>
      <c r="X20" s="4" t="s">
        <v>175</v>
      </c>
      <c r="Y20" s="19">
        <f t="shared" si="1"/>
        <v>38841</v>
      </c>
      <c r="Z20" s="19">
        <f t="shared" ca="1" si="2"/>
        <v>39741</v>
      </c>
      <c r="AA20" s="10" t="s">
        <v>187</v>
      </c>
      <c r="AB20" s="10" t="s">
        <v>193</v>
      </c>
      <c r="AC20" s="19">
        <v>38780</v>
      </c>
      <c r="AD20" s="19">
        <v>39060</v>
      </c>
      <c r="AE20" s="4">
        <v>280000</v>
      </c>
      <c r="AF20" s="4" t="s">
        <v>433</v>
      </c>
      <c r="AG20" s="4" t="str">
        <f t="shared" si="3"/>
        <v>CLPR56930</v>
      </c>
      <c r="AH20" s="10" t="s">
        <v>203</v>
      </c>
      <c r="AI20" s="10" t="s">
        <v>203</v>
      </c>
      <c r="AJ20" s="4" t="s">
        <v>284</v>
      </c>
      <c r="AK20" s="4" t="s">
        <v>285</v>
      </c>
      <c r="AL20" s="4" t="s">
        <v>286</v>
      </c>
      <c r="AM20" s="4" t="s">
        <v>287</v>
      </c>
      <c r="AN20" s="10" t="s">
        <v>211</v>
      </c>
      <c r="AO20" s="4">
        <f>VLOOKUP(AN20,Claim!$L$4:$N$17,2,FALSE)</f>
        <v>1</v>
      </c>
      <c r="AP20" s="10" t="s">
        <v>493</v>
      </c>
      <c r="AQ20" s="10" t="s">
        <v>251</v>
      </c>
      <c r="AR20" s="4" t="s">
        <v>252</v>
      </c>
      <c r="AS20" s="4" t="s">
        <v>253</v>
      </c>
      <c r="AT20" s="4" t="s">
        <v>254</v>
      </c>
      <c r="AU20" s="10" t="s">
        <v>229</v>
      </c>
      <c r="AV20" s="4" t="s">
        <v>307</v>
      </c>
      <c r="AW20" s="4" t="s">
        <v>308</v>
      </c>
      <c r="AX20" s="4" t="s">
        <v>309</v>
      </c>
      <c r="AY20" s="10" t="s">
        <v>235</v>
      </c>
      <c r="AZ20" s="4" t="s">
        <v>241</v>
      </c>
      <c r="BA20" s="4" t="s">
        <v>241</v>
      </c>
      <c r="BB20" s="4" t="s">
        <v>509</v>
      </c>
      <c r="BC20" s="4" t="s">
        <v>509</v>
      </c>
      <c r="BD20" s="4" t="str">
        <f t="shared" si="4"/>
        <v>Minor</v>
      </c>
      <c r="BE20" s="4">
        <f t="shared" si="5"/>
        <v>600022</v>
      </c>
      <c r="BF20" s="56">
        <v>21175</v>
      </c>
      <c r="BG20" s="20" t="str">
        <f t="shared" si="6"/>
        <v>PL9165</v>
      </c>
      <c r="BH20" s="4" t="s">
        <v>565</v>
      </c>
      <c r="BI20" s="4" t="s">
        <v>566</v>
      </c>
      <c r="BJ20" s="4">
        <f t="shared" si="9"/>
        <v>15</v>
      </c>
      <c r="BK20" s="10" t="s">
        <v>405</v>
      </c>
      <c r="BL20" s="10" t="s">
        <v>414</v>
      </c>
      <c r="BM20" s="10" t="s">
        <v>195</v>
      </c>
      <c r="BN20" s="10">
        <v>6</v>
      </c>
      <c r="BO20" s="10">
        <v>3</v>
      </c>
      <c r="BP20" s="10">
        <v>7</v>
      </c>
      <c r="BQ20" s="4" t="s">
        <v>568</v>
      </c>
      <c r="BR20" s="4" t="s">
        <v>569</v>
      </c>
      <c r="BS20" s="4" t="s">
        <v>570</v>
      </c>
      <c r="BT20" s="4" t="s">
        <v>571</v>
      </c>
      <c r="BU20" s="19">
        <f t="shared" si="7"/>
        <v>21175</v>
      </c>
      <c r="BV20" s="4" t="s">
        <v>566</v>
      </c>
      <c r="BW20" s="4" t="s">
        <v>572</v>
      </c>
      <c r="BX20" s="48">
        <f t="shared" ca="1" si="8"/>
        <v>60.468493150684928</v>
      </c>
    </row>
    <row r="21" spans="2:76" x14ac:dyDescent="0.25">
      <c r="B21" s="4" t="str">
        <f>VLOOKUP($C21,'Billing and Rendering'!$B$3:$K$14,9,FALSE)</f>
        <v>INN</v>
      </c>
      <c r="C21" s="4" t="s">
        <v>160</v>
      </c>
      <c r="D21" s="4">
        <f>VLOOKUP($C21,'Billing and Rendering'!$B$3:$K$14,2,FALSE)</f>
        <v>2</v>
      </c>
      <c r="E21" s="4" t="str">
        <f>VLOOKUP($C21,'Billing and Rendering'!$B$3:$K$14,E$1,FALSE)</f>
        <v>Speciality</v>
      </c>
      <c r="F21" s="4" t="str">
        <f>VLOOKUP($C21,'Billing and Rendering'!$B$3:$K$14,F$1,FALSE)</f>
        <v>Chennai</v>
      </c>
      <c r="G21" s="4">
        <f>VLOOKUP($C21,'Billing and Rendering'!$B$3:$K$14,G$1,FALSE)</f>
        <v>600037</v>
      </c>
      <c r="H21" s="4" t="str">
        <f>VLOOKUP($C21,'Billing and Rendering'!$B$3:$K$14,H$1,FALSE)</f>
        <v>TamilNadu</v>
      </c>
      <c r="I21" s="4" t="str">
        <f>VLOOKUP($C21,'Billing and Rendering'!$B$3:$K$14,I$1,FALSE)</f>
        <v>India</v>
      </c>
      <c r="J21" s="4" t="str">
        <f>VLOOKUP($C21,'Billing and Rendering'!$B$3:$K$14,J$1,FALSE)</f>
        <v>FRTSSTN</v>
      </c>
      <c r="K21" s="4" t="str">
        <f>VLOOKUP($L21,'Billing and Rendering'!$B$3:$K$14,9,FALSE)</f>
        <v>OON</v>
      </c>
      <c r="L21" s="4" t="s">
        <v>167</v>
      </c>
      <c r="M21" s="4">
        <f>VLOOKUP($L21,'Billing and Rendering'!$B$3:$K$14,M$1,FALSE)</f>
        <v>9</v>
      </c>
      <c r="N21" s="4" t="str">
        <f>VLOOKUP($L21,'Billing and Rendering'!$B$3:$K$14,N$1,FALSE)</f>
        <v>Multispeciality</v>
      </c>
      <c r="O21" s="4" t="str">
        <f>VLOOKUP($L21,'Billing and Rendering'!$B$3:$K$14,O$1,FALSE)</f>
        <v>Vellore</v>
      </c>
      <c r="P21" s="4">
        <f>VLOOKUP($L21,'Billing and Rendering'!$B$3:$K$14,P$1,FALSE)</f>
        <v>632004</v>
      </c>
      <c r="Q21" s="4" t="str">
        <f>VLOOKUP($L21,'Billing and Rendering'!$B$3:$K$14,Q$1,FALSE)</f>
        <v>TamilNadu</v>
      </c>
      <c r="R21" s="4" t="str">
        <f>VLOOKUP($L21,'Billing and Rendering'!$B$3:$K$14,R$1,FALSE)</f>
        <v>India</v>
      </c>
      <c r="S21" s="19">
        <f>S16+378</f>
        <v>39252</v>
      </c>
      <c r="T21" s="4">
        <v>9498</v>
      </c>
      <c r="U21" s="4" t="s">
        <v>198</v>
      </c>
      <c r="V21" s="4">
        <v>100000</v>
      </c>
      <c r="W21" s="4" t="str">
        <f t="shared" si="0"/>
        <v>CHE</v>
      </c>
      <c r="X21" s="4" t="s">
        <v>175</v>
      </c>
      <c r="Y21" s="19">
        <f t="shared" si="1"/>
        <v>39253</v>
      </c>
      <c r="Z21" s="19">
        <f t="shared" ca="1" si="2"/>
        <v>39733</v>
      </c>
      <c r="AA21" s="10" t="s">
        <v>188</v>
      </c>
      <c r="AB21" s="10" t="s">
        <v>194</v>
      </c>
      <c r="AC21" s="19">
        <v>39152</v>
      </c>
      <c r="AD21" s="19">
        <v>39352</v>
      </c>
      <c r="AE21" s="4">
        <v>280000</v>
      </c>
      <c r="AF21" s="4" t="s">
        <v>434</v>
      </c>
      <c r="AG21" s="4" t="str">
        <f t="shared" si="3"/>
        <v>CLPR61430</v>
      </c>
      <c r="AH21" s="10" t="s">
        <v>204</v>
      </c>
      <c r="AI21" s="10" t="s">
        <v>204</v>
      </c>
      <c r="AJ21" s="4" t="s">
        <v>297</v>
      </c>
      <c r="AK21" s="4" t="s">
        <v>298</v>
      </c>
      <c r="AL21" s="4" t="s">
        <v>299</v>
      </c>
      <c r="AM21" s="4" t="s">
        <v>300</v>
      </c>
      <c r="AN21" s="10" t="s">
        <v>212</v>
      </c>
      <c r="AO21" s="4">
        <f>VLOOKUP(AN21,Claim!$L$4:$N$17,2,FALSE)</f>
        <v>2</v>
      </c>
      <c r="AP21" s="4" t="s">
        <v>493</v>
      </c>
      <c r="AQ21" s="10" t="s">
        <v>264</v>
      </c>
      <c r="AR21" s="4" t="s">
        <v>265</v>
      </c>
      <c r="AS21" s="4" t="s">
        <v>266</v>
      </c>
      <c r="AT21" s="4" t="s">
        <v>267</v>
      </c>
      <c r="AU21" s="10" t="s">
        <v>230</v>
      </c>
      <c r="AV21" s="4" t="s">
        <v>320</v>
      </c>
      <c r="AW21" s="4" t="s">
        <v>321</v>
      </c>
      <c r="AX21" s="4" t="s">
        <v>322</v>
      </c>
      <c r="AY21" s="10" t="s">
        <v>235</v>
      </c>
      <c r="AZ21" s="4" t="s">
        <v>238</v>
      </c>
      <c r="BA21" s="4" t="s">
        <v>238</v>
      </c>
      <c r="BB21" s="4" t="s">
        <v>510</v>
      </c>
      <c r="BC21" s="4" t="s">
        <v>510</v>
      </c>
      <c r="BD21" s="4" t="str">
        <f t="shared" si="4"/>
        <v>Speciality</v>
      </c>
      <c r="BE21" s="4">
        <f t="shared" si="5"/>
        <v>600037</v>
      </c>
      <c r="BF21" s="56">
        <v>30808</v>
      </c>
      <c r="BG21" s="20" t="str">
        <f t="shared" si="6"/>
        <v>PL9498</v>
      </c>
      <c r="BH21" s="4" t="s">
        <v>565</v>
      </c>
      <c r="BI21" s="4" t="s">
        <v>566</v>
      </c>
      <c r="BJ21" s="4">
        <f t="shared" si="9"/>
        <v>16</v>
      </c>
      <c r="BK21" s="10" t="s">
        <v>406</v>
      </c>
      <c r="BL21" s="10" t="s">
        <v>410</v>
      </c>
      <c r="BM21" s="10" t="s">
        <v>417</v>
      </c>
      <c r="BN21" s="10">
        <v>7</v>
      </c>
      <c r="BO21" s="10">
        <v>4</v>
      </c>
      <c r="BP21" s="10">
        <v>8</v>
      </c>
      <c r="BQ21" s="4" t="s">
        <v>568</v>
      </c>
      <c r="BR21" s="4" t="s">
        <v>569</v>
      </c>
      <c r="BS21" s="4" t="s">
        <v>570</v>
      </c>
      <c r="BT21" s="4" t="s">
        <v>571</v>
      </c>
      <c r="BU21" s="19">
        <f t="shared" si="7"/>
        <v>30808</v>
      </c>
      <c r="BV21" s="4" t="s">
        <v>566</v>
      </c>
      <c r="BW21" s="4" t="s">
        <v>572</v>
      </c>
      <c r="BX21" s="48">
        <f t="shared" ca="1" si="8"/>
        <v>34.076712328767123</v>
      </c>
    </row>
    <row r="22" spans="2:76" x14ac:dyDescent="0.25">
      <c r="B22" s="4" t="str">
        <f>VLOOKUP($C22,'Billing and Rendering'!$B$3:$K$14,9,FALSE)</f>
        <v>OON</v>
      </c>
      <c r="C22" s="4" t="s">
        <v>165</v>
      </c>
      <c r="D22" s="4">
        <f>VLOOKUP($C22,'Billing and Rendering'!$B$3:$K$14,2,FALSE)</f>
        <v>7</v>
      </c>
      <c r="E22" s="4" t="str">
        <f>VLOOKUP($C22,'Billing and Rendering'!$B$3:$K$14,E$1,FALSE)</f>
        <v>Multispeciality</v>
      </c>
      <c r="F22" s="4" t="str">
        <f>VLOOKUP($C22,'Billing and Rendering'!$B$3:$K$14,F$1,FALSE)</f>
        <v>Chennai</v>
      </c>
      <c r="G22" s="4">
        <f>VLOOKUP($C22,'Billing and Rendering'!$B$3:$K$14,G$1,FALSE)</f>
        <v>600033</v>
      </c>
      <c r="H22" s="4" t="str">
        <f>VLOOKUP($C22,'Billing and Rendering'!$B$3:$K$14,H$1,FALSE)</f>
        <v>TamilNadu</v>
      </c>
      <c r="I22" s="4" t="str">
        <f>VLOOKUP($C22,'Billing and Rendering'!$B$3:$K$14,I$1,FALSE)</f>
        <v>India</v>
      </c>
      <c r="J22" s="4" t="str">
        <f>VLOOKUP($C22,'Billing and Rendering'!$B$3:$K$14,J$1,FALSE)</f>
        <v>VJHPLTN</v>
      </c>
      <c r="K22" s="4" t="str">
        <f>VLOOKUP($L22,'Billing and Rendering'!$B$3:$K$14,9,FALSE)</f>
        <v>OON</v>
      </c>
      <c r="L22" s="4" t="s">
        <v>167</v>
      </c>
      <c r="M22" s="4">
        <f>VLOOKUP($L22,'Billing and Rendering'!$B$3:$K$14,M$1,FALSE)</f>
        <v>9</v>
      </c>
      <c r="N22" s="4" t="str">
        <f>VLOOKUP($L22,'Billing and Rendering'!$B$3:$K$14,N$1,FALSE)</f>
        <v>Multispeciality</v>
      </c>
      <c r="O22" s="4" t="str">
        <f>VLOOKUP($L22,'Billing and Rendering'!$B$3:$K$14,O$1,FALSE)</f>
        <v>Vellore</v>
      </c>
      <c r="P22" s="4">
        <f>VLOOKUP($L22,'Billing and Rendering'!$B$3:$K$14,P$1,FALSE)</f>
        <v>632004</v>
      </c>
      <c r="Q22" s="4" t="str">
        <f>VLOOKUP($L22,'Billing and Rendering'!$B$3:$K$14,Q$1,FALSE)</f>
        <v>TamilNadu</v>
      </c>
      <c r="R22" s="4" t="str">
        <f>VLOOKUP($L22,'Billing and Rendering'!$B$3:$K$14,R$1,FALSE)</f>
        <v>India</v>
      </c>
      <c r="S22" s="19">
        <f>S16-80</f>
        <v>38794</v>
      </c>
      <c r="T22" s="4">
        <v>9208</v>
      </c>
      <c r="U22" s="4" t="s">
        <v>197</v>
      </c>
      <c r="V22" s="4">
        <v>200000</v>
      </c>
      <c r="W22" s="4" t="str">
        <f t="shared" si="0"/>
        <v>CHE</v>
      </c>
      <c r="X22" s="4" t="s">
        <v>175</v>
      </c>
      <c r="Y22" s="19">
        <f t="shared" si="1"/>
        <v>38795</v>
      </c>
      <c r="Z22" s="19">
        <f t="shared" ca="1" si="2"/>
        <v>39695</v>
      </c>
      <c r="AA22" s="10" t="s">
        <v>189</v>
      </c>
      <c r="AB22" s="10" t="s">
        <v>194</v>
      </c>
      <c r="AC22" s="19">
        <v>38694</v>
      </c>
      <c r="AD22" s="19">
        <v>38794</v>
      </c>
      <c r="AE22" s="4">
        <v>800000</v>
      </c>
      <c r="AF22" s="4" t="s">
        <v>488</v>
      </c>
      <c r="AG22" s="4" t="str">
        <f t="shared" si="3"/>
        <v>CLPR90721</v>
      </c>
      <c r="AH22" s="10" t="s">
        <v>205</v>
      </c>
      <c r="AI22" s="10" t="s">
        <v>205</v>
      </c>
      <c r="AJ22" s="4" t="s">
        <v>310</v>
      </c>
      <c r="AK22" s="4" t="s">
        <v>311</v>
      </c>
      <c r="AL22" s="4" t="s">
        <v>312</v>
      </c>
      <c r="AM22" s="4" t="s">
        <v>313</v>
      </c>
      <c r="AN22" s="10" t="s">
        <v>213</v>
      </c>
      <c r="AO22" s="4">
        <f>VLOOKUP(AN22,Claim!$L$4:$N$17,2,FALSE)</f>
        <v>3</v>
      </c>
      <c r="AP22" s="4" t="s">
        <v>493</v>
      </c>
      <c r="AQ22" s="10" t="s">
        <v>277</v>
      </c>
      <c r="AR22" s="4" t="s">
        <v>278</v>
      </c>
      <c r="AS22" s="4" t="s">
        <v>279</v>
      </c>
      <c r="AT22" s="4" t="s">
        <v>280</v>
      </c>
      <c r="AU22" s="10" t="s">
        <v>231</v>
      </c>
      <c r="AV22" s="4" t="s">
        <v>333</v>
      </c>
      <c r="AW22" s="4" t="s">
        <v>334</v>
      </c>
      <c r="AX22" s="4" t="s">
        <v>335</v>
      </c>
      <c r="AY22" s="10" t="s">
        <v>235</v>
      </c>
      <c r="AZ22" s="10" t="s">
        <v>238</v>
      </c>
      <c r="BA22" s="10" t="s">
        <v>238</v>
      </c>
      <c r="BB22" s="4" t="s">
        <v>511</v>
      </c>
      <c r="BC22" s="4" t="s">
        <v>511</v>
      </c>
      <c r="BD22" s="4" t="str">
        <f t="shared" si="4"/>
        <v>Multispeciality</v>
      </c>
      <c r="BE22" s="4">
        <f t="shared" si="5"/>
        <v>600033</v>
      </c>
      <c r="BF22" s="56">
        <v>34713</v>
      </c>
      <c r="BG22" s="20" t="str">
        <f t="shared" si="6"/>
        <v>PL9208</v>
      </c>
      <c r="BH22" s="4" t="s">
        <v>565</v>
      </c>
      <c r="BI22" s="4" t="s">
        <v>566</v>
      </c>
      <c r="BJ22" s="4">
        <f t="shared" si="9"/>
        <v>17</v>
      </c>
      <c r="BK22" s="10" t="s">
        <v>407</v>
      </c>
      <c r="BL22" s="10" t="s">
        <v>411</v>
      </c>
      <c r="BM22" s="10" t="s">
        <v>415</v>
      </c>
      <c r="BN22" s="10">
        <v>6</v>
      </c>
      <c r="BO22" s="10">
        <v>3</v>
      </c>
      <c r="BP22" s="10">
        <v>7</v>
      </c>
      <c r="BQ22" s="4" t="s">
        <v>568</v>
      </c>
      <c r="BR22" s="4" t="s">
        <v>569</v>
      </c>
      <c r="BS22" s="4" t="s">
        <v>570</v>
      </c>
      <c r="BT22" s="4" t="s">
        <v>571</v>
      </c>
      <c r="BU22" s="19">
        <f t="shared" si="7"/>
        <v>34713</v>
      </c>
      <c r="BV22" s="4" t="s">
        <v>566</v>
      </c>
      <c r="BW22" s="4" t="s">
        <v>572</v>
      </c>
      <c r="BX22" s="48">
        <f t="shared" ca="1" si="8"/>
        <v>23.378082191780823</v>
      </c>
    </row>
    <row r="23" spans="2:76" x14ac:dyDescent="0.25">
      <c r="B23" s="4" t="str">
        <f>VLOOKUP($C23,'Billing and Rendering'!$B$3:$K$14,9,FALSE)</f>
        <v>INN</v>
      </c>
      <c r="C23" s="4" t="s">
        <v>163</v>
      </c>
      <c r="D23" s="4">
        <f>VLOOKUP($C23,'Billing and Rendering'!$B$3:$K$14,2,FALSE)</f>
        <v>5</v>
      </c>
      <c r="E23" s="4" t="str">
        <f>VLOOKUP($C23,'Billing and Rendering'!$B$3:$K$14,E$1,FALSE)</f>
        <v>Multispeciality</v>
      </c>
      <c r="F23" s="4" t="str">
        <f>VLOOKUP($C23,'Billing and Rendering'!$B$3:$K$14,F$1,FALSE)</f>
        <v>Chennai</v>
      </c>
      <c r="G23" s="4">
        <f>VLOOKUP($C23,'Billing and Rendering'!$B$3:$K$14,G$1,FALSE)</f>
        <v>600053</v>
      </c>
      <c r="H23" s="4" t="str">
        <f>VLOOKUP($C23,'Billing and Rendering'!$B$3:$K$14,H$1,FALSE)</f>
        <v>TamilNadu</v>
      </c>
      <c r="I23" s="4" t="str">
        <f>VLOOKUP($C23,'Billing and Rendering'!$B$3:$K$14,I$1,FALSE)</f>
        <v>India</v>
      </c>
      <c r="J23" s="4" t="str">
        <f>VLOOKUP($C23,'Billing and Rendering'!$B$3:$K$14,J$1,FALSE)</f>
        <v>SRMCDTN</v>
      </c>
      <c r="K23" s="4" t="str">
        <f>VLOOKUP($L23,'Billing and Rendering'!$B$3:$K$14,9,FALSE)</f>
        <v>OON</v>
      </c>
      <c r="L23" s="4" t="s">
        <v>167</v>
      </c>
      <c r="M23" s="4">
        <f>VLOOKUP($L23,'Billing and Rendering'!$B$3:$K$14,M$1,FALSE)</f>
        <v>9</v>
      </c>
      <c r="N23" s="4" t="str">
        <f>VLOOKUP($L23,'Billing and Rendering'!$B$3:$K$14,N$1,FALSE)</f>
        <v>Multispeciality</v>
      </c>
      <c r="O23" s="4" t="str">
        <f>VLOOKUP($L23,'Billing and Rendering'!$B$3:$K$14,O$1,FALSE)</f>
        <v>Vellore</v>
      </c>
      <c r="P23" s="4">
        <f>VLOOKUP($L23,'Billing and Rendering'!$B$3:$K$14,P$1,FALSE)</f>
        <v>632004</v>
      </c>
      <c r="Q23" s="4" t="str">
        <f>VLOOKUP($L23,'Billing and Rendering'!$B$3:$K$14,Q$1,FALSE)</f>
        <v>TamilNadu</v>
      </c>
      <c r="R23" s="4" t="str">
        <f>VLOOKUP($L23,'Billing and Rendering'!$B$3:$K$14,R$1,FALSE)</f>
        <v>India</v>
      </c>
      <c r="S23" s="19">
        <f>S16-80</f>
        <v>38794</v>
      </c>
      <c r="T23" s="4">
        <v>6855</v>
      </c>
      <c r="U23" s="4" t="s">
        <v>199</v>
      </c>
      <c r="V23" s="4">
        <v>20000</v>
      </c>
      <c r="W23" s="4" t="str">
        <f t="shared" si="0"/>
        <v>CHE</v>
      </c>
      <c r="X23" s="4" t="s">
        <v>175</v>
      </c>
      <c r="Y23" s="19">
        <f t="shared" si="1"/>
        <v>38795</v>
      </c>
      <c r="Z23" s="19">
        <f t="shared" ca="1" si="2"/>
        <v>39545</v>
      </c>
      <c r="AA23" s="10" t="s">
        <v>190</v>
      </c>
      <c r="AB23" s="10" t="s">
        <v>191</v>
      </c>
      <c r="AC23" s="19">
        <v>38694</v>
      </c>
      <c r="AD23" s="19">
        <v>38734</v>
      </c>
      <c r="AE23" s="4">
        <v>600000</v>
      </c>
      <c r="AF23" s="4" t="s">
        <v>436</v>
      </c>
      <c r="AG23" s="4" t="str">
        <f t="shared" si="3"/>
        <v>CLPR96380</v>
      </c>
      <c r="AH23" s="10" t="s">
        <v>206</v>
      </c>
      <c r="AI23" s="10" t="s">
        <v>206</v>
      </c>
      <c r="AJ23" s="4" t="s">
        <v>323</v>
      </c>
      <c r="AK23" s="4" t="s">
        <v>324</v>
      </c>
      <c r="AL23" s="4" t="s">
        <v>325</v>
      </c>
      <c r="AM23" s="4" t="s">
        <v>326</v>
      </c>
      <c r="AN23" s="10" t="s">
        <v>214</v>
      </c>
      <c r="AO23" s="4">
        <f>VLOOKUP(AN23,Claim!$L$4:$N$17,2,FALSE)</f>
        <v>4</v>
      </c>
      <c r="AP23" s="4" t="s">
        <v>493</v>
      </c>
      <c r="AQ23" s="10" t="s">
        <v>290</v>
      </c>
      <c r="AR23" s="4" t="s">
        <v>291</v>
      </c>
      <c r="AS23" s="4" t="s">
        <v>292</v>
      </c>
      <c r="AT23" s="4" t="s">
        <v>293</v>
      </c>
      <c r="AU23" s="10" t="s">
        <v>232</v>
      </c>
      <c r="AV23" s="4" t="s">
        <v>346</v>
      </c>
      <c r="AW23" s="4" t="s">
        <v>347</v>
      </c>
      <c r="AX23" s="4" t="s">
        <v>348</v>
      </c>
      <c r="AY23" s="10" t="s">
        <v>235</v>
      </c>
      <c r="AZ23" s="10" t="s">
        <v>241</v>
      </c>
      <c r="BA23" s="10" t="s">
        <v>241</v>
      </c>
      <c r="BB23" s="4" t="s">
        <v>512</v>
      </c>
      <c r="BC23" s="4" t="s">
        <v>512</v>
      </c>
      <c r="BD23" s="4" t="str">
        <f t="shared" si="4"/>
        <v>Multispeciality</v>
      </c>
      <c r="BE23" s="4">
        <f t="shared" si="5"/>
        <v>600053</v>
      </c>
      <c r="BF23" s="56">
        <v>35493</v>
      </c>
      <c r="BG23" s="20" t="str">
        <f t="shared" si="6"/>
        <v>PL6855</v>
      </c>
      <c r="BH23" s="4" t="s">
        <v>565</v>
      </c>
      <c r="BI23" s="4" t="s">
        <v>566</v>
      </c>
      <c r="BJ23" s="4">
        <f t="shared" si="9"/>
        <v>18</v>
      </c>
      <c r="BK23" s="10" t="s">
        <v>402</v>
      </c>
      <c r="BL23" s="10" t="s">
        <v>412</v>
      </c>
      <c r="BM23" s="10" t="s">
        <v>416</v>
      </c>
      <c r="BN23" s="10">
        <v>7</v>
      </c>
      <c r="BO23" s="10">
        <v>4</v>
      </c>
      <c r="BP23" s="10">
        <v>8</v>
      </c>
      <c r="BQ23" s="4" t="s">
        <v>568</v>
      </c>
      <c r="BR23" s="4" t="s">
        <v>569</v>
      </c>
      <c r="BS23" s="4" t="s">
        <v>570</v>
      </c>
      <c r="BT23" s="4" t="s">
        <v>571</v>
      </c>
      <c r="BU23" s="19">
        <f t="shared" si="7"/>
        <v>35493</v>
      </c>
      <c r="BV23" s="4" t="s">
        <v>566</v>
      </c>
      <c r="BW23" s="4" t="s">
        <v>572</v>
      </c>
      <c r="BX23" s="48">
        <f t="shared" ca="1" si="8"/>
        <v>21.241095890410961</v>
      </c>
    </row>
    <row r="24" spans="2:76" x14ac:dyDescent="0.25">
      <c r="B24" s="4" t="str">
        <f>VLOOKUP($C24,'Billing and Rendering'!$B$3:$K$14,9,FALSE)</f>
        <v>INN</v>
      </c>
      <c r="C24" s="4" t="s">
        <v>162</v>
      </c>
      <c r="D24" s="4">
        <f>VLOOKUP($C24,'Billing and Rendering'!$B$3:$K$14,2,FALSE)</f>
        <v>4</v>
      </c>
      <c r="E24" s="4" t="str">
        <f>VLOOKUP($C24,'Billing and Rendering'!$B$3:$K$14,E$1,FALSE)</f>
        <v>Minor</v>
      </c>
      <c r="F24" s="4" t="str">
        <f>VLOOKUP($C24,'Billing and Rendering'!$B$3:$K$14,F$1,FALSE)</f>
        <v>Chennai</v>
      </c>
      <c r="G24" s="4">
        <f>VLOOKUP($C24,'Billing and Rendering'!$B$3:$K$14,G$1,FALSE)</f>
        <v>650103</v>
      </c>
      <c r="H24" s="4" t="str">
        <f>VLOOKUP($C24,'Billing and Rendering'!$B$3:$K$14,H$1,FALSE)</f>
        <v>TamilNadu</v>
      </c>
      <c r="I24" s="4" t="str">
        <f>VLOOKUP($C24,'Billing and Rendering'!$B$3:$K$14,I$1,FALSE)</f>
        <v>India</v>
      </c>
      <c r="J24" s="4" t="str">
        <f>VLOOKUP($C24,'Billing and Rendering'!$B$3:$K$14,J$1,FALSE)</f>
        <v>SRYTTTN</v>
      </c>
      <c r="K24" s="4" t="str">
        <f>VLOOKUP($L24,'Billing and Rendering'!$B$3:$K$14,9,FALSE)</f>
        <v>INN</v>
      </c>
      <c r="L24" s="4" t="s">
        <v>160</v>
      </c>
      <c r="M24" s="4">
        <f>VLOOKUP($L24,'Billing and Rendering'!$B$3:$K$14,M$1,FALSE)</f>
        <v>2</v>
      </c>
      <c r="N24" s="4" t="str">
        <f>VLOOKUP($L24,'Billing and Rendering'!$B$3:$K$14,N$1,FALSE)</f>
        <v>Speciality</v>
      </c>
      <c r="O24" s="4" t="str">
        <f>VLOOKUP($L24,'Billing and Rendering'!$B$3:$K$14,O$1,FALSE)</f>
        <v>Chennai</v>
      </c>
      <c r="P24" s="4">
        <f>VLOOKUP($L24,'Billing and Rendering'!$B$3:$K$14,P$1,FALSE)</f>
        <v>600037</v>
      </c>
      <c r="Q24" s="4" t="str">
        <f>VLOOKUP($L24,'Billing and Rendering'!$B$3:$K$14,Q$1,FALSE)</f>
        <v>TamilNadu</v>
      </c>
      <c r="R24" s="4" t="str">
        <f>VLOOKUP($L24,'Billing and Rendering'!$B$3:$K$14,R$1,FALSE)</f>
        <v>India</v>
      </c>
      <c r="S24" s="19">
        <f>S16-400</f>
        <v>38474</v>
      </c>
      <c r="T24" s="4">
        <v>2356</v>
      </c>
      <c r="U24" s="4" t="s">
        <v>182</v>
      </c>
      <c r="V24" s="4">
        <v>23456</v>
      </c>
      <c r="W24" s="4" t="str">
        <f t="shared" si="0"/>
        <v>CHE</v>
      </c>
      <c r="X24" s="4" t="s">
        <v>175</v>
      </c>
      <c r="Y24" s="19">
        <f t="shared" si="1"/>
        <v>38475</v>
      </c>
      <c r="Z24" s="19">
        <f t="shared" ca="1" si="2"/>
        <v>39075</v>
      </c>
      <c r="AA24" s="10" t="s">
        <v>184</v>
      </c>
      <c r="AB24" s="10" t="s">
        <v>192</v>
      </c>
      <c r="AC24" s="19">
        <v>38404</v>
      </c>
      <c r="AD24" s="19">
        <v>38454</v>
      </c>
      <c r="AE24" s="4">
        <v>680000</v>
      </c>
      <c r="AF24" s="4" t="s">
        <v>437</v>
      </c>
      <c r="AG24" s="4" t="str">
        <f t="shared" si="3"/>
        <v>CLPR82060</v>
      </c>
      <c r="AH24" s="10" t="s">
        <v>207</v>
      </c>
      <c r="AI24" s="10" t="s">
        <v>207</v>
      </c>
      <c r="AJ24" s="4" t="s">
        <v>336</v>
      </c>
      <c r="AK24" s="4" t="s">
        <v>337</v>
      </c>
      <c r="AL24" s="4" t="s">
        <v>338</v>
      </c>
      <c r="AM24" s="4" t="s">
        <v>339</v>
      </c>
      <c r="AN24" s="10" t="s">
        <v>217</v>
      </c>
      <c r="AO24" s="4">
        <f>VLOOKUP(AN24,Claim!$L$4:$N$17,2,FALSE)</f>
        <v>7</v>
      </c>
      <c r="AP24" s="4" t="s">
        <v>493</v>
      </c>
      <c r="AQ24" s="10" t="s">
        <v>303</v>
      </c>
      <c r="AR24" s="4" t="s">
        <v>304</v>
      </c>
      <c r="AS24" s="4" t="s">
        <v>305</v>
      </c>
      <c r="AT24" s="4" t="s">
        <v>306</v>
      </c>
      <c r="AU24" s="10" t="s">
        <v>233</v>
      </c>
      <c r="AV24" s="4" t="s">
        <v>359</v>
      </c>
      <c r="AW24" s="4" t="s">
        <v>360</v>
      </c>
      <c r="AX24" s="4" t="s">
        <v>361</v>
      </c>
      <c r="AY24" s="10" t="s">
        <v>235</v>
      </c>
      <c r="AZ24" s="10" t="s">
        <v>238</v>
      </c>
      <c r="BA24" s="10" t="s">
        <v>238</v>
      </c>
      <c r="BB24" s="4" t="s">
        <v>513</v>
      </c>
      <c r="BC24" s="4" t="s">
        <v>513</v>
      </c>
      <c r="BD24" s="4" t="str">
        <f t="shared" si="4"/>
        <v>Minor</v>
      </c>
      <c r="BE24" s="4">
        <f t="shared" si="5"/>
        <v>650103</v>
      </c>
      <c r="BF24" s="56">
        <v>29240</v>
      </c>
      <c r="BG24" s="20" t="str">
        <f t="shared" si="6"/>
        <v>PL2356</v>
      </c>
      <c r="BH24" s="4" t="s">
        <v>565</v>
      </c>
      <c r="BI24" s="4" t="s">
        <v>566</v>
      </c>
      <c r="BJ24" s="4">
        <f t="shared" si="9"/>
        <v>19</v>
      </c>
      <c r="BK24" s="10" t="s">
        <v>408</v>
      </c>
      <c r="BL24" s="10" t="s">
        <v>413</v>
      </c>
      <c r="BM24" s="10" t="s">
        <v>195</v>
      </c>
      <c r="BN24" s="10">
        <v>4</v>
      </c>
      <c r="BO24" s="10">
        <v>1</v>
      </c>
      <c r="BP24" s="10">
        <v>5</v>
      </c>
      <c r="BQ24" s="4" t="s">
        <v>568</v>
      </c>
      <c r="BR24" s="4" t="s">
        <v>569</v>
      </c>
      <c r="BS24" s="4" t="s">
        <v>570</v>
      </c>
      <c r="BT24" s="4" t="s">
        <v>571</v>
      </c>
      <c r="BU24" s="19">
        <f t="shared" si="7"/>
        <v>29240</v>
      </c>
      <c r="BV24" s="4" t="s">
        <v>566</v>
      </c>
      <c r="BW24" s="4" t="s">
        <v>572</v>
      </c>
      <c r="BX24" s="48">
        <f t="shared" ca="1" si="8"/>
        <v>38.372602739726027</v>
      </c>
    </row>
    <row r="25" spans="2:76" x14ac:dyDescent="0.25">
      <c r="B25" s="4" t="str">
        <f>VLOOKUP($C25,'Billing and Rendering'!$B$3:$K$14,9,FALSE)</f>
        <v>INN</v>
      </c>
      <c r="C25" s="4" t="s">
        <v>164</v>
      </c>
      <c r="D25" s="4">
        <f>VLOOKUP($C25,'Billing and Rendering'!$B$3:$K$14,2,FALSE)</f>
        <v>6</v>
      </c>
      <c r="E25" s="4" t="str">
        <f>VLOOKUP($C25,'Billing and Rendering'!$B$3:$K$14,E$1,FALSE)</f>
        <v>Minor</v>
      </c>
      <c r="F25" s="4" t="str">
        <f>VLOOKUP($C25,'Billing and Rendering'!$B$3:$K$14,F$1,FALSE)</f>
        <v>Chennai</v>
      </c>
      <c r="G25" s="4">
        <f>VLOOKUP($C25,'Billing and Rendering'!$B$3:$K$14,G$1,FALSE)</f>
        <v>600022</v>
      </c>
      <c r="H25" s="4" t="str">
        <f>VLOOKUP($C25,'Billing and Rendering'!$B$3:$K$14,H$1,FALSE)</f>
        <v>TamilNadu</v>
      </c>
      <c r="I25" s="4" t="str">
        <f>VLOOKUP($C25,'Billing and Rendering'!$B$3:$K$14,I$1,FALSE)</f>
        <v>India</v>
      </c>
      <c r="J25" s="4" t="str">
        <f>VLOOKUP($C25,'Billing and Rendering'!$B$3:$K$14,J$1,FALSE)</f>
        <v>KPCGGTN</v>
      </c>
      <c r="K25" s="4" t="str">
        <f>VLOOKUP($L25,'Billing and Rendering'!$B$3:$K$14,9,FALSE)</f>
        <v>INN</v>
      </c>
      <c r="L25" s="4" t="s">
        <v>159</v>
      </c>
      <c r="M25" s="4">
        <f>VLOOKUP($L25,'Billing and Rendering'!$B$3:$K$14,M$1,FALSE)</f>
        <v>1</v>
      </c>
      <c r="N25" s="4" t="str">
        <f>VLOOKUP($L25,'Billing and Rendering'!$B$3:$K$14,N$1,FALSE)</f>
        <v>Multispeciality</v>
      </c>
      <c r="O25" s="4" t="str">
        <f>VLOOKUP($L25,'Billing and Rendering'!$B$3:$K$14,O$1,FALSE)</f>
        <v>Chennai</v>
      </c>
      <c r="P25" s="4">
        <f>VLOOKUP($L25,'Billing and Rendering'!$B$3:$K$14,P$1,FALSE)</f>
        <v>600004</v>
      </c>
      <c r="Q25" s="4" t="str">
        <f>VLOOKUP($L25,'Billing and Rendering'!$B$3:$K$14,Q$1,FALSE)</f>
        <v>TamilNadu</v>
      </c>
      <c r="R25" s="4" t="str">
        <f>VLOOKUP($L25,'Billing and Rendering'!$B$3:$K$14,R$1,FALSE)</f>
        <v>India</v>
      </c>
      <c r="S25" s="19">
        <f>S16+23</f>
        <v>38897</v>
      </c>
      <c r="T25" s="4">
        <v>2653</v>
      </c>
      <c r="U25" s="4" t="s">
        <v>195</v>
      </c>
      <c r="V25" s="4">
        <v>5000</v>
      </c>
      <c r="W25" s="4" t="str">
        <f t="shared" si="0"/>
        <v>CHE</v>
      </c>
      <c r="X25" s="4" t="s">
        <v>175</v>
      </c>
      <c r="Y25" s="19">
        <f t="shared" si="1"/>
        <v>38898</v>
      </c>
      <c r="Z25" s="19">
        <f t="shared" ca="1" si="2"/>
        <v>39538</v>
      </c>
      <c r="AA25" s="10" t="s">
        <v>185</v>
      </c>
      <c r="AB25" s="10" t="s">
        <v>193</v>
      </c>
      <c r="AC25" s="19">
        <v>38837</v>
      </c>
      <c r="AD25" s="19">
        <v>39037</v>
      </c>
      <c r="AE25" s="4">
        <v>440000</v>
      </c>
      <c r="AF25" s="4" t="s">
        <v>438</v>
      </c>
      <c r="AG25" s="4" t="str">
        <f t="shared" si="3"/>
        <v>CLPR89420</v>
      </c>
      <c r="AH25" s="10" t="s">
        <v>208</v>
      </c>
      <c r="AI25" s="10" t="s">
        <v>208</v>
      </c>
      <c r="AJ25" s="4" t="s">
        <v>349</v>
      </c>
      <c r="AK25" s="4" t="s">
        <v>350</v>
      </c>
      <c r="AL25" s="4" t="s">
        <v>351</v>
      </c>
      <c r="AM25" s="4" t="s">
        <v>352</v>
      </c>
      <c r="AN25" s="10" t="s">
        <v>216</v>
      </c>
      <c r="AO25" s="4">
        <f>VLOOKUP(AN25,Claim!$L$4:$N$17,2,FALSE)</f>
        <v>6</v>
      </c>
      <c r="AP25" s="4" t="s">
        <v>493</v>
      </c>
      <c r="AQ25" s="10" t="s">
        <v>316</v>
      </c>
      <c r="AR25" s="4" t="s">
        <v>317</v>
      </c>
      <c r="AS25" s="4" t="s">
        <v>318</v>
      </c>
      <c r="AT25" s="4" t="s">
        <v>319</v>
      </c>
      <c r="AU25" s="10" t="s">
        <v>234</v>
      </c>
      <c r="AV25" s="4" t="s">
        <v>372</v>
      </c>
      <c r="AW25" s="4" t="s">
        <v>373</v>
      </c>
      <c r="AX25" s="4" t="s">
        <v>374</v>
      </c>
      <c r="AY25" s="10" t="s">
        <v>235</v>
      </c>
      <c r="AZ25" s="10" t="s">
        <v>241</v>
      </c>
      <c r="BA25" s="10" t="s">
        <v>241</v>
      </c>
      <c r="BB25" s="4" t="s">
        <v>514</v>
      </c>
      <c r="BC25" s="4" t="s">
        <v>514</v>
      </c>
      <c r="BD25" s="4" t="str">
        <f t="shared" si="4"/>
        <v>Minor</v>
      </c>
      <c r="BE25" s="4">
        <f t="shared" si="5"/>
        <v>600022</v>
      </c>
      <c r="BF25" s="56">
        <v>22093</v>
      </c>
      <c r="BG25" s="20" t="str">
        <f t="shared" si="6"/>
        <v>PL2653</v>
      </c>
      <c r="BH25" s="4" t="s">
        <v>565</v>
      </c>
      <c r="BI25" s="4" t="s">
        <v>567</v>
      </c>
      <c r="BJ25" s="4">
        <f t="shared" si="9"/>
        <v>20</v>
      </c>
      <c r="BK25" s="10" t="s">
        <v>409</v>
      </c>
      <c r="BL25" s="10" t="s">
        <v>414</v>
      </c>
      <c r="BM25" s="10" t="s">
        <v>195</v>
      </c>
      <c r="BN25" s="10">
        <v>5</v>
      </c>
      <c r="BO25" s="10">
        <v>2</v>
      </c>
      <c r="BP25" s="10">
        <v>6</v>
      </c>
      <c r="BQ25" s="4" t="s">
        <v>568</v>
      </c>
      <c r="BR25" s="4" t="s">
        <v>569</v>
      </c>
      <c r="BS25" s="4" t="s">
        <v>570</v>
      </c>
      <c r="BT25" s="4" t="s">
        <v>571</v>
      </c>
      <c r="BU25" s="19">
        <f t="shared" si="7"/>
        <v>22093</v>
      </c>
      <c r="BV25" s="4" t="s">
        <v>567</v>
      </c>
      <c r="BW25" s="4" t="s">
        <v>572</v>
      </c>
      <c r="BX25" s="48">
        <f t="shared" ca="1" si="8"/>
        <v>57.953424657534249</v>
      </c>
    </row>
    <row r="26" spans="2:76" x14ac:dyDescent="0.25">
      <c r="B26" s="4" t="str">
        <f>VLOOKUP($C26,'Billing and Rendering'!$B$3:$K$14,9,FALSE)</f>
        <v>OON</v>
      </c>
      <c r="C26" s="4" t="s">
        <v>166</v>
      </c>
      <c r="D26" s="4">
        <f>VLOOKUP($C26,'Billing and Rendering'!$B$3:$K$14,2,FALSE)</f>
        <v>8</v>
      </c>
      <c r="E26" s="4" t="str">
        <f>VLOOKUP($C26,'Billing and Rendering'!$B$3:$K$14,E$1,FALSE)</f>
        <v>Speciality</v>
      </c>
      <c r="F26" s="4" t="str">
        <f>VLOOKUP($C26,'Billing and Rendering'!$B$3:$K$14,F$1,FALSE)</f>
        <v>Chennai</v>
      </c>
      <c r="G26" s="4">
        <f>VLOOKUP($C26,'Billing and Rendering'!$B$3:$K$14,G$1,FALSE)</f>
        <v>600041</v>
      </c>
      <c r="H26" s="4" t="str">
        <f>VLOOKUP($C26,'Billing and Rendering'!$B$3:$K$14,H$1,FALSE)</f>
        <v>TamilNadu</v>
      </c>
      <c r="I26" s="4" t="str">
        <f>VLOOKUP($C26,'Billing and Rendering'!$B$3:$K$14,I$1,FALSE)</f>
        <v>India</v>
      </c>
      <c r="J26" s="4" t="str">
        <f>VLOOKUP($C26,'Billing and Rendering'!$B$3:$K$14,J$1,FALSE)</f>
        <v>CSIKLTN</v>
      </c>
      <c r="K26" s="4" t="str">
        <f>VLOOKUP($L26,'Billing and Rendering'!$B$3:$K$14,9,FALSE)</f>
        <v>INN</v>
      </c>
      <c r="L26" s="4" t="s">
        <v>162</v>
      </c>
      <c r="M26" s="4">
        <f>VLOOKUP($L26,'Billing and Rendering'!$B$3:$K$14,M$1,FALSE)</f>
        <v>4</v>
      </c>
      <c r="N26" s="4" t="str">
        <f>VLOOKUP($L26,'Billing and Rendering'!$B$3:$K$14,N$1,FALSE)</f>
        <v>Minor</v>
      </c>
      <c r="O26" s="4" t="str">
        <f>VLOOKUP($L26,'Billing and Rendering'!$B$3:$K$14,O$1,FALSE)</f>
        <v>Chennai</v>
      </c>
      <c r="P26" s="4">
        <f>VLOOKUP($L26,'Billing and Rendering'!$B$3:$K$14,P$1,FALSE)</f>
        <v>650103</v>
      </c>
      <c r="Q26" s="4" t="str">
        <f>VLOOKUP($L26,'Billing and Rendering'!$B$3:$K$14,Q$1,FALSE)</f>
        <v>TamilNadu</v>
      </c>
      <c r="R26" s="4" t="str">
        <f>VLOOKUP($L26,'Billing and Rendering'!$B$3:$K$14,R$1,FALSE)</f>
        <v>India</v>
      </c>
      <c r="S26" s="18">
        <v>41277</v>
      </c>
      <c r="T26" s="4">
        <v>8460</v>
      </c>
      <c r="U26" s="4" t="s">
        <v>196</v>
      </c>
      <c r="V26" s="4">
        <v>10000</v>
      </c>
      <c r="W26" s="4" t="str">
        <f t="shared" si="0"/>
        <v>CHE</v>
      </c>
      <c r="X26" s="4" t="s">
        <v>175</v>
      </c>
      <c r="Y26" s="19">
        <f t="shared" si="1"/>
        <v>41278</v>
      </c>
      <c r="Z26" s="19">
        <f t="shared" ca="1" si="2"/>
        <v>42138</v>
      </c>
      <c r="AA26" s="10" t="s">
        <v>184</v>
      </c>
      <c r="AB26" s="10" t="s">
        <v>194</v>
      </c>
      <c r="AC26" s="19">
        <v>41207</v>
      </c>
      <c r="AD26" s="19">
        <v>41437</v>
      </c>
      <c r="AE26" s="4">
        <v>680000</v>
      </c>
      <c r="AF26" s="4" t="s">
        <v>418</v>
      </c>
      <c r="AG26" s="4" t="str">
        <f t="shared" si="3"/>
        <v>CLPR56250</v>
      </c>
      <c r="AH26" s="10" t="s">
        <v>209</v>
      </c>
      <c r="AI26" s="10" t="s">
        <v>209</v>
      </c>
      <c r="AJ26" s="4" t="s">
        <v>362</v>
      </c>
      <c r="AK26" s="4" t="s">
        <v>363</v>
      </c>
      <c r="AL26" s="4" t="s">
        <v>364</v>
      </c>
      <c r="AM26" s="4" t="s">
        <v>365</v>
      </c>
      <c r="AN26" s="10" t="s">
        <v>217</v>
      </c>
      <c r="AO26" s="4">
        <f>VLOOKUP(AN26,Claim!$L$4:$N$17,2,FALSE)</f>
        <v>7</v>
      </c>
      <c r="AP26" s="4" t="s">
        <v>493</v>
      </c>
      <c r="AQ26" s="10" t="s">
        <v>329</v>
      </c>
      <c r="AR26" s="4" t="s">
        <v>330</v>
      </c>
      <c r="AS26" s="4" t="s">
        <v>331</v>
      </c>
      <c r="AT26" s="4" t="s">
        <v>332</v>
      </c>
      <c r="AU26" s="10" t="s">
        <v>228</v>
      </c>
      <c r="AV26" s="4" t="s">
        <v>294</v>
      </c>
      <c r="AW26" s="4" t="s">
        <v>295</v>
      </c>
      <c r="AX26" s="4" t="s">
        <v>296</v>
      </c>
      <c r="AY26" s="10" t="s">
        <v>235</v>
      </c>
      <c r="AZ26" s="4" t="s">
        <v>239</v>
      </c>
      <c r="BA26" s="4" t="s">
        <v>239</v>
      </c>
      <c r="BB26" s="4" t="s">
        <v>515</v>
      </c>
      <c r="BC26" s="4" t="s">
        <v>515</v>
      </c>
      <c r="BD26" s="4" t="str">
        <f t="shared" si="4"/>
        <v>Speciality</v>
      </c>
      <c r="BE26" s="4">
        <f t="shared" si="5"/>
        <v>600041</v>
      </c>
      <c r="BF26" s="56">
        <v>22735</v>
      </c>
      <c r="BG26" s="20" t="str">
        <f t="shared" si="6"/>
        <v>PL8460</v>
      </c>
      <c r="BH26" s="4" t="s">
        <v>565</v>
      </c>
      <c r="BI26" s="4" t="s">
        <v>567</v>
      </c>
      <c r="BJ26" s="4">
        <f t="shared" si="9"/>
        <v>21</v>
      </c>
      <c r="BK26" s="10" t="s">
        <v>400</v>
      </c>
      <c r="BL26" s="10" t="s">
        <v>410</v>
      </c>
      <c r="BM26" s="10" t="s">
        <v>417</v>
      </c>
      <c r="BN26" s="10">
        <v>6</v>
      </c>
      <c r="BO26" s="10">
        <v>3</v>
      </c>
      <c r="BP26" s="10">
        <v>7</v>
      </c>
      <c r="BQ26" s="4" t="s">
        <v>568</v>
      </c>
      <c r="BR26" s="4" t="s">
        <v>569</v>
      </c>
      <c r="BS26" s="4" t="s">
        <v>570</v>
      </c>
      <c r="BT26" s="4" t="s">
        <v>571</v>
      </c>
      <c r="BU26" s="19">
        <f t="shared" si="7"/>
        <v>22735</v>
      </c>
      <c r="BV26" s="4" t="s">
        <v>567</v>
      </c>
      <c r="BW26" s="4" t="s">
        <v>572</v>
      </c>
      <c r="BX26" s="48">
        <f t="shared" ca="1" si="8"/>
        <v>56.194520547945203</v>
      </c>
    </row>
    <row r="27" spans="2:76" x14ac:dyDescent="0.25">
      <c r="B27" s="4" t="str">
        <f>VLOOKUP($C27,'Billing and Rendering'!$B$3:$K$14,9,FALSE)</f>
        <v>INN</v>
      </c>
      <c r="C27" s="4" t="s">
        <v>164</v>
      </c>
      <c r="D27" s="4">
        <f>VLOOKUP($C27,'Billing and Rendering'!$B$3:$K$14,2,FALSE)</f>
        <v>6</v>
      </c>
      <c r="E27" s="4" t="str">
        <f>VLOOKUP($C27,'Billing and Rendering'!$B$3:$K$14,E$1,FALSE)</f>
        <v>Minor</v>
      </c>
      <c r="F27" s="4" t="str">
        <f>VLOOKUP($C27,'Billing and Rendering'!$B$3:$K$14,F$1,FALSE)</f>
        <v>Chennai</v>
      </c>
      <c r="G27" s="4">
        <f>VLOOKUP($C27,'Billing and Rendering'!$B$3:$K$14,G$1,FALSE)</f>
        <v>600022</v>
      </c>
      <c r="H27" s="4" t="str">
        <f>VLOOKUP($C27,'Billing and Rendering'!$B$3:$K$14,H$1,FALSE)</f>
        <v>TamilNadu</v>
      </c>
      <c r="I27" s="4" t="str">
        <f>VLOOKUP($C27,'Billing and Rendering'!$B$3:$K$14,I$1,FALSE)</f>
        <v>India</v>
      </c>
      <c r="J27" s="4" t="str">
        <f>VLOOKUP($C27,'Billing and Rendering'!$B$3:$K$14,J$1,FALSE)</f>
        <v>KPCGGTN</v>
      </c>
      <c r="K27" s="4" t="str">
        <f>VLOOKUP($L27,'Billing and Rendering'!$B$3:$K$14,9,FALSE)</f>
        <v>INN</v>
      </c>
      <c r="L27" s="4" t="s">
        <v>159</v>
      </c>
      <c r="M27" s="4">
        <f>VLOOKUP($L27,'Billing and Rendering'!$B$3:$K$14,M$1,FALSE)</f>
        <v>1</v>
      </c>
      <c r="N27" s="4" t="str">
        <f>VLOOKUP($L27,'Billing and Rendering'!$B$3:$K$14,N$1,FALSE)</f>
        <v>Multispeciality</v>
      </c>
      <c r="O27" s="4" t="str">
        <f>VLOOKUP($L27,'Billing and Rendering'!$B$3:$K$14,O$1,FALSE)</f>
        <v>Chennai</v>
      </c>
      <c r="P27" s="4">
        <f>VLOOKUP($L27,'Billing and Rendering'!$B$3:$K$14,P$1,FALSE)</f>
        <v>600004</v>
      </c>
      <c r="Q27" s="4" t="str">
        <f>VLOOKUP($L27,'Billing and Rendering'!$B$3:$K$14,Q$1,FALSE)</f>
        <v>TamilNadu</v>
      </c>
      <c r="R27" s="4" t="str">
        <f>VLOOKUP($L27,'Billing and Rendering'!$B$3:$K$14,R$1,FALSE)</f>
        <v>India</v>
      </c>
      <c r="S27" s="19">
        <f>S26-3004</f>
        <v>38273</v>
      </c>
      <c r="T27" s="4">
        <v>2696</v>
      </c>
      <c r="U27" s="4" t="s">
        <v>198</v>
      </c>
      <c r="V27" s="4">
        <v>2345</v>
      </c>
      <c r="W27" s="4" t="str">
        <f t="shared" si="0"/>
        <v>CHE</v>
      </c>
      <c r="X27" s="4" t="s">
        <v>175</v>
      </c>
      <c r="Y27" s="19">
        <f t="shared" si="1"/>
        <v>38274</v>
      </c>
      <c r="Z27" s="19">
        <f t="shared" ca="1" si="2"/>
        <v>38744</v>
      </c>
      <c r="AA27" s="10" t="s">
        <v>185</v>
      </c>
      <c r="AB27" s="10" t="s">
        <v>191</v>
      </c>
      <c r="AC27" s="19">
        <v>38183</v>
      </c>
      <c r="AD27" s="19">
        <v>38253</v>
      </c>
      <c r="AE27" s="4">
        <v>640000</v>
      </c>
      <c r="AF27" s="4" t="s">
        <v>439</v>
      </c>
      <c r="AG27" s="4" t="str">
        <f t="shared" si="3"/>
        <v>CLPR73850</v>
      </c>
      <c r="AH27" s="10" t="s">
        <v>210</v>
      </c>
      <c r="AI27" s="10" t="s">
        <v>210</v>
      </c>
      <c r="AJ27" s="4" t="s">
        <v>375</v>
      </c>
      <c r="AK27" s="4" t="s">
        <v>376</v>
      </c>
      <c r="AL27" s="4" t="s">
        <v>377</v>
      </c>
      <c r="AM27" s="4" t="s">
        <v>378</v>
      </c>
      <c r="AN27" s="10" t="s">
        <v>218</v>
      </c>
      <c r="AO27" s="4">
        <f>VLOOKUP(AN27,Claim!$L$4:$N$17,2,FALSE)</f>
        <v>8</v>
      </c>
      <c r="AP27" s="4" t="s">
        <v>493</v>
      </c>
      <c r="AQ27" s="10" t="s">
        <v>342</v>
      </c>
      <c r="AR27" s="4" t="s">
        <v>343</v>
      </c>
      <c r="AS27" s="4" t="s">
        <v>344</v>
      </c>
      <c r="AT27" s="4" t="s">
        <v>345</v>
      </c>
      <c r="AU27" s="10" t="s">
        <v>229</v>
      </c>
      <c r="AV27" s="4" t="s">
        <v>307</v>
      </c>
      <c r="AW27" s="4" t="s">
        <v>308</v>
      </c>
      <c r="AX27" s="4" t="s">
        <v>309</v>
      </c>
      <c r="AY27" s="10" t="s">
        <v>235</v>
      </c>
      <c r="AZ27" s="4" t="s">
        <v>239</v>
      </c>
      <c r="BA27" s="4" t="s">
        <v>239</v>
      </c>
      <c r="BB27" s="4" t="s">
        <v>516</v>
      </c>
      <c r="BC27" s="4" t="s">
        <v>516</v>
      </c>
      <c r="BD27" s="4" t="str">
        <f t="shared" si="4"/>
        <v>Minor</v>
      </c>
      <c r="BE27" s="4">
        <f t="shared" si="5"/>
        <v>600022</v>
      </c>
      <c r="BF27" s="56">
        <v>24193</v>
      </c>
      <c r="BG27" s="20" t="str">
        <f t="shared" si="6"/>
        <v>PL2696</v>
      </c>
      <c r="BH27" s="4" t="s">
        <v>565</v>
      </c>
      <c r="BI27" s="4" t="s">
        <v>567</v>
      </c>
      <c r="BJ27" s="4">
        <f t="shared" si="9"/>
        <v>22</v>
      </c>
      <c r="BK27" s="10" t="s">
        <v>401</v>
      </c>
      <c r="BL27" s="10" t="s">
        <v>411</v>
      </c>
      <c r="BM27" s="10" t="s">
        <v>415</v>
      </c>
      <c r="BN27" s="10">
        <v>7</v>
      </c>
      <c r="BO27" s="10">
        <v>4</v>
      </c>
      <c r="BP27" s="10">
        <v>8</v>
      </c>
      <c r="BQ27" s="4" t="s">
        <v>568</v>
      </c>
      <c r="BR27" s="4" t="s">
        <v>569</v>
      </c>
      <c r="BS27" s="4" t="s">
        <v>570</v>
      </c>
      <c r="BT27" s="4" t="s">
        <v>571</v>
      </c>
      <c r="BU27" s="19">
        <f t="shared" si="7"/>
        <v>24193</v>
      </c>
      <c r="BV27" s="4" t="s">
        <v>567</v>
      </c>
      <c r="BW27" s="4" t="s">
        <v>572</v>
      </c>
      <c r="BX27" s="48">
        <f t="shared" ca="1" si="8"/>
        <v>52.2</v>
      </c>
    </row>
    <row r="28" spans="2:76" x14ac:dyDescent="0.25">
      <c r="B28" s="4" t="str">
        <f>VLOOKUP($C28,'Billing and Rendering'!$B$3:$K$14,9,FALSE)</f>
        <v>INN</v>
      </c>
      <c r="C28" s="4" t="s">
        <v>159</v>
      </c>
      <c r="D28" s="4">
        <f>VLOOKUP($C28,'Billing and Rendering'!$B$3:$K$14,2,FALSE)</f>
        <v>1</v>
      </c>
      <c r="E28" s="4" t="str">
        <f>VLOOKUP($C28,'Billing and Rendering'!$B$3:$K$14,E$1,FALSE)</f>
        <v>Multispeciality</v>
      </c>
      <c r="F28" s="4" t="str">
        <f>VLOOKUP($C28,'Billing and Rendering'!$B$3:$K$14,F$1,FALSE)</f>
        <v>Chennai</v>
      </c>
      <c r="G28" s="4">
        <f>VLOOKUP($C28,'Billing and Rendering'!$B$3:$K$14,G$1,FALSE)</f>
        <v>600004</v>
      </c>
      <c r="H28" s="4" t="str">
        <f>VLOOKUP($C28,'Billing and Rendering'!$B$3:$K$14,H$1,FALSE)</f>
        <v>TamilNadu</v>
      </c>
      <c r="I28" s="4" t="str">
        <f>VLOOKUP($C28,'Billing and Rendering'!$B$3:$K$14,I$1,FALSE)</f>
        <v>India</v>
      </c>
      <c r="J28" s="4" t="str">
        <f>VLOOKUP($C28,'Billing and Rendering'!$B$3:$K$14,J$1,FALSE)</f>
        <v>APHPLTN</v>
      </c>
      <c r="K28" s="4" t="str">
        <f>VLOOKUP($L28,'Billing and Rendering'!$B$3:$K$14,9,FALSE)</f>
        <v>INN</v>
      </c>
      <c r="L28" s="4" t="s">
        <v>163</v>
      </c>
      <c r="M28" s="4">
        <f>VLOOKUP($L28,'Billing and Rendering'!$B$3:$K$14,M$1,FALSE)</f>
        <v>5</v>
      </c>
      <c r="N28" s="4" t="str">
        <f>VLOOKUP($L28,'Billing and Rendering'!$B$3:$K$14,N$1,FALSE)</f>
        <v>Multispeciality</v>
      </c>
      <c r="O28" s="4" t="str">
        <f>VLOOKUP($L28,'Billing and Rendering'!$B$3:$K$14,O$1,FALSE)</f>
        <v>Chennai</v>
      </c>
      <c r="P28" s="4">
        <f>VLOOKUP($L28,'Billing and Rendering'!$B$3:$K$14,P$1,FALSE)</f>
        <v>600053</v>
      </c>
      <c r="Q28" s="4" t="str">
        <f>VLOOKUP($L28,'Billing and Rendering'!$B$3:$K$14,Q$1,FALSE)</f>
        <v>TamilNadu</v>
      </c>
      <c r="R28" s="4" t="str">
        <f>VLOOKUP($L28,'Billing and Rendering'!$B$3:$K$14,R$1,FALSE)</f>
        <v>India</v>
      </c>
      <c r="S28" s="19">
        <f>S26+278</f>
        <v>41555</v>
      </c>
      <c r="T28" s="4">
        <v>8040</v>
      </c>
      <c r="U28" s="4" t="s">
        <v>197</v>
      </c>
      <c r="V28" s="4">
        <v>340000</v>
      </c>
      <c r="W28" s="4" t="str">
        <f t="shared" si="0"/>
        <v>CHE</v>
      </c>
      <c r="X28" s="4" t="s">
        <v>175</v>
      </c>
      <c r="Y28" s="19">
        <f t="shared" si="1"/>
        <v>41556</v>
      </c>
      <c r="Z28" s="19">
        <f t="shared" ca="1" si="2"/>
        <v>42166</v>
      </c>
      <c r="AA28" s="10" t="s">
        <v>186</v>
      </c>
      <c r="AB28" s="10" t="s">
        <v>192</v>
      </c>
      <c r="AC28" s="19">
        <v>41485</v>
      </c>
      <c r="AD28" s="19">
        <v>41675</v>
      </c>
      <c r="AE28" s="4">
        <v>800000</v>
      </c>
      <c r="AF28" s="4" t="s">
        <v>440</v>
      </c>
      <c r="AG28" s="4" t="str">
        <f t="shared" si="3"/>
        <v>CLPR96610</v>
      </c>
      <c r="AH28" s="10" t="s">
        <v>205</v>
      </c>
      <c r="AI28" s="10" t="s">
        <v>205</v>
      </c>
      <c r="AJ28" s="4" t="s">
        <v>310</v>
      </c>
      <c r="AK28" s="4" t="s">
        <v>311</v>
      </c>
      <c r="AL28" s="4" t="s">
        <v>312</v>
      </c>
      <c r="AM28" s="4" t="s">
        <v>313</v>
      </c>
      <c r="AN28" s="10" t="s">
        <v>219</v>
      </c>
      <c r="AO28" s="4">
        <f>VLOOKUP(AN28,Claim!$L$4:$N$17,2,FALSE)</f>
        <v>9</v>
      </c>
      <c r="AP28" s="4" t="s">
        <v>493</v>
      </c>
      <c r="AQ28" s="10" t="s">
        <v>355</v>
      </c>
      <c r="AR28" s="4" t="s">
        <v>356</v>
      </c>
      <c r="AS28" s="4" t="s">
        <v>357</v>
      </c>
      <c r="AT28" s="4" t="s">
        <v>358</v>
      </c>
      <c r="AU28" s="10" t="s">
        <v>230</v>
      </c>
      <c r="AV28" s="4" t="s">
        <v>320</v>
      </c>
      <c r="AW28" s="4" t="s">
        <v>321</v>
      </c>
      <c r="AX28" s="4" t="s">
        <v>322</v>
      </c>
      <c r="AY28" s="10" t="s">
        <v>235</v>
      </c>
      <c r="AZ28" s="4" t="s">
        <v>238</v>
      </c>
      <c r="BA28" s="4" t="s">
        <v>238</v>
      </c>
      <c r="BB28" s="4" t="s">
        <v>517</v>
      </c>
      <c r="BC28" s="4" t="s">
        <v>517</v>
      </c>
      <c r="BD28" s="4" t="str">
        <f t="shared" si="4"/>
        <v>Multispeciality</v>
      </c>
      <c r="BE28" s="4">
        <f t="shared" si="5"/>
        <v>600004</v>
      </c>
      <c r="BF28" s="56">
        <v>20920</v>
      </c>
      <c r="BG28" s="20" t="str">
        <f t="shared" si="6"/>
        <v>PL8040</v>
      </c>
      <c r="BH28" s="4" t="s">
        <v>565</v>
      </c>
      <c r="BI28" s="4" t="s">
        <v>567</v>
      </c>
      <c r="BJ28" s="4">
        <f t="shared" si="9"/>
        <v>23</v>
      </c>
      <c r="BK28" s="10" t="s">
        <v>403</v>
      </c>
      <c r="BL28" s="10" t="s">
        <v>412</v>
      </c>
      <c r="BM28" s="10" t="s">
        <v>416</v>
      </c>
      <c r="BN28" s="10">
        <v>4</v>
      </c>
      <c r="BO28" s="10">
        <v>1</v>
      </c>
      <c r="BP28" s="10">
        <v>5</v>
      </c>
      <c r="BQ28" s="4" t="s">
        <v>568</v>
      </c>
      <c r="BR28" s="4" t="s">
        <v>569</v>
      </c>
      <c r="BS28" s="4" t="s">
        <v>570</v>
      </c>
      <c r="BT28" s="4" t="s">
        <v>571</v>
      </c>
      <c r="BU28" s="19">
        <f t="shared" si="7"/>
        <v>20920</v>
      </c>
      <c r="BV28" s="4" t="s">
        <v>567</v>
      </c>
      <c r="BW28" s="4" t="s">
        <v>572</v>
      </c>
      <c r="BX28" s="48">
        <f t="shared" ca="1" si="8"/>
        <v>61.167123287671231</v>
      </c>
    </row>
    <row r="29" spans="2:76" x14ac:dyDescent="0.25">
      <c r="B29" s="4" t="str">
        <f>VLOOKUP($C29,'Billing and Rendering'!$B$3:$K$14,9,FALSE)</f>
        <v>INN</v>
      </c>
      <c r="C29" s="4" t="s">
        <v>164</v>
      </c>
      <c r="D29" s="4">
        <f>VLOOKUP($C29,'Billing and Rendering'!$B$3:$K$14,2,FALSE)</f>
        <v>6</v>
      </c>
      <c r="E29" s="4" t="str">
        <f>VLOOKUP($C29,'Billing and Rendering'!$B$3:$K$14,E$1,FALSE)</f>
        <v>Minor</v>
      </c>
      <c r="F29" s="4" t="str">
        <f>VLOOKUP($C29,'Billing and Rendering'!$B$3:$K$14,F$1,FALSE)</f>
        <v>Chennai</v>
      </c>
      <c r="G29" s="4">
        <f>VLOOKUP($C29,'Billing and Rendering'!$B$3:$K$14,G$1,FALSE)</f>
        <v>600022</v>
      </c>
      <c r="H29" s="4" t="str">
        <f>VLOOKUP($C29,'Billing and Rendering'!$B$3:$K$14,H$1,FALSE)</f>
        <v>TamilNadu</v>
      </c>
      <c r="I29" s="4" t="str">
        <f>VLOOKUP($C29,'Billing and Rendering'!$B$3:$K$14,I$1,FALSE)</f>
        <v>India</v>
      </c>
      <c r="J29" s="4" t="str">
        <f>VLOOKUP($C29,'Billing and Rendering'!$B$3:$K$14,J$1,FALSE)</f>
        <v>KPCGGTN</v>
      </c>
      <c r="K29" s="4" t="str">
        <f>VLOOKUP($L29,'Billing and Rendering'!$B$3:$K$14,9,FALSE)</f>
        <v>OON</v>
      </c>
      <c r="L29" s="4" t="s">
        <v>168</v>
      </c>
      <c r="M29" s="4">
        <f>VLOOKUP($L29,'Billing and Rendering'!$B$3:$K$14,M$1,FALSE)</f>
        <v>10</v>
      </c>
      <c r="N29" s="4" t="str">
        <f>VLOOKUP($L29,'Billing and Rendering'!$B$3:$K$14,N$1,FALSE)</f>
        <v>Speciality</v>
      </c>
      <c r="O29" s="4" t="str">
        <f>VLOOKUP($L29,'Billing and Rendering'!$B$3:$K$14,O$1,FALSE)</f>
        <v>Madurai</v>
      </c>
      <c r="P29" s="4">
        <f>VLOOKUP($L29,'Billing and Rendering'!$B$3:$K$14,P$1,FALSE)</f>
        <v>625001</v>
      </c>
      <c r="Q29" s="4" t="str">
        <f>VLOOKUP($L29,'Billing and Rendering'!$B$3:$K$14,Q$1,FALSE)</f>
        <v>TamilNadu</v>
      </c>
      <c r="R29" s="4" t="str">
        <f>VLOOKUP($L29,'Billing and Rendering'!$B$3:$K$14,R$1,FALSE)</f>
        <v>India</v>
      </c>
      <c r="S29" s="19">
        <f>S26+67</f>
        <v>41344</v>
      </c>
      <c r="T29" s="4">
        <v>6152</v>
      </c>
      <c r="U29" s="4" t="s">
        <v>199</v>
      </c>
      <c r="V29" s="4">
        <v>23400</v>
      </c>
      <c r="W29" s="4" t="str">
        <f t="shared" si="0"/>
        <v>CHE</v>
      </c>
      <c r="X29" s="4" t="s">
        <v>175</v>
      </c>
      <c r="Y29" s="19">
        <f t="shared" si="1"/>
        <v>41345</v>
      </c>
      <c r="Z29" s="19">
        <f t="shared" ca="1" si="2"/>
        <v>42025</v>
      </c>
      <c r="AA29" s="10" t="s">
        <v>187</v>
      </c>
      <c r="AB29" s="10" t="s">
        <v>193</v>
      </c>
      <c r="AC29" s="19">
        <v>41244</v>
      </c>
      <c r="AD29" s="19">
        <v>41394</v>
      </c>
      <c r="AE29" s="4">
        <v>440000</v>
      </c>
      <c r="AF29" s="4" t="s">
        <v>441</v>
      </c>
      <c r="AG29" s="4" t="str">
        <f t="shared" si="3"/>
        <v>CLPR68380</v>
      </c>
      <c r="AH29" s="10" t="s">
        <v>206</v>
      </c>
      <c r="AI29" s="10" t="s">
        <v>206</v>
      </c>
      <c r="AJ29" s="4" t="s">
        <v>323</v>
      </c>
      <c r="AK29" s="4" t="s">
        <v>324</v>
      </c>
      <c r="AL29" s="4" t="s">
        <v>325</v>
      </c>
      <c r="AM29" s="4" t="s">
        <v>326</v>
      </c>
      <c r="AN29" s="10" t="s">
        <v>220</v>
      </c>
      <c r="AO29" s="4">
        <f>VLOOKUP(AN29,Claim!$L$4:$N$17,2,FALSE)</f>
        <v>10</v>
      </c>
      <c r="AP29" s="10" t="s">
        <v>492</v>
      </c>
      <c r="AQ29" s="10" t="s">
        <v>368</v>
      </c>
      <c r="AR29" s="4" t="s">
        <v>369</v>
      </c>
      <c r="AS29" s="4" t="s">
        <v>370</v>
      </c>
      <c r="AT29" s="4" t="s">
        <v>371</v>
      </c>
      <c r="AU29" s="10" t="s">
        <v>231</v>
      </c>
      <c r="AV29" s="4" t="s">
        <v>333</v>
      </c>
      <c r="AW29" s="4" t="s">
        <v>334</v>
      </c>
      <c r="AX29" s="4" t="s">
        <v>335</v>
      </c>
      <c r="AY29" s="10" t="s">
        <v>235</v>
      </c>
      <c r="AZ29" s="4" t="s">
        <v>241</v>
      </c>
      <c r="BA29" s="4" t="s">
        <v>241</v>
      </c>
      <c r="BB29" s="4" t="s">
        <v>518</v>
      </c>
      <c r="BC29" s="4" t="s">
        <v>518</v>
      </c>
      <c r="BD29" s="4" t="str">
        <f t="shared" si="4"/>
        <v>Minor</v>
      </c>
      <c r="BE29" s="4">
        <f t="shared" si="5"/>
        <v>600022</v>
      </c>
      <c r="BF29" s="56">
        <v>34300</v>
      </c>
      <c r="BG29" s="20" t="str">
        <f t="shared" si="6"/>
        <v>PL6152</v>
      </c>
      <c r="BH29" s="4" t="s">
        <v>565</v>
      </c>
      <c r="BI29" s="4" t="s">
        <v>566</v>
      </c>
      <c r="BJ29" s="4">
        <f t="shared" si="9"/>
        <v>24</v>
      </c>
      <c r="BK29" s="10" t="s">
        <v>404</v>
      </c>
      <c r="BL29" s="10" t="s">
        <v>413</v>
      </c>
      <c r="BM29" s="10" t="s">
        <v>195</v>
      </c>
      <c r="BN29" s="10">
        <v>5</v>
      </c>
      <c r="BO29" s="10">
        <v>2</v>
      </c>
      <c r="BP29" s="10">
        <v>6</v>
      </c>
      <c r="BQ29" s="4" t="s">
        <v>568</v>
      </c>
      <c r="BR29" s="4" t="s">
        <v>569</v>
      </c>
      <c r="BS29" s="4" t="s">
        <v>570</v>
      </c>
      <c r="BT29" s="4" t="s">
        <v>571</v>
      </c>
      <c r="BU29" s="19">
        <f t="shared" si="7"/>
        <v>34300</v>
      </c>
      <c r="BV29" s="4" t="s">
        <v>567</v>
      </c>
      <c r="BW29" s="4" t="s">
        <v>572</v>
      </c>
      <c r="BX29" s="48">
        <f t="shared" ca="1" si="8"/>
        <v>24.509589041095889</v>
      </c>
    </row>
    <row r="30" spans="2:76" x14ac:dyDescent="0.25">
      <c r="B30" s="4" t="str">
        <f>VLOOKUP($C30,'Billing and Rendering'!$B$3:$K$14,9,FALSE)</f>
        <v>INN</v>
      </c>
      <c r="C30" s="4" t="s">
        <v>160</v>
      </c>
      <c r="D30" s="4">
        <f>VLOOKUP($C30,'Billing and Rendering'!$B$3:$K$14,2,FALSE)</f>
        <v>2</v>
      </c>
      <c r="E30" s="4" t="str">
        <f>VLOOKUP($C30,'Billing and Rendering'!$B$3:$K$14,E$1,FALSE)</f>
        <v>Speciality</v>
      </c>
      <c r="F30" s="4" t="str">
        <f>VLOOKUP($C30,'Billing and Rendering'!$B$3:$K$14,F$1,FALSE)</f>
        <v>Chennai</v>
      </c>
      <c r="G30" s="4">
        <f>VLOOKUP($C30,'Billing and Rendering'!$B$3:$K$14,G$1,FALSE)</f>
        <v>600037</v>
      </c>
      <c r="H30" s="4" t="str">
        <f>VLOOKUP($C30,'Billing and Rendering'!$B$3:$K$14,H$1,FALSE)</f>
        <v>TamilNadu</v>
      </c>
      <c r="I30" s="4" t="str">
        <f>VLOOKUP($C30,'Billing and Rendering'!$B$3:$K$14,I$1,FALSE)</f>
        <v>India</v>
      </c>
      <c r="J30" s="4" t="str">
        <f>VLOOKUP($C30,'Billing and Rendering'!$B$3:$K$14,J$1,FALSE)</f>
        <v>FRTSSTN</v>
      </c>
      <c r="K30" s="4" t="str">
        <f>VLOOKUP($L30,'Billing and Rendering'!$B$3:$K$14,9,FALSE)</f>
        <v>INN</v>
      </c>
      <c r="L30" s="4" t="s">
        <v>161</v>
      </c>
      <c r="M30" s="4">
        <f>VLOOKUP($L30,'Billing and Rendering'!$B$3:$K$14,M$1,FALSE)</f>
        <v>3</v>
      </c>
      <c r="N30" s="4" t="str">
        <f>VLOOKUP($L30,'Billing and Rendering'!$B$3:$K$14,N$1,FALSE)</f>
        <v>Major</v>
      </c>
      <c r="O30" s="4" t="str">
        <f>VLOOKUP($L30,'Billing and Rendering'!$B$3:$K$14,O$1,FALSE)</f>
        <v>Trichy</v>
      </c>
      <c r="P30" s="4">
        <f>VLOOKUP($L30,'Billing and Rendering'!$B$3:$K$14,P$1,FALSE)</f>
        <v>603103</v>
      </c>
      <c r="Q30" s="4" t="str">
        <f>VLOOKUP($L30,'Billing and Rendering'!$B$3:$K$14,Q$1,FALSE)</f>
        <v>TamilNadu</v>
      </c>
      <c r="R30" s="4" t="str">
        <f>VLOOKUP($L30,'Billing and Rendering'!$B$3:$K$14,R$1,FALSE)</f>
        <v>India</v>
      </c>
      <c r="S30" s="19">
        <f>S26-34</f>
        <v>41243</v>
      </c>
      <c r="T30" s="4">
        <v>8659</v>
      </c>
      <c r="U30" s="4" t="s">
        <v>198</v>
      </c>
      <c r="V30" s="4">
        <v>23000</v>
      </c>
      <c r="W30" s="4" t="str">
        <f t="shared" si="0"/>
        <v>CHE</v>
      </c>
      <c r="X30" s="4" t="s">
        <v>175</v>
      </c>
      <c r="Y30" s="19">
        <f t="shared" si="1"/>
        <v>41244</v>
      </c>
      <c r="Z30" s="19">
        <f t="shared" ca="1" si="2"/>
        <v>41794</v>
      </c>
      <c r="AA30" s="10" t="s">
        <v>188</v>
      </c>
      <c r="AB30" s="10" t="s">
        <v>194</v>
      </c>
      <c r="AC30" s="19">
        <v>41173</v>
      </c>
      <c r="AD30" s="19">
        <v>41473</v>
      </c>
      <c r="AE30" s="4">
        <v>400000</v>
      </c>
      <c r="AF30" s="4" t="s">
        <v>442</v>
      </c>
      <c r="AG30" s="4" t="str">
        <f t="shared" si="3"/>
        <v>CLPR67070</v>
      </c>
      <c r="AH30" s="10" t="s">
        <v>207</v>
      </c>
      <c r="AI30" s="10" t="s">
        <v>207</v>
      </c>
      <c r="AJ30" s="4" t="s">
        <v>336</v>
      </c>
      <c r="AK30" s="4" t="s">
        <v>337</v>
      </c>
      <c r="AL30" s="4" t="s">
        <v>338</v>
      </c>
      <c r="AM30" s="4" t="s">
        <v>339</v>
      </c>
      <c r="AN30" s="10" t="s">
        <v>221</v>
      </c>
      <c r="AO30" s="4">
        <f>VLOOKUP(AN30,Claim!$L$4:$N$17,2,FALSE)</f>
        <v>11</v>
      </c>
      <c r="AP30" s="10" t="s">
        <v>492</v>
      </c>
      <c r="AQ30" s="10" t="s">
        <v>381</v>
      </c>
      <c r="AR30" s="4" t="s">
        <v>382</v>
      </c>
      <c r="AS30" s="4" t="s">
        <v>383</v>
      </c>
      <c r="AT30" s="4" t="s">
        <v>384</v>
      </c>
      <c r="AU30" s="10" t="s">
        <v>232</v>
      </c>
      <c r="AV30" s="4" t="s">
        <v>346</v>
      </c>
      <c r="AW30" s="4" t="s">
        <v>347</v>
      </c>
      <c r="AX30" s="4" t="s">
        <v>348</v>
      </c>
      <c r="AY30" s="4" t="s">
        <v>237</v>
      </c>
      <c r="AZ30" s="4" t="s">
        <v>241</v>
      </c>
      <c r="BA30" s="4" t="s">
        <v>241</v>
      </c>
      <c r="BB30" s="4" t="s">
        <v>519</v>
      </c>
      <c r="BC30" s="4" t="s">
        <v>519</v>
      </c>
      <c r="BD30" s="4" t="str">
        <f t="shared" si="4"/>
        <v>Speciality</v>
      </c>
      <c r="BE30" s="4">
        <f t="shared" si="5"/>
        <v>600037</v>
      </c>
      <c r="BF30" s="56">
        <v>31505</v>
      </c>
      <c r="BG30" s="20" t="str">
        <f t="shared" si="6"/>
        <v>PL8659</v>
      </c>
      <c r="BH30" s="4" t="s">
        <v>565</v>
      </c>
      <c r="BI30" s="4" t="s">
        <v>567</v>
      </c>
      <c r="BJ30" s="4">
        <f t="shared" si="9"/>
        <v>25</v>
      </c>
      <c r="BK30" s="10" t="s">
        <v>405</v>
      </c>
      <c r="BL30" s="10" t="s">
        <v>414</v>
      </c>
      <c r="BM30" s="10" t="s">
        <v>195</v>
      </c>
      <c r="BN30" s="10">
        <v>6</v>
      </c>
      <c r="BO30" s="10">
        <v>3</v>
      </c>
      <c r="BP30" s="10">
        <v>7</v>
      </c>
      <c r="BQ30" s="4" t="s">
        <v>568</v>
      </c>
      <c r="BR30" s="4" t="s">
        <v>569</v>
      </c>
      <c r="BS30" s="4" t="s">
        <v>570</v>
      </c>
      <c r="BT30" s="4" t="s">
        <v>571</v>
      </c>
      <c r="BU30" s="19">
        <f t="shared" si="7"/>
        <v>31505</v>
      </c>
      <c r="BV30" s="4" t="s">
        <v>567</v>
      </c>
      <c r="BW30" s="4" t="s">
        <v>572</v>
      </c>
      <c r="BX30" s="48">
        <f t="shared" ca="1" si="8"/>
        <v>32.167123287671231</v>
      </c>
    </row>
    <row r="31" spans="2:76" x14ac:dyDescent="0.25">
      <c r="B31" s="4" t="str">
        <f>VLOOKUP($C31,'Billing and Rendering'!$B$3:$K$14,9,FALSE)</f>
        <v>OON</v>
      </c>
      <c r="C31" s="4" t="s">
        <v>165</v>
      </c>
      <c r="D31" s="4">
        <f>VLOOKUP($C31,'Billing and Rendering'!$B$3:$K$14,2,FALSE)</f>
        <v>7</v>
      </c>
      <c r="E31" s="4" t="str">
        <f>VLOOKUP($C31,'Billing and Rendering'!$B$3:$K$14,E$1,FALSE)</f>
        <v>Multispeciality</v>
      </c>
      <c r="F31" s="4" t="str">
        <f>VLOOKUP($C31,'Billing and Rendering'!$B$3:$K$14,F$1,FALSE)</f>
        <v>Chennai</v>
      </c>
      <c r="G31" s="4">
        <f>VLOOKUP($C31,'Billing and Rendering'!$B$3:$K$14,G$1,FALSE)</f>
        <v>600033</v>
      </c>
      <c r="H31" s="4" t="str">
        <f>VLOOKUP($C31,'Billing and Rendering'!$B$3:$K$14,H$1,FALSE)</f>
        <v>TamilNadu</v>
      </c>
      <c r="I31" s="4" t="str">
        <f>VLOOKUP($C31,'Billing and Rendering'!$B$3:$K$14,I$1,FALSE)</f>
        <v>India</v>
      </c>
      <c r="J31" s="4" t="str">
        <f>VLOOKUP($C31,'Billing and Rendering'!$B$3:$K$14,J$1,FALSE)</f>
        <v>VJHPLTN</v>
      </c>
      <c r="K31" s="4" t="str">
        <f>VLOOKUP($L31,'Billing and Rendering'!$B$3:$K$14,9,FALSE)</f>
        <v>INN</v>
      </c>
      <c r="L31" s="10" t="s">
        <v>159</v>
      </c>
      <c r="M31" s="4">
        <f>VLOOKUP($L31,'Billing and Rendering'!$B$3:$K$14,M$1,FALSE)</f>
        <v>1</v>
      </c>
      <c r="N31" s="4" t="str">
        <f>VLOOKUP($L31,'Billing and Rendering'!$B$3:$K$14,N$1,FALSE)</f>
        <v>Multispeciality</v>
      </c>
      <c r="O31" s="4" t="str">
        <f>VLOOKUP($L31,'Billing and Rendering'!$B$3:$K$14,O$1,FALSE)</f>
        <v>Chennai</v>
      </c>
      <c r="P31" s="4">
        <f>VLOOKUP($L31,'Billing and Rendering'!$B$3:$K$14,P$1,FALSE)</f>
        <v>600004</v>
      </c>
      <c r="Q31" s="4" t="str">
        <f>VLOOKUP($L31,'Billing and Rendering'!$B$3:$K$14,Q$1,FALSE)</f>
        <v>TamilNadu</v>
      </c>
      <c r="R31" s="4" t="str">
        <f>VLOOKUP($L31,'Billing and Rendering'!$B$3:$K$14,R$1,FALSE)</f>
        <v>India</v>
      </c>
      <c r="S31" s="19">
        <f>S26+378</f>
        <v>41655</v>
      </c>
      <c r="T31" s="4">
        <v>9414</v>
      </c>
      <c r="U31" s="4" t="s">
        <v>197</v>
      </c>
      <c r="V31" s="4">
        <v>2000</v>
      </c>
      <c r="W31" s="4" t="str">
        <f t="shared" si="0"/>
        <v>CHE</v>
      </c>
      <c r="X31" s="4" t="s">
        <v>175</v>
      </c>
      <c r="Y31" s="19">
        <f t="shared" si="1"/>
        <v>41656</v>
      </c>
      <c r="Z31" s="19">
        <f t="shared" ca="1" si="2"/>
        <v>42366</v>
      </c>
      <c r="AA31" s="10" t="s">
        <v>189</v>
      </c>
      <c r="AB31" s="10" t="s">
        <v>191</v>
      </c>
      <c r="AC31" s="19">
        <v>41585</v>
      </c>
      <c r="AD31" s="19">
        <v>41715</v>
      </c>
      <c r="AE31" s="4">
        <v>720000</v>
      </c>
      <c r="AF31" s="4" t="s">
        <v>443</v>
      </c>
      <c r="AG31" s="4" t="str">
        <f t="shared" si="3"/>
        <v>CLPR67190</v>
      </c>
      <c r="AH31" s="10" t="s">
        <v>208</v>
      </c>
      <c r="AI31" s="10" t="s">
        <v>208</v>
      </c>
      <c r="AJ31" s="4" t="s">
        <v>349</v>
      </c>
      <c r="AK31" s="4" t="s">
        <v>350</v>
      </c>
      <c r="AL31" s="4" t="s">
        <v>351</v>
      </c>
      <c r="AM31" s="4" t="s">
        <v>352</v>
      </c>
      <c r="AN31" s="10" t="s">
        <v>223</v>
      </c>
      <c r="AO31" s="4">
        <f>VLOOKUP(AN31,Claim!$L$4:$N$17,2,FALSE)</f>
        <v>12</v>
      </c>
      <c r="AP31" s="10" t="s">
        <v>491</v>
      </c>
      <c r="AQ31" s="10" t="s">
        <v>386</v>
      </c>
      <c r="AR31" s="4" t="s">
        <v>387</v>
      </c>
      <c r="AS31" s="4" t="s">
        <v>388</v>
      </c>
      <c r="AT31" s="4" t="s">
        <v>389</v>
      </c>
      <c r="AU31" s="10" t="s">
        <v>233</v>
      </c>
      <c r="AV31" s="4" t="s">
        <v>359</v>
      </c>
      <c r="AW31" s="4" t="s">
        <v>360</v>
      </c>
      <c r="AX31" s="4" t="s">
        <v>361</v>
      </c>
      <c r="AY31" s="4" t="s">
        <v>237</v>
      </c>
      <c r="AZ31" s="10" t="s">
        <v>239</v>
      </c>
      <c r="BA31" s="10" t="s">
        <v>239</v>
      </c>
      <c r="BB31" s="4" t="s">
        <v>520</v>
      </c>
      <c r="BC31" s="4" t="s">
        <v>520</v>
      </c>
      <c r="BD31" s="4" t="str">
        <f t="shared" si="4"/>
        <v>Multispeciality</v>
      </c>
      <c r="BE31" s="4">
        <f t="shared" si="5"/>
        <v>600033</v>
      </c>
      <c r="BF31" s="56">
        <v>30617</v>
      </c>
      <c r="BG31" s="20" t="str">
        <f t="shared" si="6"/>
        <v>PL9414</v>
      </c>
      <c r="BH31" s="4" t="s">
        <v>565</v>
      </c>
      <c r="BI31" s="4" t="s">
        <v>567</v>
      </c>
      <c r="BJ31" s="4">
        <f t="shared" si="9"/>
        <v>26</v>
      </c>
      <c r="BK31" s="10" t="s">
        <v>406</v>
      </c>
      <c r="BL31" s="10" t="s">
        <v>410</v>
      </c>
      <c r="BM31" s="10" t="s">
        <v>417</v>
      </c>
      <c r="BN31" s="10">
        <v>7</v>
      </c>
      <c r="BO31" s="10">
        <v>4</v>
      </c>
      <c r="BP31" s="10">
        <v>8</v>
      </c>
      <c r="BQ31" s="4" t="s">
        <v>568</v>
      </c>
      <c r="BR31" s="4" t="s">
        <v>569</v>
      </c>
      <c r="BS31" s="4" t="s">
        <v>570</v>
      </c>
      <c r="BT31" s="4" t="s">
        <v>571</v>
      </c>
      <c r="BU31" s="19">
        <f t="shared" si="7"/>
        <v>30617</v>
      </c>
      <c r="BV31" s="4" t="s">
        <v>567</v>
      </c>
      <c r="BW31" s="4" t="s">
        <v>572</v>
      </c>
      <c r="BX31" s="48">
        <f t="shared" ca="1" si="8"/>
        <v>34.6</v>
      </c>
    </row>
    <row r="32" spans="2:76" x14ac:dyDescent="0.25">
      <c r="B32" s="4" t="str">
        <f>VLOOKUP($C32,'Billing and Rendering'!$B$3:$K$14,9,FALSE)</f>
        <v>INN</v>
      </c>
      <c r="C32" s="4" t="s">
        <v>163</v>
      </c>
      <c r="D32" s="4">
        <f>VLOOKUP($C32,'Billing and Rendering'!$B$3:$K$14,2,FALSE)</f>
        <v>5</v>
      </c>
      <c r="E32" s="4" t="str">
        <f>VLOOKUP($C32,'Billing and Rendering'!$B$3:$K$14,E$1,FALSE)</f>
        <v>Multispeciality</v>
      </c>
      <c r="F32" s="4" t="str">
        <f>VLOOKUP($C32,'Billing and Rendering'!$B$3:$K$14,F$1,FALSE)</f>
        <v>Chennai</v>
      </c>
      <c r="G32" s="4">
        <f>VLOOKUP($C32,'Billing and Rendering'!$B$3:$K$14,G$1,FALSE)</f>
        <v>600053</v>
      </c>
      <c r="H32" s="4" t="str">
        <f>VLOOKUP($C32,'Billing and Rendering'!$B$3:$K$14,H$1,FALSE)</f>
        <v>TamilNadu</v>
      </c>
      <c r="I32" s="4" t="str">
        <f>VLOOKUP($C32,'Billing and Rendering'!$B$3:$K$14,I$1,FALSE)</f>
        <v>India</v>
      </c>
      <c r="J32" s="4" t="str">
        <f>VLOOKUP($C32,'Billing and Rendering'!$B$3:$K$14,J$1,FALSE)</f>
        <v>SRMCDTN</v>
      </c>
      <c r="K32" s="4" t="str">
        <f>VLOOKUP($L32,'Billing and Rendering'!$B$3:$K$14,9,FALSE)</f>
        <v>INN</v>
      </c>
      <c r="L32" s="10" t="s">
        <v>160</v>
      </c>
      <c r="M32" s="4">
        <f>VLOOKUP($L32,'Billing and Rendering'!$B$3:$K$14,M$1,FALSE)</f>
        <v>2</v>
      </c>
      <c r="N32" s="4" t="str">
        <f>VLOOKUP($L32,'Billing and Rendering'!$B$3:$K$14,N$1,FALSE)</f>
        <v>Speciality</v>
      </c>
      <c r="O32" s="4" t="str">
        <f>VLOOKUP($L32,'Billing and Rendering'!$B$3:$K$14,O$1,FALSE)</f>
        <v>Chennai</v>
      </c>
      <c r="P32" s="4">
        <f>VLOOKUP($L32,'Billing and Rendering'!$B$3:$K$14,P$1,FALSE)</f>
        <v>600037</v>
      </c>
      <c r="Q32" s="4" t="str">
        <f>VLOOKUP($L32,'Billing and Rendering'!$B$3:$K$14,Q$1,FALSE)</f>
        <v>TamilNadu</v>
      </c>
      <c r="R32" s="4" t="str">
        <f>VLOOKUP($L32,'Billing and Rendering'!$B$3:$K$14,R$1,FALSE)</f>
        <v>India</v>
      </c>
      <c r="S32" s="19">
        <f>S26-80</f>
        <v>41197</v>
      </c>
      <c r="T32" s="4">
        <v>6024</v>
      </c>
      <c r="U32" s="4" t="s">
        <v>199</v>
      </c>
      <c r="V32" s="4">
        <v>100000</v>
      </c>
      <c r="W32" s="4" t="str">
        <f t="shared" si="0"/>
        <v>CHE</v>
      </c>
      <c r="X32" s="4" t="s">
        <v>175</v>
      </c>
      <c r="Y32" s="19">
        <f t="shared" si="1"/>
        <v>41198</v>
      </c>
      <c r="Z32" s="19">
        <f t="shared" ca="1" si="2"/>
        <v>41728</v>
      </c>
      <c r="AA32" s="10" t="s">
        <v>190</v>
      </c>
      <c r="AB32" s="10" t="s">
        <v>192</v>
      </c>
      <c r="AC32" s="19">
        <v>41107</v>
      </c>
      <c r="AD32" s="19">
        <v>41357</v>
      </c>
      <c r="AE32" s="4">
        <v>600000</v>
      </c>
      <c r="AF32" s="4" t="s">
        <v>444</v>
      </c>
      <c r="AG32" s="4" t="str">
        <f t="shared" si="3"/>
        <v>CLPR65910</v>
      </c>
      <c r="AH32" s="10" t="s">
        <v>209</v>
      </c>
      <c r="AI32" s="10" t="s">
        <v>209</v>
      </c>
      <c r="AJ32" s="4" t="s">
        <v>362</v>
      </c>
      <c r="AK32" s="4" t="s">
        <v>363</v>
      </c>
      <c r="AL32" s="4" t="s">
        <v>364</v>
      </c>
      <c r="AM32" s="4" t="s">
        <v>365</v>
      </c>
      <c r="AN32" s="10" t="s">
        <v>224</v>
      </c>
      <c r="AO32" s="4">
        <f>VLOOKUP(AN32,Claim!$L$4:$N$17,2,FALSE)</f>
        <v>13</v>
      </c>
      <c r="AP32" s="10" t="s">
        <v>491</v>
      </c>
      <c r="AQ32" s="10" t="s">
        <v>391</v>
      </c>
      <c r="AR32" s="4" t="s">
        <v>392</v>
      </c>
      <c r="AS32" s="4" t="s">
        <v>393</v>
      </c>
      <c r="AT32" s="4" t="s">
        <v>394</v>
      </c>
      <c r="AU32" s="10" t="s">
        <v>234</v>
      </c>
      <c r="AV32" s="4" t="s">
        <v>372</v>
      </c>
      <c r="AW32" s="4" t="s">
        <v>373</v>
      </c>
      <c r="AX32" s="4" t="s">
        <v>374</v>
      </c>
      <c r="AY32" s="4" t="s">
        <v>237</v>
      </c>
      <c r="AZ32" s="4" t="s">
        <v>239</v>
      </c>
      <c r="BA32" s="4" t="s">
        <v>239</v>
      </c>
      <c r="BB32" s="4" t="s">
        <v>521</v>
      </c>
      <c r="BC32" s="4" t="s">
        <v>521</v>
      </c>
      <c r="BD32" s="4" t="str">
        <f t="shared" si="4"/>
        <v>Multispeciality</v>
      </c>
      <c r="BE32" s="4">
        <f t="shared" si="5"/>
        <v>600053</v>
      </c>
      <c r="BF32" s="56">
        <v>19793</v>
      </c>
      <c r="BG32" s="20" t="str">
        <f t="shared" si="6"/>
        <v>PL6024</v>
      </c>
      <c r="BH32" s="4" t="s">
        <v>565</v>
      </c>
      <c r="BI32" s="4" t="s">
        <v>567</v>
      </c>
      <c r="BJ32" s="4">
        <f t="shared" si="9"/>
        <v>27</v>
      </c>
      <c r="BK32" s="10" t="s">
        <v>407</v>
      </c>
      <c r="BL32" s="10" t="s">
        <v>411</v>
      </c>
      <c r="BM32" s="10" t="s">
        <v>415</v>
      </c>
      <c r="BN32" s="10">
        <v>4</v>
      </c>
      <c r="BO32" s="10">
        <v>1</v>
      </c>
      <c r="BP32" s="10">
        <v>5</v>
      </c>
      <c r="BQ32" s="4" t="s">
        <v>568</v>
      </c>
      <c r="BR32" s="4" t="s">
        <v>569</v>
      </c>
      <c r="BS32" s="4" t="s">
        <v>570</v>
      </c>
      <c r="BT32" s="4" t="s">
        <v>571</v>
      </c>
      <c r="BU32" s="19">
        <f t="shared" si="7"/>
        <v>19793</v>
      </c>
      <c r="BV32" s="4" t="s">
        <v>567</v>
      </c>
      <c r="BW32" s="4" t="s">
        <v>572</v>
      </c>
      <c r="BX32" s="48">
        <f t="shared" ca="1" si="8"/>
        <v>64.254794520547946</v>
      </c>
    </row>
    <row r="33" spans="2:76" x14ac:dyDescent="0.25">
      <c r="B33" s="4" t="str">
        <f>VLOOKUP($C33,'Billing and Rendering'!$B$3:$K$14,9,FALSE)</f>
        <v>INN</v>
      </c>
      <c r="C33" s="4" t="s">
        <v>162</v>
      </c>
      <c r="D33" s="4">
        <f>VLOOKUP($C33,'Billing and Rendering'!$B$3:$K$14,2,FALSE)</f>
        <v>4</v>
      </c>
      <c r="E33" s="4" t="str">
        <f>VLOOKUP($C33,'Billing and Rendering'!$B$3:$K$14,E$1,FALSE)</f>
        <v>Minor</v>
      </c>
      <c r="F33" s="4" t="str">
        <f>VLOOKUP($C33,'Billing and Rendering'!$B$3:$K$14,F$1,FALSE)</f>
        <v>Chennai</v>
      </c>
      <c r="G33" s="4">
        <f>VLOOKUP($C33,'Billing and Rendering'!$B$3:$K$14,G$1,FALSE)</f>
        <v>650103</v>
      </c>
      <c r="H33" s="4" t="str">
        <f>VLOOKUP($C33,'Billing and Rendering'!$B$3:$K$14,H$1,FALSE)</f>
        <v>TamilNadu</v>
      </c>
      <c r="I33" s="4" t="str">
        <f>VLOOKUP($C33,'Billing and Rendering'!$B$3:$K$14,I$1,FALSE)</f>
        <v>India</v>
      </c>
      <c r="J33" s="4" t="str">
        <f>VLOOKUP($C33,'Billing and Rendering'!$B$3:$K$14,J$1,FALSE)</f>
        <v>SRYTTTN</v>
      </c>
      <c r="K33" s="4" t="str">
        <f>VLOOKUP($L33,'Billing and Rendering'!$B$3:$K$14,9,FALSE)</f>
        <v>INN</v>
      </c>
      <c r="L33" s="10" t="s">
        <v>161</v>
      </c>
      <c r="M33" s="4">
        <f>VLOOKUP($L33,'Billing and Rendering'!$B$3:$K$14,M$1,FALSE)</f>
        <v>3</v>
      </c>
      <c r="N33" s="4" t="str">
        <f>VLOOKUP($L33,'Billing and Rendering'!$B$3:$K$14,N$1,FALSE)</f>
        <v>Major</v>
      </c>
      <c r="O33" s="4" t="str">
        <f>VLOOKUP($L33,'Billing and Rendering'!$B$3:$K$14,O$1,FALSE)</f>
        <v>Trichy</v>
      </c>
      <c r="P33" s="4">
        <f>VLOOKUP($L33,'Billing and Rendering'!$B$3:$K$14,P$1,FALSE)</f>
        <v>603103</v>
      </c>
      <c r="Q33" s="4" t="str">
        <f>VLOOKUP($L33,'Billing and Rendering'!$B$3:$K$14,Q$1,FALSE)</f>
        <v>TamilNadu</v>
      </c>
      <c r="R33" s="4" t="str">
        <f>VLOOKUP($L33,'Billing and Rendering'!$B$3:$K$14,R$1,FALSE)</f>
        <v>India</v>
      </c>
      <c r="S33" s="19">
        <f>S26-80</f>
        <v>41197</v>
      </c>
      <c r="T33" s="4">
        <v>4666</v>
      </c>
      <c r="U33" s="4" t="s">
        <v>182</v>
      </c>
      <c r="V33" s="4">
        <v>456</v>
      </c>
      <c r="W33" s="4" t="str">
        <f t="shared" si="0"/>
        <v>CHE</v>
      </c>
      <c r="X33" s="4" t="s">
        <v>175</v>
      </c>
      <c r="Y33" s="19">
        <f t="shared" si="1"/>
        <v>41198</v>
      </c>
      <c r="Z33" s="19">
        <f t="shared" ca="1" si="2"/>
        <v>42088</v>
      </c>
      <c r="AA33" s="10" t="s">
        <v>187</v>
      </c>
      <c r="AB33" s="10" t="s">
        <v>192</v>
      </c>
      <c r="AC33" s="19">
        <v>41117</v>
      </c>
      <c r="AD33" s="19">
        <v>41207</v>
      </c>
      <c r="AE33" s="4">
        <v>520000</v>
      </c>
      <c r="AF33" s="4" t="s">
        <v>445</v>
      </c>
      <c r="AG33" s="4" t="str">
        <f t="shared" si="3"/>
        <v>CLPR68930</v>
      </c>
      <c r="AH33" s="10" t="s">
        <v>210</v>
      </c>
      <c r="AI33" s="10" t="s">
        <v>210</v>
      </c>
      <c r="AJ33" s="4" t="s">
        <v>375</v>
      </c>
      <c r="AK33" s="4" t="s">
        <v>376</v>
      </c>
      <c r="AL33" s="4" t="s">
        <v>377</v>
      </c>
      <c r="AM33" s="4" t="s">
        <v>378</v>
      </c>
      <c r="AN33" s="10" t="s">
        <v>222</v>
      </c>
      <c r="AO33" s="4">
        <f>VLOOKUP(AN33,Claim!$L$4:$N$17,2,FALSE)</f>
        <v>14</v>
      </c>
      <c r="AP33" s="10" t="s">
        <v>491</v>
      </c>
      <c r="AQ33" s="10" t="s">
        <v>396</v>
      </c>
      <c r="AR33" s="4" t="s">
        <v>397</v>
      </c>
      <c r="AS33" s="4" t="s">
        <v>398</v>
      </c>
      <c r="AT33" s="4" t="s">
        <v>399</v>
      </c>
      <c r="AU33" s="10" t="s">
        <v>225</v>
      </c>
      <c r="AV33" s="4" t="s">
        <v>255</v>
      </c>
      <c r="AW33" s="4" t="s">
        <v>256</v>
      </c>
      <c r="AX33" s="4" t="s">
        <v>257</v>
      </c>
      <c r="AY33" s="4" t="s">
        <v>237</v>
      </c>
      <c r="AZ33" s="4" t="s">
        <v>239</v>
      </c>
      <c r="BA33" s="4" t="s">
        <v>239</v>
      </c>
      <c r="BB33" s="4" t="s">
        <v>522</v>
      </c>
      <c r="BC33" s="4" t="s">
        <v>522</v>
      </c>
      <c r="BD33" s="4" t="str">
        <f t="shared" si="4"/>
        <v>Minor</v>
      </c>
      <c r="BE33" s="4">
        <f t="shared" si="5"/>
        <v>650103</v>
      </c>
      <c r="BF33" s="56">
        <v>26441</v>
      </c>
      <c r="BG33" s="20" t="str">
        <f t="shared" si="6"/>
        <v>PL4666</v>
      </c>
      <c r="BH33" s="4" t="s">
        <v>565</v>
      </c>
      <c r="BI33" s="4" t="s">
        <v>567</v>
      </c>
      <c r="BJ33" s="4">
        <f t="shared" si="9"/>
        <v>28</v>
      </c>
      <c r="BK33" s="10" t="s">
        <v>402</v>
      </c>
      <c r="BL33" s="10" t="s">
        <v>412</v>
      </c>
      <c r="BM33" s="10" t="s">
        <v>416</v>
      </c>
      <c r="BN33" s="10">
        <v>6</v>
      </c>
      <c r="BO33" s="10">
        <v>3</v>
      </c>
      <c r="BP33" s="10">
        <v>7</v>
      </c>
      <c r="BQ33" s="4" t="s">
        <v>568</v>
      </c>
      <c r="BR33" s="4" t="s">
        <v>569</v>
      </c>
      <c r="BS33" s="4" t="s">
        <v>570</v>
      </c>
      <c r="BT33" s="4" t="s">
        <v>571</v>
      </c>
      <c r="BU33" s="19">
        <f t="shared" si="7"/>
        <v>26441</v>
      </c>
      <c r="BV33" s="4" t="s">
        <v>567</v>
      </c>
      <c r="BW33" s="4" t="s">
        <v>572</v>
      </c>
      <c r="BX33" s="48">
        <f t="shared" ca="1" si="8"/>
        <v>46.041095890410958</v>
      </c>
    </row>
    <row r="34" spans="2:76" x14ac:dyDescent="0.25">
      <c r="B34" s="4" t="str">
        <f>VLOOKUP($C34,'Billing and Rendering'!$B$3:$K$14,9,FALSE)</f>
        <v>INN</v>
      </c>
      <c r="C34" s="4" t="s">
        <v>164</v>
      </c>
      <c r="D34" s="4">
        <f>VLOOKUP($C34,'Billing and Rendering'!$B$3:$K$14,2,FALSE)</f>
        <v>6</v>
      </c>
      <c r="E34" s="4" t="str">
        <f>VLOOKUP($C34,'Billing and Rendering'!$B$3:$K$14,E$1,FALSE)</f>
        <v>Minor</v>
      </c>
      <c r="F34" s="4" t="str">
        <f>VLOOKUP($C34,'Billing and Rendering'!$B$3:$K$14,F$1,FALSE)</f>
        <v>Chennai</v>
      </c>
      <c r="G34" s="4">
        <f>VLOOKUP($C34,'Billing and Rendering'!$B$3:$K$14,G$1,FALSE)</f>
        <v>600022</v>
      </c>
      <c r="H34" s="4" t="str">
        <f>VLOOKUP($C34,'Billing and Rendering'!$B$3:$K$14,H$1,FALSE)</f>
        <v>TamilNadu</v>
      </c>
      <c r="I34" s="4" t="str">
        <f>VLOOKUP($C34,'Billing and Rendering'!$B$3:$K$14,I$1,FALSE)</f>
        <v>India</v>
      </c>
      <c r="J34" s="4" t="str">
        <f>VLOOKUP($C34,'Billing and Rendering'!$B$3:$K$14,J$1,FALSE)</f>
        <v>KPCGGTN</v>
      </c>
      <c r="K34" s="4" t="str">
        <f>VLOOKUP($L34,'Billing and Rendering'!$B$3:$K$14,9,FALSE)</f>
        <v>INN</v>
      </c>
      <c r="L34" s="10" t="s">
        <v>162</v>
      </c>
      <c r="M34" s="4">
        <f>VLOOKUP($L34,'Billing and Rendering'!$B$3:$K$14,M$1,FALSE)</f>
        <v>4</v>
      </c>
      <c r="N34" s="4" t="str">
        <f>VLOOKUP($L34,'Billing and Rendering'!$B$3:$K$14,N$1,FALSE)</f>
        <v>Minor</v>
      </c>
      <c r="O34" s="4" t="str">
        <f>VLOOKUP($L34,'Billing and Rendering'!$B$3:$K$14,O$1,FALSE)</f>
        <v>Chennai</v>
      </c>
      <c r="P34" s="4">
        <f>VLOOKUP($L34,'Billing and Rendering'!$B$3:$K$14,P$1,FALSE)</f>
        <v>650103</v>
      </c>
      <c r="Q34" s="4" t="str">
        <f>VLOOKUP($L34,'Billing and Rendering'!$B$3:$K$14,Q$1,FALSE)</f>
        <v>TamilNadu</v>
      </c>
      <c r="R34" s="4" t="str">
        <f>VLOOKUP($L34,'Billing and Rendering'!$B$3:$K$14,R$1,FALSE)</f>
        <v>India</v>
      </c>
      <c r="S34" s="19">
        <f>S26-400</f>
        <v>40877</v>
      </c>
      <c r="T34" s="4">
        <v>7527</v>
      </c>
      <c r="U34" s="4" t="s">
        <v>195</v>
      </c>
      <c r="V34" s="4">
        <v>45678</v>
      </c>
      <c r="W34" s="4" t="str">
        <f t="shared" si="0"/>
        <v>CHE</v>
      </c>
      <c r="X34" s="4" t="s">
        <v>175</v>
      </c>
      <c r="Y34" s="19">
        <f t="shared" si="1"/>
        <v>40878</v>
      </c>
      <c r="Z34" s="19">
        <f t="shared" ca="1" si="2"/>
        <v>41408</v>
      </c>
      <c r="AA34" s="10" t="s">
        <v>188</v>
      </c>
      <c r="AB34" s="10" t="s">
        <v>193</v>
      </c>
      <c r="AC34" s="19">
        <v>40817</v>
      </c>
      <c r="AD34" s="19">
        <v>40917</v>
      </c>
      <c r="AE34" s="4">
        <v>900000</v>
      </c>
      <c r="AF34" s="4" t="s">
        <v>446</v>
      </c>
      <c r="AG34" s="4" t="str">
        <f t="shared" si="3"/>
        <v>CLPR55600</v>
      </c>
      <c r="AH34" s="10" t="s">
        <v>200</v>
      </c>
      <c r="AI34" s="10" t="s">
        <v>200</v>
      </c>
      <c r="AJ34" s="4" t="s">
        <v>245</v>
      </c>
      <c r="AK34" s="4" t="s">
        <v>246</v>
      </c>
      <c r="AL34" s="4" t="s">
        <v>247</v>
      </c>
      <c r="AM34" s="4" t="s">
        <v>248</v>
      </c>
      <c r="AN34" s="10" t="s">
        <v>217</v>
      </c>
      <c r="AO34" s="4">
        <f>VLOOKUP(AN34,Claim!$L$4:$N$17,2,FALSE)</f>
        <v>7</v>
      </c>
      <c r="AP34" s="10" t="s">
        <v>491</v>
      </c>
      <c r="AQ34" s="10" t="s">
        <v>264</v>
      </c>
      <c r="AR34" s="4" t="s">
        <v>265</v>
      </c>
      <c r="AS34" s="4" t="s">
        <v>266</v>
      </c>
      <c r="AT34" s="4" t="s">
        <v>267</v>
      </c>
      <c r="AU34" s="10" t="s">
        <v>226</v>
      </c>
      <c r="AV34" s="4" t="s">
        <v>268</v>
      </c>
      <c r="AW34" s="4" t="s">
        <v>269</v>
      </c>
      <c r="AX34" s="4" t="s">
        <v>270</v>
      </c>
      <c r="AY34" s="4" t="s">
        <v>236</v>
      </c>
      <c r="AZ34" s="10" t="s">
        <v>238</v>
      </c>
      <c r="BA34" s="10" t="s">
        <v>238</v>
      </c>
      <c r="BB34" s="4" t="s">
        <v>523</v>
      </c>
      <c r="BC34" s="4" t="s">
        <v>523</v>
      </c>
      <c r="BD34" s="4" t="str">
        <f t="shared" si="4"/>
        <v>Minor</v>
      </c>
      <c r="BE34" s="4">
        <f t="shared" si="5"/>
        <v>600022</v>
      </c>
      <c r="BF34" s="56">
        <v>34489</v>
      </c>
      <c r="BG34" s="20" t="str">
        <f t="shared" si="6"/>
        <v>PL7527</v>
      </c>
      <c r="BH34" s="4" t="s">
        <v>565</v>
      </c>
      <c r="BI34" s="4" t="s">
        <v>567</v>
      </c>
      <c r="BJ34" s="4">
        <f t="shared" si="9"/>
        <v>29</v>
      </c>
      <c r="BK34" s="10" t="s">
        <v>408</v>
      </c>
      <c r="BL34" s="10" t="s">
        <v>413</v>
      </c>
      <c r="BM34" s="10" t="s">
        <v>195</v>
      </c>
      <c r="BN34" s="10">
        <v>7</v>
      </c>
      <c r="BO34" s="10">
        <v>4</v>
      </c>
      <c r="BP34" s="10">
        <v>8</v>
      </c>
      <c r="BQ34" s="4" t="s">
        <v>568</v>
      </c>
      <c r="BR34" s="4" t="s">
        <v>569</v>
      </c>
      <c r="BS34" s="4" t="s">
        <v>570</v>
      </c>
      <c r="BT34" s="4" t="s">
        <v>571</v>
      </c>
      <c r="BU34" s="19">
        <f t="shared" si="7"/>
        <v>34489</v>
      </c>
      <c r="BV34" s="4" t="s">
        <v>567</v>
      </c>
      <c r="BW34" s="4" t="s">
        <v>572</v>
      </c>
      <c r="BX34" s="48">
        <f t="shared" ca="1" si="8"/>
        <v>23.991780821917807</v>
      </c>
    </row>
    <row r="35" spans="2:76" x14ac:dyDescent="0.25">
      <c r="B35" s="4" t="str">
        <f>VLOOKUP($C35,'Billing and Rendering'!$B$3:$K$14,9,FALSE)</f>
        <v>INN</v>
      </c>
      <c r="C35" s="4" t="s">
        <v>160</v>
      </c>
      <c r="D35" s="4">
        <f>VLOOKUP($C35,'Billing and Rendering'!$B$3:$K$14,2,FALSE)</f>
        <v>2</v>
      </c>
      <c r="E35" s="4" t="str">
        <f>VLOOKUP($C35,'Billing and Rendering'!$B$3:$K$14,E$1,FALSE)</f>
        <v>Speciality</v>
      </c>
      <c r="F35" s="4" t="str">
        <f>VLOOKUP($C35,'Billing and Rendering'!$B$3:$K$14,F$1,FALSE)</f>
        <v>Chennai</v>
      </c>
      <c r="G35" s="4">
        <f>VLOOKUP($C35,'Billing and Rendering'!$B$3:$K$14,G$1,FALSE)</f>
        <v>600037</v>
      </c>
      <c r="H35" s="4" t="str">
        <f>VLOOKUP($C35,'Billing and Rendering'!$B$3:$K$14,H$1,FALSE)</f>
        <v>TamilNadu</v>
      </c>
      <c r="I35" s="4" t="str">
        <f>VLOOKUP($C35,'Billing and Rendering'!$B$3:$K$14,I$1,FALSE)</f>
        <v>India</v>
      </c>
      <c r="J35" s="4" t="str">
        <f>VLOOKUP($C35,'Billing and Rendering'!$B$3:$K$14,J$1,FALSE)</f>
        <v>FRTSSTN</v>
      </c>
      <c r="K35" s="4" t="str">
        <f>VLOOKUP($L35,'Billing and Rendering'!$B$3:$K$14,9,FALSE)</f>
        <v>INN</v>
      </c>
      <c r="L35" s="10" t="s">
        <v>163</v>
      </c>
      <c r="M35" s="4">
        <f>VLOOKUP($L35,'Billing and Rendering'!$B$3:$K$14,M$1,FALSE)</f>
        <v>5</v>
      </c>
      <c r="N35" s="4" t="str">
        <f>VLOOKUP($L35,'Billing and Rendering'!$B$3:$K$14,N$1,FALSE)</f>
        <v>Multispeciality</v>
      </c>
      <c r="O35" s="4" t="str">
        <f>VLOOKUP($L35,'Billing and Rendering'!$B$3:$K$14,O$1,FALSE)</f>
        <v>Chennai</v>
      </c>
      <c r="P35" s="4">
        <f>VLOOKUP($L35,'Billing and Rendering'!$B$3:$K$14,P$1,FALSE)</f>
        <v>600053</v>
      </c>
      <c r="Q35" s="4" t="str">
        <f>VLOOKUP($L35,'Billing and Rendering'!$B$3:$K$14,Q$1,FALSE)</f>
        <v>TamilNadu</v>
      </c>
      <c r="R35" s="4" t="str">
        <f>VLOOKUP($L35,'Billing and Rendering'!$B$3:$K$14,R$1,FALSE)</f>
        <v>India</v>
      </c>
      <c r="S35" s="19">
        <f>S26+23</f>
        <v>41300</v>
      </c>
      <c r="T35" s="4">
        <v>7856</v>
      </c>
      <c r="U35" s="4" t="s">
        <v>198</v>
      </c>
      <c r="V35" s="4">
        <v>3000</v>
      </c>
      <c r="W35" s="4" t="str">
        <f t="shared" si="0"/>
        <v>CHE</v>
      </c>
      <c r="X35" s="4" t="s">
        <v>175</v>
      </c>
      <c r="Y35" s="19">
        <f t="shared" si="1"/>
        <v>41301</v>
      </c>
      <c r="Z35" s="19">
        <f t="shared" ca="1" si="2"/>
        <v>42201</v>
      </c>
      <c r="AA35" s="10" t="s">
        <v>189</v>
      </c>
      <c r="AB35" s="10" t="s">
        <v>194</v>
      </c>
      <c r="AC35" s="19">
        <v>41240</v>
      </c>
      <c r="AD35" s="19">
        <v>41330</v>
      </c>
      <c r="AE35" s="4">
        <v>240000</v>
      </c>
      <c r="AF35" s="4" t="s">
        <v>447</v>
      </c>
      <c r="AG35" s="4" t="str">
        <f t="shared" si="3"/>
        <v>CLPR73800</v>
      </c>
      <c r="AH35" s="10" t="s">
        <v>201</v>
      </c>
      <c r="AI35" s="10" t="s">
        <v>201</v>
      </c>
      <c r="AJ35" s="4" t="s">
        <v>258</v>
      </c>
      <c r="AK35" s="4" t="s">
        <v>259</v>
      </c>
      <c r="AL35" s="4" t="s">
        <v>260</v>
      </c>
      <c r="AM35" s="4" t="s">
        <v>261</v>
      </c>
      <c r="AN35" s="10" t="s">
        <v>220</v>
      </c>
      <c r="AO35" s="4">
        <f>VLOOKUP(AN35,Claim!$L$4:$N$17,2,FALSE)</f>
        <v>10</v>
      </c>
      <c r="AP35" s="10" t="s">
        <v>491</v>
      </c>
      <c r="AQ35" s="10" t="s">
        <v>277</v>
      </c>
      <c r="AR35" s="4" t="s">
        <v>278</v>
      </c>
      <c r="AS35" s="4" t="s">
        <v>279</v>
      </c>
      <c r="AT35" s="4" t="s">
        <v>280</v>
      </c>
      <c r="AU35" s="10" t="s">
        <v>227</v>
      </c>
      <c r="AV35" s="4" t="s">
        <v>281</v>
      </c>
      <c r="AW35" s="4" t="s">
        <v>282</v>
      </c>
      <c r="AX35" s="4" t="s">
        <v>283</v>
      </c>
      <c r="AY35" s="4" t="s">
        <v>235</v>
      </c>
      <c r="AZ35" s="10" t="s">
        <v>241</v>
      </c>
      <c r="BA35" s="10" t="s">
        <v>241</v>
      </c>
      <c r="BB35" s="4" t="s">
        <v>524</v>
      </c>
      <c r="BC35" s="4" t="s">
        <v>524</v>
      </c>
      <c r="BD35" s="4" t="str">
        <f t="shared" si="4"/>
        <v>Speciality</v>
      </c>
      <c r="BE35" s="4">
        <f t="shared" si="5"/>
        <v>600037</v>
      </c>
      <c r="BF35" s="56">
        <v>28151</v>
      </c>
      <c r="BG35" s="20" t="str">
        <f t="shared" si="6"/>
        <v>PL7856</v>
      </c>
      <c r="BH35" s="4" t="s">
        <v>565</v>
      </c>
      <c r="BI35" s="4" t="s">
        <v>567</v>
      </c>
      <c r="BJ35" s="4">
        <f t="shared" si="9"/>
        <v>30</v>
      </c>
      <c r="BK35" s="10" t="s">
        <v>409</v>
      </c>
      <c r="BL35" s="10" t="s">
        <v>414</v>
      </c>
      <c r="BM35" s="10" t="s">
        <v>195</v>
      </c>
      <c r="BN35" s="10">
        <v>4</v>
      </c>
      <c r="BO35" s="10">
        <v>1</v>
      </c>
      <c r="BP35" s="10">
        <v>5</v>
      </c>
      <c r="BQ35" s="4" t="s">
        <v>568</v>
      </c>
      <c r="BR35" s="4" t="s">
        <v>569</v>
      </c>
      <c r="BS35" s="4" t="s">
        <v>570</v>
      </c>
      <c r="BT35" s="4" t="s">
        <v>571</v>
      </c>
      <c r="BU35" s="19">
        <f t="shared" si="7"/>
        <v>28151</v>
      </c>
      <c r="BV35" s="4" t="s">
        <v>567</v>
      </c>
      <c r="BW35" s="4" t="s">
        <v>572</v>
      </c>
      <c r="BX35" s="48">
        <f t="shared" ca="1" si="8"/>
        <v>41.356164383561641</v>
      </c>
    </row>
    <row r="36" spans="2:76" x14ac:dyDescent="0.25">
      <c r="B36" s="4" t="str">
        <f>VLOOKUP($C36,'Billing and Rendering'!$B$3:$K$14,9,FALSE)</f>
        <v>INN</v>
      </c>
      <c r="C36" s="4" t="s">
        <v>159</v>
      </c>
      <c r="D36" s="4">
        <f>VLOOKUP($C36,'Billing and Rendering'!$B$3:$K$14,2,FALSE)</f>
        <v>1</v>
      </c>
      <c r="E36" s="4" t="str">
        <f>VLOOKUP($C36,'Billing and Rendering'!$B$3:$K$14,E$1,FALSE)</f>
        <v>Multispeciality</v>
      </c>
      <c r="F36" s="4" t="str">
        <f>VLOOKUP($C36,'Billing and Rendering'!$B$3:$K$14,F$1,FALSE)</f>
        <v>Chennai</v>
      </c>
      <c r="G36" s="4">
        <f>VLOOKUP($C36,'Billing and Rendering'!$B$3:$K$14,G$1,FALSE)</f>
        <v>600004</v>
      </c>
      <c r="H36" s="4" t="str">
        <f>VLOOKUP($C36,'Billing and Rendering'!$B$3:$K$14,H$1,FALSE)</f>
        <v>TamilNadu</v>
      </c>
      <c r="I36" s="4" t="str">
        <f>VLOOKUP($C36,'Billing and Rendering'!$B$3:$K$14,I$1,FALSE)</f>
        <v>India</v>
      </c>
      <c r="J36" s="4" t="str">
        <f>VLOOKUP($C36,'Billing and Rendering'!$B$3:$K$14,J$1,FALSE)</f>
        <v>APHPLTN</v>
      </c>
      <c r="K36" s="4" t="str">
        <f>VLOOKUP($L36,'Billing and Rendering'!$B$3:$K$14,9,FALSE)</f>
        <v>INN</v>
      </c>
      <c r="L36" s="10" t="s">
        <v>164</v>
      </c>
      <c r="M36" s="4">
        <f>VLOOKUP($L36,'Billing and Rendering'!$B$3:$K$14,M$1,FALSE)</f>
        <v>6</v>
      </c>
      <c r="N36" s="4" t="str">
        <f>VLOOKUP($L36,'Billing and Rendering'!$B$3:$K$14,N$1,FALSE)</f>
        <v>Minor</v>
      </c>
      <c r="O36" s="4" t="str">
        <f>VLOOKUP($L36,'Billing and Rendering'!$B$3:$K$14,O$1,FALSE)</f>
        <v>Chennai</v>
      </c>
      <c r="P36" s="4">
        <f>VLOOKUP($L36,'Billing and Rendering'!$B$3:$K$14,P$1,FALSE)</f>
        <v>600022</v>
      </c>
      <c r="Q36" s="4" t="str">
        <f>VLOOKUP($L36,'Billing and Rendering'!$B$3:$K$14,Q$1,FALSE)</f>
        <v>TamilNadu</v>
      </c>
      <c r="R36" s="4" t="str">
        <f>VLOOKUP($L36,'Billing and Rendering'!$B$3:$K$14,R$1,FALSE)</f>
        <v>India</v>
      </c>
      <c r="S36" s="18">
        <v>41255</v>
      </c>
      <c r="T36" s="4">
        <v>4993</v>
      </c>
      <c r="U36" s="4" t="s">
        <v>197</v>
      </c>
      <c r="V36" s="4">
        <v>540000</v>
      </c>
      <c r="W36" s="4" t="str">
        <f t="shared" si="0"/>
        <v>CHE</v>
      </c>
      <c r="X36" s="4" t="s">
        <v>175</v>
      </c>
      <c r="Y36" s="19">
        <f t="shared" si="1"/>
        <v>41256</v>
      </c>
      <c r="Z36" s="19">
        <f t="shared" ca="1" si="2"/>
        <v>42056</v>
      </c>
      <c r="AA36" s="10" t="s">
        <v>190</v>
      </c>
      <c r="AB36" s="10" t="s">
        <v>191</v>
      </c>
      <c r="AC36" s="19">
        <v>41195</v>
      </c>
      <c r="AD36" s="19">
        <v>41425</v>
      </c>
      <c r="AE36" s="4">
        <v>720000</v>
      </c>
      <c r="AF36" s="4" t="s">
        <v>448</v>
      </c>
      <c r="AG36" s="4" t="str">
        <f t="shared" si="3"/>
        <v>CLPR80550</v>
      </c>
      <c r="AH36" s="10" t="s">
        <v>202</v>
      </c>
      <c r="AI36" s="10" t="s">
        <v>202</v>
      </c>
      <c r="AJ36" s="4" t="s">
        <v>271</v>
      </c>
      <c r="AK36" s="4" t="s">
        <v>272</v>
      </c>
      <c r="AL36" s="4" t="s">
        <v>273</v>
      </c>
      <c r="AM36" s="4" t="s">
        <v>274</v>
      </c>
      <c r="AN36" s="10" t="s">
        <v>221</v>
      </c>
      <c r="AO36" s="4">
        <f>VLOOKUP(AN36,Claim!$L$4:$N$17,2,FALSE)</f>
        <v>11</v>
      </c>
      <c r="AP36" s="10" t="s">
        <v>491</v>
      </c>
      <c r="AQ36" s="10" t="s">
        <v>290</v>
      </c>
      <c r="AR36" s="4" t="s">
        <v>291</v>
      </c>
      <c r="AS36" s="4" t="s">
        <v>292</v>
      </c>
      <c r="AT36" s="4" t="s">
        <v>293</v>
      </c>
      <c r="AU36" s="10" t="s">
        <v>228</v>
      </c>
      <c r="AV36" s="4" t="s">
        <v>294</v>
      </c>
      <c r="AW36" s="4" t="s">
        <v>295</v>
      </c>
      <c r="AX36" s="4" t="s">
        <v>296</v>
      </c>
      <c r="AY36" s="10" t="s">
        <v>236</v>
      </c>
      <c r="AZ36" s="10" t="s">
        <v>238</v>
      </c>
      <c r="BA36" s="10" t="s">
        <v>238</v>
      </c>
      <c r="BB36" s="4" t="s">
        <v>525</v>
      </c>
      <c r="BC36" s="4" t="s">
        <v>525</v>
      </c>
      <c r="BD36" s="4" t="str">
        <f t="shared" si="4"/>
        <v>Multispeciality</v>
      </c>
      <c r="BE36" s="4">
        <f t="shared" si="5"/>
        <v>600004</v>
      </c>
      <c r="BF36" s="56">
        <v>38470</v>
      </c>
      <c r="BG36" s="20" t="str">
        <f t="shared" si="6"/>
        <v>PL4993</v>
      </c>
      <c r="BH36" s="4" t="s">
        <v>565</v>
      </c>
      <c r="BI36" s="4" t="s">
        <v>567</v>
      </c>
      <c r="BJ36" s="4">
        <f t="shared" si="9"/>
        <v>31</v>
      </c>
      <c r="BK36" s="10" t="s">
        <v>407</v>
      </c>
      <c r="BL36" s="10" t="s">
        <v>411</v>
      </c>
      <c r="BM36" s="10" t="s">
        <v>415</v>
      </c>
      <c r="BN36" s="10">
        <v>5</v>
      </c>
      <c r="BO36" s="10">
        <v>2</v>
      </c>
      <c r="BP36" s="10">
        <v>6</v>
      </c>
      <c r="BQ36" s="4" t="s">
        <v>568</v>
      </c>
      <c r="BR36" s="4" t="s">
        <v>569</v>
      </c>
      <c r="BS36" s="4" t="s">
        <v>570</v>
      </c>
      <c r="BT36" s="4" t="s">
        <v>571</v>
      </c>
      <c r="BU36" s="19">
        <f t="shared" si="7"/>
        <v>38470</v>
      </c>
      <c r="BV36" s="4" t="s">
        <v>567</v>
      </c>
      <c r="BW36" s="4" t="s">
        <v>572</v>
      </c>
      <c r="BX36" s="48">
        <f t="shared" ca="1" si="8"/>
        <v>13.084931506849315</v>
      </c>
    </row>
    <row r="37" spans="2:76" x14ac:dyDescent="0.25">
      <c r="B37" s="4" t="str">
        <f>VLOOKUP($C37,'Billing and Rendering'!$B$3:$K$14,9,FALSE)</f>
        <v>INN</v>
      </c>
      <c r="C37" s="4" t="s">
        <v>160</v>
      </c>
      <c r="D37" s="4">
        <f>VLOOKUP($C37,'Billing and Rendering'!$B$3:$K$14,2,FALSE)</f>
        <v>2</v>
      </c>
      <c r="E37" s="4" t="str">
        <f>VLOOKUP($C37,'Billing and Rendering'!$B$3:$K$14,E$1,FALSE)</f>
        <v>Speciality</v>
      </c>
      <c r="F37" s="4" t="str">
        <f>VLOOKUP($C37,'Billing and Rendering'!$B$3:$K$14,F$1,FALSE)</f>
        <v>Chennai</v>
      </c>
      <c r="G37" s="4">
        <f>VLOOKUP($C37,'Billing and Rendering'!$B$3:$K$14,G$1,FALSE)</f>
        <v>600037</v>
      </c>
      <c r="H37" s="4" t="str">
        <f>VLOOKUP($C37,'Billing and Rendering'!$B$3:$K$14,H$1,FALSE)</f>
        <v>TamilNadu</v>
      </c>
      <c r="I37" s="4" t="str">
        <f>VLOOKUP($C37,'Billing and Rendering'!$B$3:$K$14,I$1,FALSE)</f>
        <v>India</v>
      </c>
      <c r="J37" s="4" t="str">
        <f>VLOOKUP($C37,'Billing and Rendering'!$B$3:$K$14,J$1,FALSE)</f>
        <v>FRTSSTN</v>
      </c>
      <c r="K37" s="4" t="str">
        <f>VLOOKUP($L37,'Billing and Rendering'!$B$3:$K$14,9,FALSE)</f>
        <v>OON</v>
      </c>
      <c r="L37" s="10" t="s">
        <v>165</v>
      </c>
      <c r="M37" s="4">
        <f>VLOOKUP($L37,'Billing and Rendering'!$B$3:$K$14,M$1,FALSE)</f>
        <v>7</v>
      </c>
      <c r="N37" s="4" t="str">
        <f>VLOOKUP($L37,'Billing and Rendering'!$B$3:$K$14,N$1,FALSE)</f>
        <v>Multispeciality</v>
      </c>
      <c r="O37" s="4" t="str">
        <f>VLOOKUP($L37,'Billing and Rendering'!$B$3:$K$14,O$1,FALSE)</f>
        <v>Chennai</v>
      </c>
      <c r="P37" s="4">
        <f>VLOOKUP($L37,'Billing and Rendering'!$B$3:$K$14,P$1,FALSE)</f>
        <v>600033</v>
      </c>
      <c r="Q37" s="4" t="str">
        <f>VLOOKUP($L37,'Billing and Rendering'!$B$3:$K$14,Q$1,FALSE)</f>
        <v>TamilNadu</v>
      </c>
      <c r="R37" s="4" t="str">
        <f>VLOOKUP($L37,'Billing and Rendering'!$B$3:$K$14,R$1,FALSE)</f>
        <v>India</v>
      </c>
      <c r="S37" s="19">
        <f>S36-3004</f>
        <v>38251</v>
      </c>
      <c r="T37" s="4">
        <v>3790</v>
      </c>
      <c r="U37" s="4" t="s">
        <v>199</v>
      </c>
      <c r="V37" s="4">
        <v>567</v>
      </c>
      <c r="W37" s="4" t="str">
        <f t="shared" si="0"/>
        <v>CHE</v>
      </c>
      <c r="X37" s="4" t="s">
        <v>175</v>
      </c>
      <c r="Y37" s="19">
        <f t="shared" si="1"/>
        <v>38252</v>
      </c>
      <c r="Z37" s="19">
        <f t="shared" ca="1" si="2"/>
        <v>38792</v>
      </c>
      <c r="AA37" s="10" t="s">
        <v>184</v>
      </c>
      <c r="AB37" s="10" t="s">
        <v>192</v>
      </c>
      <c r="AC37" s="19">
        <v>38191</v>
      </c>
      <c r="AD37" s="19">
        <v>38311</v>
      </c>
      <c r="AE37" s="4">
        <v>480000</v>
      </c>
      <c r="AF37" s="4" t="s">
        <v>449</v>
      </c>
      <c r="AG37" s="4" t="str">
        <f t="shared" si="3"/>
        <v>CLPR95410</v>
      </c>
      <c r="AH37" s="10" t="s">
        <v>203</v>
      </c>
      <c r="AI37" s="10" t="s">
        <v>203</v>
      </c>
      <c r="AJ37" s="4" t="s">
        <v>284</v>
      </c>
      <c r="AK37" s="4" t="s">
        <v>285</v>
      </c>
      <c r="AL37" s="4" t="s">
        <v>286</v>
      </c>
      <c r="AM37" s="4" t="s">
        <v>287</v>
      </c>
      <c r="AN37" s="10" t="s">
        <v>223</v>
      </c>
      <c r="AO37" s="4">
        <f>VLOOKUP(AN37,Claim!$L$4:$N$17,2,FALSE)</f>
        <v>12</v>
      </c>
      <c r="AP37" s="10" t="s">
        <v>491</v>
      </c>
      <c r="AQ37" s="10" t="s">
        <v>303</v>
      </c>
      <c r="AR37" s="4" t="s">
        <v>304</v>
      </c>
      <c r="AS37" s="4" t="s">
        <v>305</v>
      </c>
      <c r="AT37" s="4" t="s">
        <v>306</v>
      </c>
      <c r="AU37" s="10" t="s">
        <v>229</v>
      </c>
      <c r="AV37" s="4" t="s">
        <v>307</v>
      </c>
      <c r="AW37" s="4" t="s">
        <v>308</v>
      </c>
      <c r="AX37" s="4" t="s">
        <v>309</v>
      </c>
      <c r="AY37" s="10" t="s">
        <v>236</v>
      </c>
      <c r="AZ37" s="10" t="s">
        <v>239</v>
      </c>
      <c r="BA37" s="10" t="s">
        <v>239</v>
      </c>
      <c r="BB37" s="4" t="s">
        <v>526</v>
      </c>
      <c r="BC37" s="4" t="s">
        <v>526</v>
      </c>
      <c r="BD37" s="4" t="str">
        <f t="shared" si="4"/>
        <v>Speciality</v>
      </c>
      <c r="BE37" s="4">
        <f t="shared" si="5"/>
        <v>600037</v>
      </c>
      <c r="BF37" s="56">
        <v>36894</v>
      </c>
      <c r="BG37" s="20" t="str">
        <f t="shared" si="6"/>
        <v>PL3790</v>
      </c>
      <c r="BH37" s="4" t="s">
        <v>565</v>
      </c>
      <c r="BI37" s="4" t="s">
        <v>567</v>
      </c>
      <c r="BJ37" s="4">
        <f t="shared" si="9"/>
        <v>32</v>
      </c>
      <c r="BK37" s="10" t="s">
        <v>402</v>
      </c>
      <c r="BL37" s="10" t="s">
        <v>412</v>
      </c>
      <c r="BM37" s="10" t="s">
        <v>416</v>
      </c>
      <c r="BN37" s="10">
        <v>6</v>
      </c>
      <c r="BO37" s="10">
        <v>3</v>
      </c>
      <c r="BP37" s="10">
        <v>7</v>
      </c>
      <c r="BQ37" s="4" t="s">
        <v>568</v>
      </c>
      <c r="BR37" s="4" t="s">
        <v>569</v>
      </c>
      <c r="BS37" s="4" t="s">
        <v>570</v>
      </c>
      <c r="BT37" s="4" t="s">
        <v>571</v>
      </c>
      <c r="BU37" s="19">
        <f t="shared" si="7"/>
        <v>36894</v>
      </c>
      <c r="BV37" s="4" t="s">
        <v>567</v>
      </c>
      <c r="BW37" s="4" t="s">
        <v>572</v>
      </c>
      <c r="BX37" s="48">
        <f t="shared" ca="1" si="8"/>
        <v>17.402739726027399</v>
      </c>
    </row>
    <row r="38" spans="2:76" x14ac:dyDescent="0.25">
      <c r="B38" s="4" t="str">
        <f>VLOOKUP($C38,'Billing and Rendering'!$B$3:$K$14,9,FALSE)</f>
        <v>INN</v>
      </c>
      <c r="C38" s="4" t="s">
        <v>159</v>
      </c>
      <c r="D38" s="4">
        <f>VLOOKUP($C38,'Billing and Rendering'!$B$3:$K$14,2,FALSE)</f>
        <v>1</v>
      </c>
      <c r="E38" s="4" t="str">
        <f>VLOOKUP($C38,'Billing and Rendering'!$B$3:$K$14,E$1,FALSE)</f>
        <v>Multispeciality</v>
      </c>
      <c r="F38" s="4" t="str">
        <f>VLOOKUP($C38,'Billing and Rendering'!$B$3:$K$14,F$1,FALSE)</f>
        <v>Chennai</v>
      </c>
      <c r="G38" s="4">
        <f>VLOOKUP($C38,'Billing and Rendering'!$B$3:$K$14,G$1,FALSE)</f>
        <v>600004</v>
      </c>
      <c r="H38" s="4" t="str">
        <f>VLOOKUP($C38,'Billing and Rendering'!$B$3:$K$14,H$1,FALSE)</f>
        <v>TamilNadu</v>
      </c>
      <c r="I38" s="4" t="str">
        <f>VLOOKUP($C38,'Billing and Rendering'!$B$3:$K$14,I$1,FALSE)</f>
        <v>India</v>
      </c>
      <c r="J38" s="4" t="str">
        <f>VLOOKUP($C38,'Billing and Rendering'!$B$3:$K$14,J$1,FALSE)</f>
        <v>APHPLTN</v>
      </c>
      <c r="K38" s="4" t="str">
        <f>VLOOKUP($L38,'Billing and Rendering'!$B$3:$K$14,9,FALSE)</f>
        <v>OON</v>
      </c>
      <c r="L38" s="10" t="s">
        <v>166</v>
      </c>
      <c r="M38" s="4">
        <f>VLOOKUP($L38,'Billing and Rendering'!$B$3:$K$14,M$1,FALSE)</f>
        <v>8</v>
      </c>
      <c r="N38" s="4" t="str">
        <f>VLOOKUP($L38,'Billing and Rendering'!$B$3:$K$14,N$1,FALSE)</f>
        <v>Speciality</v>
      </c>
      <c r="O38" s="4" t="str">
        <f>VLOOKUP($L38,'Billing and Rendering'!$B$3:$K$14,O$1,FALSE)</f>
        <v>Chennai</v>
      </c>
      <c r="P38" s="4">
        <f>VLOOKUP($L38,'Billing and Rendering'!$B$3:$K$14,P$1,FALSE)</f>
        <v>600041</v>
      </c>
      <c r="Q38" s="4" t="str">
        <f>VLOOKUP($L38,'Billing and Rendering'!$B$3:$K$14,Q$1,FALSE)</f>
        <v>TamilNadu</v>
      </c>
      <c r="R38" s="4" t="str">
        <f>VLOOKUP($L38,'Billing and Rendering'!$B$3:$K$14,R$1,FALSE)</f>
        <v>India</v>
      </c>
      <c r="S38" s="19">
        <f>S36+278</f>
        <v>41533</v>
      </c>
      <c r="T38" s="4">
        <v>2967</v>
      </c>
      <c r="U38" s="4" t="s">
        <v>198</v>
      </c>
      <c r="V38" s="4">
        <v>23123</v>
      </c>
      <c r="W38" s="4" t="str">
        <f t="shared" si="0"/>
        <v>CHE</v>
      </c>
      <c r="X38" s="4" t="s">
        <v>175</v>
      </c>
      <c r="Y38" s="19">
        <f t="shared" si="1"/>
        <v>41534</v>
      </c>
      <c r="Z38" s="19">
        <f t="shared" ca="1" si="2"/>
        <v>42094</v>
      </c>
      <c r="AA38" s="10" t="s">
        <v>185</v>
      </c>
      <c r="AB38" s="10" t="s">
        <v>193</v>
      </c>
      <c r="AC38" s="19">
        <v>41443</v>
      </c>
      <c r="AD38" s="19">
        <v>41543</v>
      </c>
      <c r="AE38" s="4">
        <v>320000</v>
      </c>
      <c r="AF38" s="4" t="s">
        <v>450</v>
      </c>
      <c r="AG38" s="4" t="str">
        <f t="shared" si="3"/>
        <v>CLPR76860</v>
      </c>
      <c r="AH38" s="10" t="s">
        <v>204</v>
      </c>
      <c r="AI38" s="10" t="s">
        <v>204</v>
      </c>
      <c r="AJ38" s="4" t="s">
        <v>297</v>
      </c>
      <c r="AK38" s="4" t="s">
        <v>298</v>
      </c>
      <c r="AL38" s="4" t="s">
        <v>299</v>
      </c>
      <c r="AM38" s="4" t="s">
        <v>300</v>
      </c>
      <c r="AN38" s="10" t="s">
        <v>217</v>
      </c>
      <c r="AO38" s="4">
        <f>VLOOKUP(AN38,Claim!$L$4:$N$17,2,FALSE)</f>
        <v>7</v>
      </c>
      <c r="AP38" s="10" t="s">
        <v>491</v>
      </c>
      <c r="AQ38" s="10" t="s">
        <v>316</v>
      </c>
      <c r="AR38" s="4" t="s">
        <v>317</v>
      </c>
      <c r="AS38" s="4" t="s">
        <v>318</v>
      </c>
      <c r="AT38" s="4" t="s">
        <v>319</v>
      </c>
      <c r="AU38" s="10" t="s">
        <v>230</v>
      </c>
      <c r="AV38" s="4" t="s">
        <v>320</v>
      </c>
      <c r="AW38" s="4" t="s">
        <v>321</v>
      </c>
      <c r="AX38" s="4" t="s">
        <v>322</v>
      </c>
      <c r="AY38" s="10" t="s">
        <v>235</v>
      </c>
      <c r="AZ38" s="10" t="s">
        <v>238</v>
      </c>
      <c r="BA38" s="10" t="s">
        <v>238</v>
      </c>
      <c r="BB38" s="4" t="s">
        <v>527</v>
      </c>
      <c r="BC38" s="4" t="s">
        <v>527</v>
      </c>
      <c r="BD38" s="4" t="str">
        <f t="shared" si="4"/>
        <v>Multispeciality</v>
      </c>
      <c r="BE38" s="4">
        <f t="shared" si="5"/>
        <v>600004</v>
      </c>
      <c r="BF38" s="56">
        <v>7369</v>
      </c>
      <c r="BG38" s="20" t="str">
        <f t="shared" si="6"/>
        <v>PL2967</v>
      </c>
      <c r="BH38" s="4" t="s">
        <v>565</v>
      </c>
      <c r="BI38" s="4" t="s">
        <v>567</v>
      </c>
      <c r="BJ38" s="4">
        <f t="shared" si="9"/>
        <v>33</v>
      </c>
      <c r="BK38" s="10" t="s">
        <v>408</v>
      </c>
      <c r="BL38" s="10" t="s">
        <v>413</v>
      </c>
      <c r="BM38" s="10" t="s">
        <v>195</v>
      </c>
      <c r="BN38" s="10">
        <v>7</v>
      </c>
      <c r="BO38" s="10">
        <v>4</v>
      </c>
      <c r="BP38" s="10">
        <v>8</v>
      </c>
      <c r="BQ38" s="4" t="s">
        <v>568</v>
      </c>
      <c r="BR38" s="4" t="s">
        <v>569</v>
      </c>
      <c r="BS38" s="4" t="s">
        <v>570</v>
      </c>
      <c r="BT38" s="4" t="s">
        <v>571</v>
      </c>
      <c r="BU38" s="19">
        <f t="shared" si="7"/>
        <v>7369</v>
      </c>
      <c r="BV38" s="4" t="s">
        <v>567</v>
      </c>
      <c r="BW38" s="4" t="s">
        <v>572</v>
      </c>
      <c r="BX38" s="48">
        <f t="shared" ca="1" si="8"/>
        <v>98.293150684931504</v>
      </c>
    </row>
    <row r="39" spans="2:76" x14ac:dyDescent="0.25">
      <c r="B39" s="4" t="str">
        <f>VLOOKUP($C39,'Billing and Rendering'!$B$3:$K$14,9,FALSE)</f>
        <v>INN</v>
      </c>
      <c r="C39" s="4" t="s">
        <v>164</v>
      </c>
      <c r="D39" s="4">
        <f>VLOOKUP($C39,'Billing and Rendering'!$B$3:$K$14,2,FALSE)</f>
        <v>6</v>
      </c>
      <c r="E39" s="4" t="str">
        <f>VLOOKUP($C39,'Billing and Rendering'!$B$3:$K$14,E$1,FALSE)</f>
        <v>Minor</v>
      </c>
      <c r="F39" s="4" t="str">
        <f>VLOOKUP($C39,'Billing and Rendering'!$B$3:$K$14,F$1,FALSE)</f>
        <v>Chennai</v>
      </c>
      <c r="G39" s="4">
        <f>VLOOKUP($C39,'Billing and Rendering'!$B$3:$K$14,G$1,FALSE)</f>
        <v>600022</v>
      </c>
      <c r="H39" s="4" t="str">
        <f>VLOOKUP($C39,'Billing and Rendering'!$B$3:$K$14,H$1,FALSE)</f>
        <v>TamilNadu</v>
      </c>
      <c r="I39" s="4" t="str">
        <f>VLOOKUP($C39,'Billing and Rendering'!$B$3:$K$14,I$1,FALSE)</f>
        <v>India</v>
      </c>
      <c r="J39" s="4" t="str">
        <f>VLOOKUP($C39,'Billing and Rendering'!$B$3:$K$14,J$1,FALSE)</f>
        <v>KPCGGTN</v>
      </c>
      <c r="K39" s="4" t="str">
        <f>VLOOKUP($L39,'Billing and Rendering'!$B$3:$K$14,9,FALSE)</f>
        <v>OON</v>
      </c>
      <c r="L39" s="10" t="s">
        <v>167</v>
      </c>
      <c r="M39" s="4">
        <f>VLOOKUP($L39,'Billing and Rendering'!$B$3:$K$14,M$1,FALSE)</f>
        <v>9</v>
      </c>
      <c r="N39" s="4" t="str">
        <f>VLOOKUP($L39,'Billing and Rendering'!$B$3:$K$14,N$1,FALSE)</f>
        <v>Multispeciality</v>
      </c>
      <c r="O39" s="4" t="str">
        <f>VLOOKUP($L39,'Billing and Rendering'!$B$3:$K$14,O$1,FALSE)</f>
        <v>Vellore</v>
      </c>
      <c r="P39" s="4">
        <f>VLOOKUP($L39,'Billing and Rendering'!$B$3:$K$14,P$1,FALSE)</f>
        <v>632004</v>
      </c>
      <c r="Q39" s="4" t="str">
        <f>VLOOKUP($L39,'Billing and Rendering'!$B$3:$K$14,Q$1,FALSE)</f>
        <v>TamilNadu</v>
      </c>
      <c r="R39" s="4" t="str">
        <f>VLOOKUP($L39,'Billing and Rendering'!$B$3:$K$14,R$1,FALSE)</f>
        <v>India</v>
      </c>
      <c r="S39" s="19">
        <f>S36+67</f>
        <v>41322</v>
      </c>
      <c r="T39" s="4">
        <v>7482</v>
      </c>
      <c r="U39" s="4" t="s">
        <v>197</v>
      </c>
      <c r="V39" s="4">
        <v>4000</v>
      </c>
      <c r="W39" s="4" t="str">
        <f t="shared" si="0"/>
        <v>CHE</v>
      </c>
      <c r="X39" s="4" t="s">
        <v>175</v>
      </c>
      <c r="Y39" s="19">
        <f t="shared" si="1"/>
        <v>41323</v>
      </c>
      <c r="Z39" s="19">
        <f t="shared" ca="1" si="2"/>
        <v>41893</v>
      </c>
      <c r="AA39" s="10" t="s">
        <v>189</v>
      </c>
      <c r="AB39" s="10" t="s">
        <v>194</v>
      </c>
      <c r="AC39" s="19">
        <v>41242</v>
      </c>
      <c r="AD39" s="19">
        <v>41462</v>
      </c>
      <c r="AE39" s="4">
        <v>640000</v>
      </c>
      <c r="AF39" s="4" t="s">
        <v>451</v>
      </c>
      <c r="AG39" s="4" t="str">
        <f t="shared" si="3"/>
        <v>CLPR70800</v>
      </c>
      <c r="AH39" s="10" t="s">
        <v>205</v>
      </c>
      <c r="AI39" s="10" t="s">
        <v>205</v>
      </c>
      <c r="AJ39" s="4" t="s">
        <v>310</v>
      </c>
      <c r="AK39" s="4" t="s">
        <v>311</v>
      </c>
      <c r="AL39" s="4" t="s">
        <v>312</v>
      </c>
      <c r="AM39" s="4" t="s">
        <v>313</v>
      </c>
      <c r="AN39" s="10" t="s">
        <v>222</v>
      </c>
      <c r="AO39" s="4">
        <f>VLOOKUP(AN39,Claim!$L$4:$N$17,2,FALSE)</f>
        <v>14</v>
      </c>
      <c r="AP39" s="10" t="s">
        <v>491</v>
      </c>
      <c r="AQ39" s="10" t="s">
        <v>329</v>
      </c>
      <c r="AR39" s="4" t="s">
        <v>330</v>
      </c>
      <c r="AS39" s="4" t="s">
        <v>331</v>
      </c>
      <c r="AT39" s="4" t="s">
        <v>332</v>
      </c>
      <c r="AU39" s="10" t="s">
        <v>231</v>
      </c>
      <c r="AV39" s="4" t="s">
        <v>333</v>
      </c>
      <c r="AW39" s="4" t="s">
        <v>334</v>
      </c>
      <c r="AX39" s="4" t="s">
        <v>335</v>
      </c>
      <c r="AY39" s="10" t="s">
        <v>235</v>
      </c>
      <c r="AZ39" s="10" t="s">
        <v>241</v>
      </c>
      <c r="BA39" s="10" t="s">
        <v>241</v>
      </c>
      <c r="BB39" s="4" t="s">
        <v>528</v>
      </c>
      <c r="BC39" s="4" t="s">
        <v>528</v>
      </c>
      <c r="BD39" s="4" t="str">
        <f t="shared" si="4"/>
        <v>Minor</v>
      </c>
      <c r="BE39" s="4">
        <f t="shared" si="5"/>
        <v>600022</v>
      </c>
      <c r="BF39" s="56">
        <v>23435</v>
      </c>
      <c r="BG39" s="20" t="str">
        <f t="shared" si="6"/>
        <v>PL7482</v>
      </c>
      <c r="BH39" s="4" t="s">
        <v>565</v>
      </c>
      <c r="BI39" s="4" t="s">
        <v>567</v>
      </c>
      <c r="BJ39" s="4">
        <f t="shared" si="9"/>
        <v>34</v>
      </c>
      <c r="BK39" s="10" t="s">
        <v>409</v>
      </c>
      <c r="BL39" s="10" t="s">
        <v>414</v>
      </c>
      <c r="BM39" s="10" t="s">
        <v>195</v>
      </c>
      <c r="BN39" s="10">
        <v>4</v>
      </c>
      <c r="BO39" s="10">
        <v>1</v>
      </c>
      <c r="BP39" s="10">
        <v>5</v>
      </c>
      <c r="BQ39" s="4" t="s">
        <v>568</v>
      </c>
      <c r="BR39" s="4" t="s">
        <v>569</v>
      </c>
      <c r="BS39" s="4" t="s">
        <v>570</v>
      </c>
      <c r="BT39" s="4" t="s">
        <v>571</v>
      </c>
      <c r="BU39" s="19">
        <f t="shared" si="7"/>
        <v>23435</v>
      </c>
      <c r="BV39" s="4" t="s">
        <v>567</v>
      </c>
      <c r="BW39" s="4" t="s">
        <v>572</v>
      </c>
      <c r="BX39" s="48">
        <f t="shared" ca="1" si="8"/>
        <v>54.276712328767125</v>
      </c>
    </row>
    <row r="40" spans="2:76" x14ac:dyDescent="0.25">
      <c r="B40" s="4" t="str">
        <f>VLOOKUP($C40,'Billing and Rendering'!$B$3:$K$14,9,FALSE)</f>
        <v>OON</v>
      </c>
      <c r="C40" s="4" t="s">
        <v>166</v>
      </c>
      <c r="D40" s="4">
        <f>VLOOKUP($C40,'Billing and Rendering'!$B$3:$K$14,2,FALSE)</f>
        <v>8</v>
      </c>
      <c r="E40" s="4" t="str">
        <f>VLOOKUP($C40,'Billing and Rendering'!$B$3:$K$14,E$1,FALSE)</f>
        <v>Speciality</v>
      </c>
      <c r="F40" s="4" t="str">
        <f>VLOOKUP($C40,'Billing and Rendering'!$B$3:$K$14,F$1,FALSE)</f>
        <v>Chennai</v>
      </c>
      <c r="G40" s="4">
        <f>VLOOKUP($C40,'Billing and Rendering'!$B$3:$K$14,G$1,FALSE)</f>
        <v>600041</v>
      </c>
      <c r="H40" s="4" t="str">
        <f>VLOOKUP($C40,'Billing and Rendering'!$B$3:$K$14,H$1,FALSE)</f>
        <v>TamilNadu</v>
      </c>
      <c r="I40" s="4" t="str">
        <f>VLOOKUP($C40,'Billing and Rendering'!$B$3:$K$14,I$1,FALSE)</f>
        <v>India</v>
      </c>
      <c r="J40" s="4" t="str">
        <f>VLOOKUP($C40,'Billing and Rendering'!$B$3:$K$14,J$1,FALSE)</f>
        <v>CSIKLTN</v>
      </c>
      <c r="K40" s="4" t="str">
        <f>VLOOKUP($L40,'Billing and Rendering'!$B$3:$K$14,9,FALSE)</f>
        <v>OON</v>
      </c>
      <c r="L40" s="10" t="s">
        <v>168</v>
      </c>
      <c r="M40" s="4">
        <f>VLOOKUP($L40,'Billing and Rendering'!$B$3:$K$14,M$1,FALSE)</f>
        <v>10</v>
      </c>
      <c r="N40" s="4" t="str">
        <f>VLOOKUP($L40,'Billing and Rendering'!$B$3:$K$14,N$1,FALSE)</f>
        <v>Speciality</v>
      </c>
      <c r="O40" s="4" t="str">
        <f>VLOOKUP($L40,'Billing and Rendering'!$B$3:$K$14,O$1,FALSE)</f>
        <v>Madurai</v>
      </c>
      <c r="P40" s="4">
        <f>VLOOKUP($L40,'Billing and Rendering'!$B$3:$K$14,P$1,FALSE)</f>
        <v>625001</v>
      </c>
      <c r="Q40" s="4" t="str">
        <f>VLOOKUP($L40,'Billing and Rendering'!$B$3:$K$14,Q$1,FALSE)</f>
        <v>TamilNadu</v>
      </c>
      <c r="R40" s="4" t="str">
        <f>VLOOKUP($L40,'Billing and Rendering'!$B$3:$K$14,R$1,FALSE)</f>
        <v>India</v>
      </c>
      <c r="S40" s="19">
        <f>S36-34</f>
        <v>41221</v>
      </c>
      <c r="T40" s="4">
        <v>456</v>
      </c>
      <c r="U40" s="4" t="s">
        <v>199</v>
      </c>
      <c r="V40" s="4">
        <v>12300</v>
      </c>
      <c r="W40" s="4" t="str">
        <f t="shared" si="0"/>
        <v>CHE</v>
      </c>
      <c r="X40" s="4" t="s">
        <v>175</v>
      </c>
      <c r="Y40" s="19">
        <f t="shared" si="1"/>
        <v>41222</v>
      </c>
      <c r="Z40" s="19">
        <f t="shared" ca="1" si="2"/>
        <v>42002</v>
      </c>
      <c r="AA40" s="10" t="s">
        <v>190</v>
      </c>
      <c r="AB40" s="10" t="s">
        <v>194</v>
      </c>
      <c r="AC40" s="19">
        <v>41161</v>
      </c>
      <c r="AD40" s="19">
        <v>41421</v>
      </c>
      <c r="AE40" s="4">
        <v>600000</v>
      </c>
      <c r="AF40" s="4" t="s">
        <v>452</v>
      </c>
      <c r="AG40" s="4" t="str">
        <f t="shared" si="3"/>
        <v>CLPR97310</v>
      </c>
      <c r="AH40" s="10" t="s">
        <v>206</v>
      </c>
      <c r="AI40" s="10" t="s">
        <v>206</v>
      </c>
      <c r="AJ40" s="4" t="s">
        <v>323</v>
      </c>
      <c r="AK40" s="4" t="s">
        <v>324</v>
      </c>
      <c r="AL40" s="4" t="s">
        <v>325</v>
      </c>
      <c r="AM40" s="4" t="s">
        <v>326</v>
      </c>
      <c r="AN40" s="10" t="s">
        <v>211</v>
      </c>
      <c r="AO40" s="4">
        <f>VLOOKUP(AN40,Claim!$L$4:$N$17,2,FALSE)</f>
        <v>1</v>
      </c>
      <c r="AP40" s="10" t="s">
        <v>491</v>
      </c>
      <c r="AQ40" s="10" t="s">
        <v>342</v>
      </c>
      <c r="AR40" s="4" t="s">
        <v>343</v>
      </c>
      <c r="AS40" s="4" t="s">
        <v>344</v>
      </c>
      <c r="AT40" s="4" t="s">
        <v>345</v>
      </c>
      <c r="AU40" s="10" t="s">
        <v>232</v>
      </c>
      <c r="AV40" s="4" t="s">
        <v>346</v>
      </c>
      <c r="AW40" s="4" t="s">
        <v>347</v>
      </c>
      <c r="AX40" s="4" t="s">
        <v>348</v>
      </c>
      <c r="AY40" s="10" t="s">
        <v>235</v>
      </c>
      <c r="AZ40" s="10" t="s">
        <v>239</v>
      </c>
      <c r="BA40" s="10" t="s">
        <v>239</v>
      </c>
      <c r="BB40" s="4" t="s">
        <v>529</v>
      </c>
      <c r="BC40" s="4" t="s">
        <v>529</v>
      </c>
      <c r="BD40" s="4" t="str">
        <f t="shared" si="4"/>
        <v>Speciality</v>
      </c>
      <c r="BE40" s="4">
        <f t="shared" si="5"/>
        <v>600041</v>
      </c>
      <c r="BF40" s="56">
        <v>8288</v>
      </c>
      <c r="BG40" s="20" t="str">
        <f t="shared" si="6"/>
        <v>PL456</v>
      </c>
      <c r="BH40" s="4" t="s">
        <v>565</v>
      </c>
      <c r="BI40" s="4" t="s">
        <v>567</v>
      </c>
      <c r="BJ40" s="4">
        <f t="shared" si="9"/>
        <v>35</v>
      </c>
      <c r="BK40" s="10" t="s">
        <v>400</v>
      </c>
      <c r="BL40" s="10" t="s">
        <v>410</v>
      </c>
      <c r="BM40" s="10" t="s">
        <v>417</v>
      </c>
      <c r="BN40" s="10">
        <v>5</v>
      </c>
      <c r="BO40" s="10">
        <v>2</v>
      </c>
      <c r="BP40" s="10">
        <v>6</v>
      </c>
      <c r="BQ40" s="4" t="s">
        <v>568</v>
      </c>
      <c r="BR40" s="4" t="s">
        <v>569</v>
      </c>
      <c r="BS40" s="4" t="s">
        <v>570</v>
      </c>
      <c r="BT40" s="4" t="s">
        <v>571</v>
      </c>
      <c r="BU40" s="19">
        <f t="shared" si="7"/>
        <v>8288</v>
      </c>
      <c r="BV40" s="4" t="s">
        <v>567</v>
      </c>
      <c r="BW40" s="4" t="s">
        <v>572</v>
      </c>
      <c r="BX40" s="48">
        <f t="shared" ca="1" si="8"/>
        <v>95.775342465753425</v>
      </c>
    </row>
    <row r="41" spans="2:76" x14ac:dyDescent="0.25">
      <c r="B41" s="4" t="str">
        <f>VLOOKUP($C41,'Billing and Rendering'!$B$3:$K$14,9,FALSE)</f>
        <v>INN</v>
      </c>
      <c r="C41" s="4" t="s">
        <v>164</v>
      </c>
      <c r="D41" s="4">
        <f>VLOOKUP($C41,'Billing and Rendering'!$B$3:$K$14,2,FALSE)</f>
        <v>6</v>
      </c>
      <c r="E41" s="4" t="str">
        <f>VLOOKUP($C41,'Billing and Rendering'!$B$3:$K$14,E$1,FALSE)</f>
        <v>Minor</v>
      </c>
      <c r="F41" s="4" t="str">
        <f>VLOOKUP($C41,'Billing and Rendering'!$B$3:$K$14,F$1,FALSE)</f>
        <v>Chennai</v>
      </c>
      <c r="G41" s="4">
        <f>VLOOKUP($C41,'Billing and Rendering'!$B$3:$K$14,G$1,FALSE)</f>
        <v>600022</v>
      </c>
      <c r="H41" s="4" t="str">
        <f>VLOOKUP($C41,'Billing and Rendering'!$B$3:$K$14,H$1,FALSE)</f>
        <v>TamilNadu</v>
      </c>
      <c r="I41" s="4" t="str">
        <f>VLOOKUP($C41,'Billing and Rendering'!$B$3:$K$14,I$1,FALSE)</f>
        <v>India</v>
      </c>
      <c r="J41" s="4" t="str">
        <f>VLOOKUP($C41,'Billing and Rendering'!$B$3:$K$14,J$1,FALSE)</f>
        <v>KPCGGTN</v>
      </c>
      <c r="K41" s="4" t="str">
        <f>VLOOKUP($L41,'Billing and Rendering'!$B$3:$K$14,9,FALSE)</f>
        <v>OON</v>
      </c>
      <c r="L41" s="10" t="s">
        <v>169</v>
      </c>
      <c r="M41" s="4">
        <f>VLOOKUP($L41,'Billing and Rendering'!$B$3:$K$14,M$1,FALSE)</f>
        <v>11</v>
      </c>
      <c r="N41" s="4" t="str">
        <f>VLOOKUP($L41,'Billing and Rendering'!$B$3:$K$14,N$1,FALSE)</f>
        <v>Multispeciality</v>
      </c>
      <c r="O41" s="4" t="str">
        <f>VLOOKUP($L41,'Billing and Rendering'!$B$3:$K$14,O$1,FALSE)</f>
        <v>Coimbatore</v>
      </c>
      <c r="P41" s="4">
        <f>VLOOKUP($L41,'Billing and Rendering'!$B$3:$K$14,P$1,FALSE)</f>
        <v>641004</v>
      </c>
      <c r="Q41" s="4" t="str">
        <f>VLOOKUP($L41,'Billing and Rendering'!$B$3:$K$14,Q$1,FALSE)</f>
        <v>TamilNadu</v>
      </c>
      <c r="R41" s="4" t="str">
        <f>VLOOKUP($L41,'Billing and Rendering'!$B$3:$K$14,R$1,FALSE)</f>
        <v>India</v>
      </c>
      <c r="S41" s="19">
        <f>S36+378</f>
        <v>41633</v>
      </c>
      <c r="T41" s="4">
        <v>2649</v>
      </c>
      <c r="U41" s="4" t="s">
        <v>198</v>
      </c>
      <c r="V41" s="4">
        <v>6789</v>
      </c>
      <c r="W41" s="4" t="str">
        <f t="shared" si="0"/>
        <v>CHE</v>
      </c>
      <c r="X41" s="4" t="s">
        <v>175</v>
      </c>
      <c r="Y41" s="19">
        <f t="shared" si="1"/>
        <v>41634</v>
      </c>
      <c r="Z41" s="19">
        <f t="shared" ca="1" si="2"/>
        <v>42374</v>
      </c>
      <c r="AA41" s="10" t="s">
        <v>184</v>
      </c>
      <c r="AB41" s="10" t="s">
        <v>191</v>
      </c>
      <c r="AC41" s="19">
        <v>41583</v>
      </c>
      <c r="AD41" s="19">
        <v>41833</v>
      </c>
      <c r="AE41" s="4">
        <v>440000</v>
      </c>
      <c r="AF41" s="4" t="s">
        <v>453</v>
      </c>
      <c r="AG41" s="4" t="str">
        <f t="shared" si="3"/>
        <v>CLPR70320</v>
      </c>
      <c r="AH41" s="10" t="s">
        <v>204</v>
      </c>
      <c r="AI41" s="10" t="s">
        <v>204</v>
      </c>
      <c r="AJ41" s="4" t="s">
        <v>297</v>
      </c>
      <c r="AK41" s="4" t="s">
        <v>298</v>
      </c>
      <c r="AL41" s="4" t="s">
        <v>299</v>
      </c>
      <c r="AM41" s="4" t="s">
        <v>300</v>
      </c>
      <c r="AN41" s="10" t="s">
        <v>212</v>
      </c>
      <c r="AO41" s="4">
        <f>VLOOKUP(AN41,Claim!$L$4:$N$17,2,FALSE)</f>
        <v>2</v>
      </c>
      <c r="AP41" s="10" t="s">
        <v>491</v>
      </c>
      <c r="AQ41" s="10" t="s">
        <v>355</v>
      </c>
      <c r="AR41" s="4" t="s">
        <v>356</v>
      </c>
      <c r="AS41" s="4" t="s">
        <v>357</v>
      </c>
      <c r="AT41" s="4" t="s">
        <v>358</v>
      </c>
      <c r="AU41" s="10" t="s">
        <v>230</v>
      </c>
      <c r="AV41" s="4" t="s">
        <v>320</v>
      </c>
      <c r="AW41" s="4" t="s">
        <v>321</v>
      </c>
      <c r="AX41" s="4" t="s">
        <v>322</v>
      </c>
      <c r="AY41" s="10" t="s">
        <v>235</v>
      </c>
      <c r="AZ41" s="10" t="s">
        <v>241</v>
      </c>
      <c r="BA41" s="10" t="s">
        <v>241</v>
      </c>
      <c r="BB41" s="4" t="s">
        <v>530</v>
      </c>
      <c r="BC41" s="4" t="s">
        <v>530</v>
      </c>
      <c r="BD41" s="4" t="str">
        <f t="shared" si="4"/>
        <v>Minor</v>
      </c>
      <c r="BE41" s="4">
        <f t="shared" si="5"/>
        <v>600022</v>
      </c>
      <c r="BF41" s="56">
        <v>37794</v>
      </c>
      <c r="BG41" s="20" t="str">
        <f t="shared" si="6"/>
        <v>PL2649</v>
      </c>
      <c r="BH41" s="4" t="s">
        <v>565</v>
      </c>
      <c r="BI41" s="4" t="s">
        <v>567</v>
      </c>
      <c r="BJ41" s="4">
        <f t="shared" si="9"/>
        <v>36</v>
      </c>
      <c r="BK41" s="10" t="s">
        <v>401</v>
      </c>
      <c r="BL41" s="10" t="s">
        <v>411</v>
      </c>
      <c r="BM41" s="10" t="s">
        <v>415</v>
      </c>
      <c r="BN41" s="10">
        <v>6</v>
      </c>
      <c r="BO41" s="10">
        <v>3</v>
      </c>
      <c r="BP41" s="10">
        <v>7</v>
      </c>
      <c r="BQ41" s="4" t="s">
        <v>568</v>
      </c>
      <c r="BR41" s="4" t="s">
        <v>569</v>
      </c>
      <c r="BS41" s="4" t="s">
        <v>570</v>
      </c>
      <c r="BT41" s="4" t="s">
        <v>571</v>
      </c>
      <c r="BU41" s="19">
        <f t="shared" si="7"/>
        <v>37794</v>
      </c>
      <c r="BV41" s="4" t="s">
        <v>567</v>
      </c>
      <c r="BW41" s="4" t="s">
        <v>572</v>
      </c>
      <c r="BX41" s="48">
        <f t="shared" ca="1" si="8"/>
        <v>14.936986301369863</v>
      </c>
    </row>
    <row r="42" spans="2:76" x14ac:dyDescent="0.25">
      <c r="B42" s="4" t="str">
        <f>VLOOKUP($C42,'Billing and Rendering'!$B$3:$K$14,9,FALSE)</f>
        <v>INN</v>
      </c>
      <c r="C42" s="4" t="s">
        <v>164</v>
      </c>
      <c r="D42" s="4">
        <f>VLOOKUP($C42,'Billing and Rendering'!$B$3:$K$14,2,FALSE)</f>
        <v>6</v>
      </c>
      <c r="E42" s="4" t="str">
        <f>VLOOKUP($C42,'Billing and Rendering'!$B$3:$K$14,E$1,FALSE)</f>
        <v>Minor</v>
      </c>
      <c r="F42" s="4" t="str">
        <f>VLOOKUP($C42,'Billing and Rendering'!$B$3:$K$14,F$1,FALSE)</f>
        <v>Chennai</v>
      </c>
      <c r="G42" s="4">
        <f>VLOOKUP($C42,'Billing and Rendering'!$B$3:$K$14,G$1,FALSE)</f>
        <v>600022</v>
      </c>
      <c r="H42" s="4" t="str">
        <f>VLOOKUP($C42,'Billing and Rendering'!$B$3:$K$14,H$1,FALSE)</f>
        <v>TamilNadu</v>
      </c>
      <c r="I42" s="4" t="str">
        <f>VLOOKUP($C42,'Billing and Rendering'!$B$3:$K$14,I$1,FALSE)</f>
        <v>India</v>
      </c>
      <c r="J42" s="4" t="str">
        <f>VLOOKUP($C42,'Billing and Rendering'!$B$3:$K$14,J$1,FALSE)</f>
        <v>KPCGGTN</v>
      </c>
      <c r="K42" s="4" t="str">
        <f>VLOOKUP($L42,'Billing and Rendering'!$B$3:$K$14,9,FALSE)</f>
        <v>OON</v>
      </c>
      <c r="L42" s="10" t="s">
        <v>170</v>
      </c>
      <c r="M42" s="4">
        <f>VLOOKUP($L42,'Billing and Rendering'!$B$3:$K$14,M$1,FALSE)</f>
        <v>12</v>
      </c>
      <c r="N42" s="4" t="str">
        <f>VLOOKUP($L42,'Billing and Rendering'!$B$3:$K$14,N$1,FALSE)</f>
        <v>Multispeciality</v>
      </c>
      <c r="O42" s="4" t="str">
        <f>VLOOKUP($L42,'Billing and Rendering'!$B$3:$K$14,O$1,FALSE)</f>
        <v>Chennai</v>
      </c>
      <c r="P42" s="4">
        <f>VLOOKUP($L42,'Billing and Rendering'!$B$3:$K$14,P$1,FALSE)</f>
        <v>600013</v>
      </c>
      <c r="Q42" s="4" t="str">
        <f>VLOOKUP($L42,'Billing and Rendering'!$B$3:$K$14,Q$1,FALSE)</f>
        <v>TamilNadu</v>
      </c>
      <c r="R42" s="4" t="str">
        <f>VLOOKUP($L42,'Billing and Rendering'!$B$3:$K$14,R$1,FALSE)</f>
        <v>India</v>
      </c>
      <c r="S42" s="19">
        <f>S36-80</f>
        <v>41175</v>
      </c>
      <c r="T42" s="4">
        <v>4915</v>
      </c>
      <c r="U42" s="4" t="s">
        <v>197</v>
      </c>
      <c r="V42" s="4">
        <v>350000</v>
      </c>
      <c r="W42" s="4" t="str">
        <f t="shared" si="0"/>
        <v>CHE</v>
      </c>
      <c r="X42" s="4" t="s">
        <v>175</v>
      </c>
      <c r="Y42" s="19">
        <f t="shared" si="1"/>
        <v>41176</v>
      </c>
      <c r="Z42" s="19">
        <f t="shared" ca="1" si="2"/>
        <v>41786</v>
      </c>
      <c r="AA42" s="10" t="s">
        <v>185</v>
      </c>
      <c r="AB42" s="10" t="s">
        <v>192</v>
      </c>
      <c r="AC42" s="19">
        <v>41085</v>
      </c>
      <c r="AD42" s="19">
        <v>41345</v>
      </c>
      <c r="AE42" s="4">
        <v>440000</v>
      </c>
      <c r="AF42" s="4" t="s">
        <v>454</v>
      </c>
      <c r="AG42" s="4" t="str">
        <f t="shared" si="3"/>
        <v>CLPR86270</v>
      </c>
      <c r="AH42" s="10" t="s">
        <v>205</v>
      </c>
      <c r="AI42" s="10" t="s">
        <v>205</v>
      </c>
      <c r="AJ42" s="4" t="s">
        <v>310</v>
      </c>
      <c r="AK42" s="4" t="s">
        <v>311</v>
      </c>
      <c r="AL42" s="4" t="s">
        <v>312</v>
      </c>
      <c r="AM42" s="4" t="s">
        <v>313</v>
      </c>
      <c r="AN42" s="10" t="s">
        <v>213</v>
      </c>
      <c r="AO42" s="4">
        <f>VLOOKUP(AN42,Claim!$L$4:$N$17,2,FALSE)</f>
        <v>3</v>
      </c>
      <c r="AP42" s="10" t="s">
        <v>491</v>
      </c>
      <c r="AQ42" s="10" t="s">
        <v>368</v>
      </c>
      <c r="AR42" s="4" t="s">
        <v>369</v>
      </c>
      <c r="AS42" s="4" t="s">
        <v>370</v>
      </c>
      <c r="AT42" s="4" t="s">
        <v>371</v>
      </c>
      <c r="AU42" s="10" t="s">
        <v>231</v>
      </c>
      <c r="AV42" s="4" t="s">
        <v>333</v>
      </c>
      <c r="AW42" s="4" t="s">
        <v>334</v>
      </c>
      <c r="AX42" s="4" t="s">
        <v>335</v>
      </c>
      <c r="AY42" s="10" t="s">
        <v>235</v>
      </c>
      <c r="AZ42" s="4" t="s">
        <v>240</v>
      </c>
      <c r="BA42" s="4" t="s">
        <v>240</v>
      </c>
      <c r="BB42" s="4" t="s">
        <v>531</v>
      </c>
      <c r="BC42" s="4" t="s">
        <v>531</v>
      </c>
      <c r="BD42" s="4" t="str">
        <f t="shared" si="4"/>
        <v>Minor</v>
      </c>
      <c r="BE42" s="4">
        <f t="shared" si="5"/>
        <v>600022</v>
      </c>
      <c r="BF42" s="56">
        <v>33293</v>
      </c>
      <c r="BG42" s="20" t="str">
        <f t="shared" si="6"/>
        <v>PL4915</v>
      </c>
      <c r="BH42" s="4" t="s">
        <v>565</v>
      </c>
      <c r="BI42" s="4" t="s">
        <v>567</v>
      </c>
      <c r="BJ42" s="4">
        <f t="shared" si="9"/>
        <v>37</v>
      </c>
      <c r="BK42" s="10" t="s">
        <v>403</v>
      </c>
      <c r="BL42" s="10" t="s">
        <v>412</v>
      </c>
      <c r="BM42" s="10" t="s">
        <v>416</v>
      </c>
      <c r="BN42" s="10">
        <v>7</v>
      </c>
      <c r="BO42" s="10">
        <v>4</v>
      </c>
      <c r="BP42" s="10">
        <v>8</v>
      </c>
      <c r="BQ42" s="4" t="s">
        <v>568</v>
      </c>
      <c r="BR42" s="4" t="s">
        <v>569</v>
      </c>
      <c r="BS42" s="4" t="s">
        <v>570</v>
      </c>
      <c r="BT42" s="4" t="s">
        <v>571</v>
      </c>
      <c r="BU42" s="19">
        <f t="shared" si="7"/>
        <v>33293</v>
      </c>
      <c r="BV42" s="4" t="s">
        <v>567</v>
      </c>
      <c r="BW42" s="4" t="s">
        <v>572</v>
      </c>
      <c r="BX42" s="48">
        <f t="shared" ca="1" si="8"/>
        <v>27.268493150684932</v>
      </c>
    </row>
    <row r="43" spans="2:76" x14ac:dyDescent="0.25">
      <c r="B43" s="4" t="str">
        <f>VLOOKUP($C43,'Billing and Rendering'!$B$3:$K$14,9,FALSE)</f>
        <v>OON</v>
      </c>
      <c r="C43" s="4" t="s">
        <v>170</v>
      </c>
      <c r="D43" s="4">
        <f>VLOOKUP($C43,'Billing and Rendering'!$B$3:$K$14,2,FALSE)</f>
        <v>12</v>
      </c>
      <c r="E43" s="4" t="str">
        <f>VLOOKUP($C43,'Billing and Rendering'!$B$3:$K$14,E$1,FALSE)</f>
        <v>Multispeciality</v>
      </c>
      <c r="F43" s="4" t="str">
        <f>VLOOKUP($C43,'Billing and Rendering'!$B$3:$K$14,F$1,FALSE)</f>
        <v>Chennai</v>
      </c>
      <c r="G43" s="4">
        <f>VLOOKUP($C43,'Billing and Rendering'!$B$3:$K$14,G$1,FALSE)</f>
        <v>600013</v>
      </c>
      <c r="H43" s="4" t="str">
        <f>VLOOKUP($C43,'Billing and Rendering'!$B$3:$K$14,H$1,FALSE)</f>
        <v>TamilNadu</v>
      </c>
      <c r="I43" s="4" t="str">
        <f>VLOOKUP($C43,'Billing and Rendering'!$B$3:$K$14,I$1,FALSE)</f>
        <v>India</v>
      </c>
      <c r="J43" s="4" t="str">
        <f>VLOOKUP($C43,'Billing and Rendering'!$B$3:$K$14,J$1,FALSE)</f>
        <v>BLRTHTN</v>
      </c>
      <c r="K43" s="4" t="str">
        <f>VLOOKUP($L43,'Billing and Rendering'!$B$3:$K$14,9,FALSE)</f>
        <v>INN</v>
      </c>
      <c r="L43" s="4" t="s">
        <v>160</v>
      </c>
      <c r="M43" s="4">
        <f>VLOOKUP($L43,'Billing and Rendering'!$B$3:$K$14,M$1,FALSE)</f>
        <v>2</v>
      </c>
      <c r="N43" s="4" t="str">
        <f>VLOOKUP($L43,'Billing and Rendering'!$B$3:$K$14,N$1,FALSE)</f>
        <v>Speciality</v>
      </c>
      <c r="O43" s="4" t="str">
        <f>VLOOKUP($L43,'Billing and Rendering'!$B$3:$K$14,O$1,FALSE)</f>
        <v>Chennai</v>
      </c>
      <c r="P43" s="4">
        <f>VLOOKUP($L43,'Billing and Rendering'!$B$3:$K$14,P$1,FALSE)</f>
        <v>600037</v>
      </c>
      <c r="Q43" s="4" t="str">
        <f>VLOOKUP($L43,'Billing and Rendering'!$B$3:$K$14,Q$1,FALSE)</f>
        <v>TamilNadu</v>
      </c>
      <c r="R43" s="4" t="str">
        <f>VLOOKUP($L43,'Billing and Rendering'!$B$3:$K$14,R$1,FALSE)</f>
        <v>India</v>
      </c>
      <c r="S43" s="19">
        <f>S36-80</f>
        <v>41175</v>
      </c>
      <c r="T43" s="4">
        <v>9024</v>
      </c>
      <c r="U43" s="4" t="s">
        <v>199</v>
      </c>
      <c r="V43" s="4">
        <v>10000</v>
      </c>
      <c r="W43" s="4" t="str">
        <f t="shared" si="0"/>
        <v>CHE</v>
      </c>
      <c r="X43" s="4" t="s">
        <v>175</v>
      </c>
      <c r="Y43" s="19">
        <f t="shared" si="1"/>
        <v>41176</v>
      </c>
      <c r="Z43" s="19">
        <f t="shared" ca="1" si="2"/>
        <v>41806</v>
      </c>
      <c r="AA43" s="10" t="s">
        <v>186</v>
      </c>
      <c r="AB43" s="10" t="s">
        <v>194</v>
      </c>
      <c r="AC43" s="19">
        <v>41115</v>
      </c>
      <c r="AD43" s="19">
        <v>41305</v>
      </c>
      <c r="AE43" s="4">
        <v>720000</v>
      </c>
      <c r="AF43" s="4" t="s">
        <v>455</v>
      </c>
      <c r="AG43" s="4" t="str">
        <f t="shared" si="3"/>
        <v>CLPR76920</v>
      </c>
      <c r="AH43" s="10" t="s">
        <v>206</v>
      </c>
      <c r="AI43" s="10" t="s">
        <v>206</v>
      </c>
      <c r="AJ43" s="4" t="s">
        <v>323</v>
      </c>
      <c r="AK43" s="4" t="s">
        <v>324</v>
      </c>
      <c r="AL43" s="4" t="s">
        <v>325</v>
      </c>
      <c r="AM43" s="4" t="s">
        <v>326</v>
      </c>
      <c r="AN43" s="10" t="s">
        <v>212</v>
      </c>
      <c r="AO43" s="4">
        <f>VLOOKUP(AN43,Claim!$L$4:$N$17,2,FALSE)</f>
        <v>2</v>
      </c>
      <c r="AP43" s="10" t="s">
        <v>491</v>
      </c>
      <c r="AQ43" s="10" t="s">
        <v>381</v>
      </c>
      <c r="AR43" s="4" t="s">
        <v>382</v>
      </c>
      <c r="AS43" s="4" t="s">
        <v>383</v>
      </c>
      <c r="AT43" s="4" t="s">
        <v>384</v>
      </c>
      <c r="AU43" s="10" t="s">
        <v>232</v>
      </c>
      <c r="AV43" s="4" t="s">
        <v>346</v>
      </c>
      <c r="AW43" s="4" t="s">
        <v>347</v>
      </c>
      <c r="AX43" s="4" t="s">
        <v>348</v>
      </c>
      <c r="AY43" s="10" t="s">
        <v>235</v>
      </c>
      <c r="AZ43" s="4" t="s">
        <v>239</v>
      </c>
      <c r="BA43" s="4" t="s">
        <v>239</v>
      </c>
      <c r="BB43" s="4" t="s">
        <v>532</v>
      </c>
      <c r="BC43" s="4" t="s">
        <v>532</v>
      </c>
      <c r="BD43" s="4" t="str">
        <f t="shared" si="4"/>
        <v>Multispeciality</v>
      </c>
      <c r="BE43" s="4">
        <f t="shared" si="5"/>
        <v>600013</v>
      </c>
      <c r="BF43" s="56">
        <v>35593</v>
      </c>
      <c r="BG43" s="20" t="str">
        <f t="shared" si="6"/>
        <v>PL9024</v>
      </c>
      <c r="BH43" s="4" t="s">
        <v>565</v>
      </c>
      <c r="BI43" s="4" t="s">
        <v>567</v>
      </c>
      <c r="BJ43" s="4">
        <f t="shared" si="9"/>
        <v>38</v>
      </c>
      <c r="BK43" s="10" t="s">
        <v>404</v>
      </c>
      <c r="BL43" s="10" t="s">
        <v>413</v>
      </c>
      <c r="BM43" s="10" t="s">
        <v>195</v>
      </c>
      <c r="BN43" s="10">
        <v>4</v>
      </c>
      <c r="BO43" s="10">
        <v>1</v>
      </c>
      <c r="BP43" s="10">
        <v>5</v>
      </c>
      <c r="BQ43" s="4" t="s">
        <v>568</v>
      </c>
      <c r="BR43" s="4" t="s">
        <v>569</v>
      </c>
      <c r="BS43" s="4" t="s">
        <v>570</v>
      </c>
      <c r="BT43" s="4" t="s">
        <v>571</v>
      </c>
      <c r="BU43" s="19">
        <f t="shared" si="7"/>
        <v>35593</v>
      </c>
      <c r="BV43" s="4" t="s">
        <v>567</v>
      </c>
      <c r="BW43" s="4" t="s">
        <v>572</v>
      </c>
      <c r="BX43" s="48">
        <f t="shared" ca="1" si="8"/>
        <v>20.967123287671232</v>
      </c>
    </row>
    <row r="44" spans="2:76" x14ac:dyDescent="0.25">
      <c r="B44" s="4" t="str">
        <f>VLOOKUP($C44,'Billing and Rendering'!$B$3:$K$14,9,FALSE)</f>
        <v>INN</v>
      </c>
      <c r="C44" s="4" t="s">
        <v>163</v>
      </c>
      <c r="D44" s="4">
        <f>VLOOKUP($C44,'Billing and Rendering'!$B$3:$K$14,2,FALSE)</f>
        <v>5</v>
      </c>
      <c r="E44" s="4" t="str">
        <f>VLOOKUP($C44,'Billing and Rendering'!$B$3:$K$14,E$1,FALSE)</f>
        <v>Multispeciality</v>
      </c>
      <c r="F44" s="4" t="str">
        <f>VLOOKUP($C44,'Billing and Rendering'!$B$3:$K$14,F$1,FALSE)</f>
        <v>Chennai</v>
      </c>
      <c r="G44" s="4">
        <f>VLOOKUP($C44,'Billing and Rendering'!$B$3:$K$14,G$1,FALSE)</f>
        <v>600053</v>
      </c>
      <c r="H44" s="4" t="str">
        <f>VLOOKUP($C44,'Billing and Rendering'!$B$3:$K$14,H$1,FALSE)</f>
        <v>TamilNadu</v>
      </c>
      <c r="I44" s="4" t="str">
        <f>VLOOKUP($C44,'Billing and Rendering'!$B$3:$K$14,I$1,FALSE)</f>
        <v>India</v>
      </c>
      <c r="J44" s="4" t="str">
        <f>VLOOKUP($C44,'Billing and Rendering'!$B$3:$K$14,J$1,FALSE)</f>
        <v>SRMCDTN</v>
      </c>
      <c r="K44" s="4" t="str">
        <f>VLOOKUP($L44,'Billing and Rendering'!$B$3:$K$14,9,FALSE)</f>
        <v>INN</v>
      </c>
      <c r="L44" s="4" t="s">
        <v>159</v>
      </c>
      <c r="M44" s="4">
        <f>VLOOKUP($L44,'Billing and Rendering'!$B$3:$K$14,M$1,FALSE)</f>
        <v>1</v>
      </c>
      <c r="N44" s="4" t="str">
        <f>VLOOKUP($L44,'Billing and Rendering'!$B$3:$K$14,N$1,FALSE)</f>
        <v>Multispeciality</v>
      </c>
      <c r="O44" s="4" t="str">
        <f>VLOOKUP($L44,'Billing and Rendering'!$B$3:$K$14,O$1,FALSE)</f>
        <v>Chennai</v>
      </c>
      <c r="P44" s="4">
        <f>VLOOKUP($L44,'Billing and Rendering'!$B$3:$K$14,P$1,FALSE)</f>
        <v>600004</v>
      </c>
      <c r="Q44" s="4" t="str">
        <f>VLOOKUP($L44,'Billing and Rendering'!$B$3:$K$14,Q$1,FALSE)</f>
        <v>TamilNadu</v>
      </c>
      <c r="R44" s="4" t="str">
        <f>VLOOKUP($L44,'Billing and Rendering'!$B$3:$K$14,R$1,FALSE)</f>
        <v>India</v>
      </c>
      <c r="S44" s="19">
        <f>S36-400</f>
        <v>40855</v>
      </c>
      <c r="T44" s="4">
        <v>8690</v>
      </c>
      <c r="U44" s="4" t="s">
        <v>198</v>
      </c>
      <c r="V44" s="4">
        <v>3000</v>
      </c>
      <c r="W44" s="4" t="str">
        <f t="shared" si="0"/>
        <v>CHE</v>
      </c>
      <c r="X44" s="4" t="s">
        <v>175</v>
      </c>
      <c r="Y44" s="19">
        <f t="shared" si="1"/>
        <v>40856</v>
      </c>
      <c r="Z44" s="19">
        <f t="shared" ca="1" si="2"/>
        <v>41336</v>
      </c>
      <c r="AA44" s="10" t="s">
        <v>187</v>
      </c>
      <c r="AB44" s="10" t="s">
        <v>191</v>
      </c>
      <c r="AC44" s="19">
        <v>40775</v>
      </c>
      <c r="AD44" s="19">
        <v>41075</v>
      </c>
      <c r="AE44" s="4">
        <v>400000</v>
      </c>
      <c r="AF44" s="4" t="s">
        <v>456</v>
      </c>
      <c r="AG44" s="4" t="str">
        <f t="shared" si="3"/>
        <v>CLPR96760</v>
      </c>
      <c r="AH44" s="10" t="s">
        <v>207</v>
      </c>
      <c r="AI44" s="10" t="s">
        <v>207</v>
      </c>
      <c r="AJ44" s="4" t="s">
        <v>336</v>
      </c>
      <c r="AK44" s="4" t="s">
        <v>337</v>
      </c>
      <c r="AL44" s="4" t="s">
        <v>338</v>
      </c>
      <c r="AM44" s="4" t="s">
        <v>339</v>
      </c>
      <c r="AN44" s="10" t="s">
        <v>213</v>
      </c>
      <c r="AO44" s="4">
        <f>VLOOKUP(AN44,Claim!$L$4:$N$17,2,FALSE)</f>
        <v>3</v>
      </c>
      <c r="AP44" s="10" t="s">
        <v>491</v>
      </c>
      <c r="AQ44" s="10" t="s">
        <v>386</v>
      </c>
      <c r="AR44" s="4" t="s">
        <v>387</v>
      </c>
      <c r="AS44" s="4" t="s">
        <v>388</v>
      </c>
      <c r="AT44" s="4" t="s">
        <v>389</v>
      </c>
      <c r="AU44" s="10" t="s">
        <v>233</v>
      </c>
      <c r="AV44" s="4" t="s">
        <v>359</v>
      </c>
      <c r="AW44" s="4" t="s">
        <v>360</v>
      </c>
      <c r="AX44" s="4" t="s">
        <v>361</v>
      </c>
      <c r="AY44" s="10" t="s">
        <v>235</v>
      </c>
      <c r="AZ44" s="4" t="s">
        <v>241</v>
      </c>
      <c r="BA44" s="4" t="s">
        <v>241</v>
      </c>
      <c r="BB44" s="4" t="s">
        <v>533</v>
      </c>
      <c r="BC44" s="4" t="s">
        <v>533</v>
      </c>
      <c r="BD44" s="4" t="str">
        <f t="shared" si="4"/>
        <v>Multispeciality</v>
      </c>
      <c r="BE44" s="4">
        <f t="shared" si="5"/>
        <v>600053</v>
      </c>
      <c r="BF44" s="56">
        <v>35993</v>
      </c>
      <c r="BG44" s="20" t="str">
        <f t="shared" si="6"/>
        <v>PL8690</v>
      </c>
      <c r="BH44" s="4" t="s">
        <v>565</v>
      </c>
      <c r="BI44" s="4" t="s">
        <v>567</v>
      </c>
      <c r="BJ44" s="4">
        <f t="shared" si="9"/>
        <v>39</v>
      </c>
      <c r="BK44" s="10" t="s">
        <v>405</v>
      </c>
      <c r="BL44" s="10" t="s">
        <v>414</v>
      </c>
      <c r="BM44" s="10" t="s">
        <v>195</v>
      </c>
      <c r="BN44" s="10">
        <v>5</v>
      </c>
      <c r="BO44" s="10">
        <v>2</v>
      </c>
      <c r="BP44" s="10">
        <v>6</v>
      </c>
      <c r="BQ44" s="4" t="s">
        <v>568</v>
      </c>
      <c r="BR44" s="4" t="s">
        <v>569</v>
      </c>
      <c r="BS44" s="4" t="s">
        <v>570</v>
      </c>
      <c r="BT44" s="4" t="s">
        <v>571</v>
      </c>
      <c r="BU44" s="19">
        <f t="shared" si="7"/>
        <v>35993</v>
      </c>
      <c r="BV44" s="4" t="s">
        <v>567</v>
      </c>
      <c r="BW44" s="4" t="s">
        <v>572</v>
      </c>
      <c r="BX44" s="48">
        <f t="shared" ca="1" si="8"/>
        <v>19.87123287671233</v>
      </c>
    </row>
    <row r="45" spans="2:76" x14ac:dyDescent="0.25">
      <c r="B45" s="4" t="str">
        <f>VLOOKUP($C45,'Billing and Rendering'!$B$3:$K$14,9,FALSE)</f>
        <v>OON</v>
      </c>
      <c r="C45" s="4" t="s">
        <v>169</v>
      </c>
      <c r="D45" s="4">
        <f>VLOOKUP($C45,'Billing and Rendering'!$B$3:$K$14,2,FALSE)</f>
        <v>11</v>
      </c>
      <c r="E45" s="4" t="str">
        <f>VLOOKUP($C45,'Billing and Rendering'!$B$3:$K$14,E$1,FALSE)</f>
        <v>Multispeciality</v>
      </c>
      <c r="F45" s="4" t="str">
        <f>VLOOKUP($C45,'Billing and Rendering'!$B$3:$K$14,F$1,FALSE)</f>
        <v>Coimbatore</v>
      </c>
      <c r="G45" s="4">
        <f>VLOOKUP($C45,'Billing and Rendering'!$B$3:$K$14,G$1,FALSE)</f>
        <v>641004</v>
      </c>
      <c r="H45" s="4" t="str">
        <f>VLOOKUP($C45,'Billing and Rendering'!$B$3:$K$14,H$1,FALSE)</f>
        <v>TamilNadu</v>
      </c>
      <c r="I45" s="4" t="str">
        <f>VLOOKUP($C45,'Billing and Rendering'!$B$3:$K$14,I$1,FALSE)</f>
        <v>India</v>
      </c>
      <c r="J45" s="4" t="str">
        <f>VLOOKUP($C45,'Billing and Rendering'!$B$3:$K$14,J$1,FALSE)</f>
        <v>KMCTTTN</v>
      </c>
      <c r="K45" s="4" t="str">
        <f>VLOOKUP($L45,'Billing and Rendering'!$B$3:$K$14,9,FALSE)</f>
        <v>INN</v>
      </c>
      <c r="L45" s="4" t="s">
        <v>164</v>
      </c>
      <c r="M45" s="4">
        <f>VLOOKUP($L45,'Billing and Rendering'!$B$3:$K$14,M$1,FALSE)</f>
        <v>6</v>
      </c>
      <c r="N45" s="4" t="str">
        <f>VLOOKUP($L45,'Billing and Rendering'!$B$3:$K$14,N$1,FALSE)</f>
        <v>Minor</v>
      </c>
      <c r="O45" s="4" t="str">
        <f>VLOOKUP($L45,'Billing and Rendering'!$B$3:$K$14,O$1,FALSE)</f>
        <v>Chennai</v>
      </c>
      <c r="P45" s="4">
        <f>VLOOKUP($L45,'Billing and Rendering'!$B$3:$K$14,P$1,FALSE)</f>
        <v>600022</v>
      </c>
      <c r="Q45" s="4" t="str">
        <f>VLOOKUP($L45,'Billing and Rendering'!$B$3:$K$14,Q$1,FALSE)</f>
        <v>TamilNadu</v>
      </c>
      <c r="R45" s="4" t="str">
        <f>VLOOKUP($L45,'Billing and Rendering'!$B$3:$K$14,R$1,FALSE)</f>
        <v>India</v>
      </c>
      <c r="S45" s="19">
        <f>S36+23</f>
        <v>41278</v>
      </c>
      <c r="T45" s="4">
        <v>2488</v>
      </c>
      <c r="U45" s="4" t="s">
        <v>197</v>
      </c>
      <c r="V45" s="4">
        <v>3000</v>
      </c>
      <c r="W45" s="4" t="str">
        <f t="shared" si="0"/>
        <v>COI</v>
      </c>
      <c r="X45" s="4" t="s">
        <v>179</v>
      </c>
      <c r="Y45" s="19">
        <f t="shared" si="1"/>
        <v>41279</v>
      </c>
      <c r="Z45" s="19">
        <f t="shared" ca="1" si="2"/>
        <v>41929</v>
      </c>
      <c r="AA45" s="10" t="s">
        <v>188</v>
      </c>
      <c r="AB45" s="10" t="s">
        <v>192</v>
      </c>
      <c r="AC45" s="19">
        <v>41178</v>
      </c>
      <c r="AD45" s="19">
        <v>41378</v>
      </c>
      <c r="AE45" s="4">
        <v>440000</v>
      </c>
      <c r="AF45" s="4" t="s">
        <v>457</v>
      </c>
      <c r="AG45" s="4" t="str">
        <f t="shared" si="3"/>
        <v>CLPR59790</v>
      </c>
      <c r="AH45" s="10" t="s">
        <v>208</v>
      </c>
      <c r="AI45" s="10" t="s">
        <v>208</v>
      </c>
      <c r="AJ45" s="4" t="s">
        <v>349</v>
      </c>
      <c r="AK45" s="4" t="s">
        <v>350</v>
      </c>
      <c r="AL45" s="4" t="s">
        <v>351</v>
      </c>
      <c r="AM45" s="4" t="s">
        <v>352</v>
      </c>
      <c r="AN45" s="10" t="s">
        <v>214</v>
      </c>
      <c r="AO45" s="4">
        <f>VLOOKUP(AN45,Claim!$L$4:$N$17,2,FALSE)</f>
        <v>4</v>
      </c>
      <c r="AP45" s="10" t="s">
        <v>491</v>
      </c>
      <c r="AQ45" s="10" t="s">
        <v>391</v>
      </c>
      <c r="AR45" s="4" t="s">
        <v>392</v>
      </c>
      <c r="AS45" s="4" t="s">
        <v>393</v>
      </c>
      <c r="AT45" s="4" t="s">
        <v>394</v>
      </c>
      <c r="AU45" s="10" t="s">
        <v>234</v>
      </c>
      <c r="AV45" s="4" t="s">
        <v>372</v>
      </c>
      <c r="AW45" s="4" t="s">
        <v>373</v>
      </c>
      <c r="AX45" s="4" t="s">
        <v>374</v>
      </c>
      <c r="AY45" s="10" t="s">
        <v>235</v>
      </c>
      <c r="AZ45" s="4" t="s">
        <v>239</v>
      </c>
      <c r="BA45" s="4" t="s">
        <v>239</v>
      </c>
      <c r="BB45" s="4" t="s">
        <v>534</v>
      </c>
      <c r="BC45" s="4" t="s">
        <v>534</v>
      </c>
      <c r="BD45" s="4" t="str">
        <f t="shared" si="4"/>
        <v>Multispeciality</v>
      </c>
      <c r="BE45" s="4">
        <f t="shared" si="5"/>
        <v>641004</v>
      </c>
      <c r="BF45" s="56">
        <v>39718</v>
      </c>
      <c r="BG45" s="20" t="str">
        <f t="shared" si="6"/>
        <v>PL2488</v>
      </c>
      <c r="BH45" s="4" t="s">
        <v>565</v>
      </c>
      <c r="BI45" s="4" t="s">
        <v>567</v>
      </c>
      <c r="BJ45" s="4">
        <f t="shared" si="9"/>
        <v>40</v>
      </c>
      <c r="BK45" s="10" t="s">
        <v>406</v>
      </c>
      <c r="BL45" s="10" t="s">
        <v>410</v>
      </c>
      <c r="BM45" s="10" t="s">
        <v>417</v>
      </c>
      <c r="BN45" s="10">
        <v>6</v>
      </c>
      <c r="BO45" s="10">
        <v>3</v>
      </c>
      <c r="BP45" s="10">
        <v>7</v>
      </c>
      <c r="BQ45" s="4" t="s">
        <v>568</v>
      </c>
      <c r="BR45" s="4" t="s">
        <v>569</v>
      </c>
      <c r="BS45" s="4" t="s">
        <v>570</v>
      </c>
      <c r="BT45" s="4" t="s">
        <v>571</v>
      </c>
      <c r="BU45" s="19">
        <f t="shared" si="7"/>
        <v>39718</v>
      </c>
      <c r="BV45" s="4" t="s">
        <v>567</v>
      </c>
      <c r="BW45" s="4" t="s">
        <v>572</v>
      </c>
      <c r="BX45" s="48">
        <f t="shared" ca="1" si="8"/>
        <v>9.6657534246575345</v>
      </c>
    </row>
    <row r="46" spans="2:76" x14ac:dyDescent="0.25">
      <c r="B46" s="4" t="str">
        <f>VLOOKUP($C46,'Billing and Rendering'!$B$3:$K$14,9,FALSE)</f>
        <v>INN</v>
      </c>
      <c r="C46" s="4" t="s">
        <v>162</v>
      </c>
      <c r="D46" s="4">
        <f>VLOOKUP($C46,'Billing and Rendering'!$B$3:$K$14,2,FALSE)</f>
        <v>4</v>
      </c>
      <c r="E46" s="4" t="str">
        <f>VLOOKUP($C46,'Billing and Rendering'!$B$3:$K$14,E$1,FALSE)</f>
        <v>Minor</v>
      </c>
      <c r="F46" s="4" t="str">
        <f>VLOOKUP($C46,'Billing and Rendering'!$B$3:$K$14,F$1,FALSE)</f>
        <v>Chennai</v>
      </c>
      <c r="G46" s="4">
        <f>VLOOKUP($C46,'Billing and Rendering'!$B$3:$K$14,G$1,FALSE)</f>
        <v>650103</v>
      </c>
      <c r="H46" s="4" t="str">
        <f>VLOOKUP($C46,'Billing and Rendering'!$B$3:$K$14,H$1,FALSE)</f>
        <v>TamilNadu</v>
      </c>
      <c r="I46" s="4" t="str">
        <f>VLOOKUP($C46,'Billing and Rendering'!$B$3:$K$14,I$1,FALSE)</f>
        <v>India</v>
      </c>
      <c r="J46" s="4" t="str">
        <f>VLOOKUP($C46,'Billing and Rendering'!$B$3:$K$14,J$1,FALSE)</f>
        <v>SRYTTTN</v>
      </c>
      <c r="K46" s="4" t="str">
        <f>VLOOKUP($L46,'Billing and Rendering'!$B$3:$K$14,9,FALSE)</f>
        <v>INN</v>
      </c>
      <c r="L46" s="4" t="s">
        <v>160</v>
      </c>
      <c r="M46" s="4">
        <f>VLOOKUP($L46,'Billing and Rendering'!$B$3:$K$14,M$1,FALSE)</f>
        <v>2</v>
      </c>
      <c r="N46" s="4" t="str">
        <f>VLOOKUP($L46,'Billing and Rendering'!$B$3:$K$14,N$1,FALSE)</f>
        <v>Speciality</v>
      </c>
      <c r="O46" s="4" t="str">
        <f>VLOOKUP($L46,'Billing and Rendering'!$B$3:$K$14,O$1,FALSE)</f>
        <v>Chennai</v>
      </c>
      <c r="P46" s="4">
        <f>VLOOKUP($L46,'Billing and Rendering'!$B$3:$K$14,P$1,FALSE)</f>
        <v>600037</v>
      </c>
      <c r="Q46" s="4" t="str">
        <f>VLOOKUP($L46,'Billing and Rendering'!$B$3:$K$14,Q$1,FALSE)</f>
        <v>TamilNadu</v>
      </c>
      <c r="R46" s="4" t="str">
        <f>VLOOKUP($L46,'Billing and Rendering'!$B$3:$K$14,R$1,FALSE)</f>
        <v>India</v>
      </c>
      <c r="S46" s="18">
        <v>41764</v>
      </c>
      <c r="T46" s="4">
        <v>9428</v>
      </c>
      <c r="U46" s="4" t="s">
        <v>199</v>
      </c>
      <c r="V46" s="4">
        <v>120000</v>
      </c>
      <c r="W46" s="4" t="str">
        <f t="shared" si="0"/>
        <v>CHE</v>
      </c>
      <c r="X46" s="4" t="s">
        <v>175</v>
      </c>
      <c r="Y46" s="19">
        <f t="shared" si="1"/>
        <v>41765</v>
      </c>
      <c r="Z46" s="19">
        <f t="shared" ca="1" si="2"/>
        <v>42475</v>
      </c>
      <c r="AA46" s="10" t="s">
        <v>189</v>
      </c>
      <c r="AB46" s="10" t="s">
        <v>193</v>
      </c>
      <c r="AC46" s="19">
        <v>41684</v>
      </c>
      <c r="AD46" s="19">
        <v>41874</v>
      </c>
      <c r="AE46" s="4">
        <v>720000</v>
      </c>
      <c r="AF46" s="4" t="s">
        <v>458</v>
      </c>
      <c r="AG46" s="4" t="str">
        <f t="shared" si="3"/>
        <v>CLPR58090</v>
      </c>
      <c r="AH46" s="10" t="s">
        <v>209</v>
      </c>
      <c r="AI46" s="10" t="s">
        <v>209</v>
      </c>
      <c r="AJ46" s="4" t="s">
        <v>362</v>
      </c>
      <c r="AK46" s="4" t="s">
        <v>363</v>
      </c>
      <c r="AL46" s="4" t="s">
        <v>364</v>
      </c>
      <c r="AM46" s="4" t="s">
        <v>365</v>
      </c>
      <c r="AN46" s="10" t="s">
        <v>215</v>
      </c>
      <c r="AO46" s="4">
        <f>VLOOKUP(AN46,Claim!$L$4:$N$17,2,FALSE)</f>
        <v>5</v>
      </c>
      <c r="AP46" s="10" t="s">
        <v>491</v>
      </c>
      <c r="AQ46" s="10" t="s">
        <v>396</v>
      </c>
      <c r="AR46" s="4" t="s">
        <v>397</v>
      </c>
      <c r="AS46" s="4" t="s">
        <v>398</v>
      </c>
      <c r="AT46" s="4" t="s">
        <v>399</v>
      </c>
      <c r="AU46" s="10" t="s">
        <v>228</v>
      </c>
      <c r="AV46" s="4" t="s">
        <v>294</v>
      </c>
      <c r="AW46" s="4" t="s">
        <v>295</v>
      </c>
      <c r="AX46" s="4" t="s">
        <v>296</v>
      </c>
      <c r="AY46" s="10" t="s">
        <v>235</v>
      </c>
      <c r="AZ46" s="10" t="s">
        <v>238</v>
      </c>
      <c r="BA46" s="10" t="s">
        <v>238</v>
      </c>
      <c r="BB46" s="4" t="s">
        <v>535</v>
      </c>
      <c r="BC46" s="4" t="s">
        <v>535</v>
      </c>
      <c r="BD46" s="4" t="str">
        <f t="shared" si="4"/>
        <v>Minor</v>
      </c>
      <c r="BE46" s="4">
        <f t="shared" si="5"/>
        <v>650103</v>
      </c>
      <c r="BF46" s="56">
        <v>32793</v>
      </c>
      <c r="BG46" s="20" t="str">
        <f t="shared" si="6"/>
        <v>PL9428</v>
      </c>
      <c r="BH46" s="4" t="s">
        <v>565</v>
      </c>
      <c r="BI46" s="4" t="s">
        <v>567</v>
      </c>
      <c r="BJ46" s="4">
        <f t="shared" si="9"/>
        <v>41</v>
      </c>
      <c r="BK46" s="10" t="s">
        <v>407</v>
      </c>
      <c r="BL46" s="10" t="s">
        <v>411</v>
      </c>
      <c r="BM46" s="10" t="s">
        <v>415</v>
      </c>
      <c r="BN46" s="10">
        <v>7</v>
      </c>
      <c r="BO46" s="10">
        <v>4</v>
      </c>
      <c r="BP46" s="10">
        <v>8</v>
      </c>
      <c r="BQ46" s="4" t="s">
        <v>568</v>
      </c>
      <c r="BR46" s="4" t="s">
        <v>569</v>
      </c>
      <c r="BS46" s="4" t="s">
        <v>570</v>
      </c>
      <c r="BT46" s="4" t="s">
        <v>571</v>
      </c>
      <c r="BU46" s="19">
        <f t="shared" si="7"/>
        <v>32793</v>
      </c>
      <c r="BV46" s="4" t="s">
        <v>567</v>
      </c>
      <c r="BW46" s="4" t="s">
        <v>572</v>
      </c>
      <c r="BX46" s="48">
        <f t="shared" ca="1" si="8"/>
        <v>28.638356164383563</v>
      </c>
    </row>
    <row r="47" spans="2:76" x14ac:dyDescent="0.25">
      <c r="B47" s="4" t="str">
        <f>VLOOKUP($C47,'Billing and Rendering'!$B$3:$K$14,9,FALSE)</f>
        <v>OON</v>
      </c>
      <c r="C47" s="4" t="s">
        <v>168</v>
      </c>
      <c r="D47" s="4">
        <f>VLOOKUP($C47,'Billing and Rendering'!$B$3:$K$14,2,FALSE)</f>
        <v>10</v>
      </c>
      <c r="E47" s="4" t="str">
        <f>VLOOKUP($C47,'Billing and Rendering'!$B$3:$K$14,E$1,FALSE)</f>
        <v>Speciality</v>
      </c>
      <c r="F47" s="4" t="str">
        <f>VLOOKUP($C47,'Billing and Rendering'!$B$3:$K$14,F$1,FALSE)</f>
        <v>Madurai</v>
      </c>
      <c r="G47" s="4">
        <f>VLOOKUP($C47,'Billing and Rendering'!$B$3:$K$14,G$1,FALSE)</f>
        <v>625001</v>
      </c>
      <c r="H47" s="4" t="str">
        <f>VLOOKUP($C47,'Billing and Rendering'!$B$3:$K$14,H$1,FALSE)</f>
        <v>TamilNadu</v>
      </c>
      <c r="I47" s="4" t="str">
        <f>VLOOKUP($C47,'Billing and Rendering'!$B$3:$K$14,I$1,FALSE)</f>
        <v>India</v>
      </c>
      <c r="J47" s="4" t="str">
        <f>VLOOKUP($C47,'Billing and Rendering'!$B$3:$K$14,J$1,FALSE)</f>
        <v>AGRMDTN</v>
      </c>
      <c r="K47" s="4" t="str">
        <f>VLOOKUP($L47,'Billing and Rendering'!$B$3:$K$14,9,FALSE)</f>
        <v>OON</v>
      </c>
      <c r="L47" s="4" t="s">
        <v>165</v>
      </c>
      <c r="M47" s="4">
        <f>VLOOKUP($L47,'Billing and Rendering'!$B$3:$K$14,M$1,FALSE)</f>
        <v>7</v>
      </c>
      <c r="N47" s="4" t="str">
        <f>VLOOKUP($L47,'Billing and Rendering'!$B$3:$K$14,N$1,FALSE)</f>
        <v>Multispeciality</v>
      </c>
      <c r="O47" s="4" t="str">
        <f>VLOOKUP($L47,'Billing and Rendering'!$B$3:$K$14,O$1,FALSE)</f>
        <v>Chennai</v>
      </c>
      <c r="P47" s="4">
        <f>VLOOKUP($L47,'Billing and Rendering'!$B$3:$K$14,P$1,FALSE)</f>
        <v>600033</v>
      </c>
      <c r="Q47" s="4" t="str">
        <f>VLOOKUP($L47,'Billing and Rendering'!$B$3:$K$14,Q$1,FALSE)</f>
        <v>TamilNadu</v>
      </c>
      <c r="R47" s="4" t="str">
        <f>VLOOKUP($L47,'Billing and Rendering'!$B$3:$K$14,R$1,FALSE)</f>
        <v>India</v>
      </c>
      <c r="S47" s="19">
        <f>S46-3004</f>
        <v>38760</v>
      </c>
      <c r="T47" s="4">
        <v>5704</v>
      </c>
      <c r="U47" s="4" t="s">
        <v>182</v>
      </c>
      <c r="V47" s="4">
        <v>567</v>
      </c>
      <c r="W47" s="4" t="str">
        <f t="shared" si="0"/>
        <v>MAD</v>
      </c>
      <c r="X47" s="4" t="s">
        <v>178</v>
      </c>
      <c r="Y47" s="19">
        <f t="shared" si="1"/>
        <v>38761</v>
      </c>
      <c r="Z47" s="19">
        <f t="shared" ca="1" si="2"/>
        <v>39261</v>
      </c>
      <c r="AA47" s="10" t="s">
        <v>190</v>
      </c>
      <c r="AB47" s="10" t="s">
        <v>194</v>
      </c>
      <c r="AC47" s="19">
        <v>38670</v>
      </c>
      <c r="AD47" s="19">
        <v>38730</v>
      </c>
      <c r="AE47" s="4">
        <v>160000</v>
      </c>
      <c r="AF47" s="4" t="s">
        <v>459</v>
      </c>
      <c r="AG47" s="4" t="str">
        <f t="shared" si="3"/>
        <v>CLPR56450</v>
      </c>
      <c r="AH47" s="10" t="s">
        <v>210</v>
      </c>
      <c r="AI47" s="10" t="s">
        <v>210</v>
      </c>
      <c r="AJ47" s="4" t="s">
        <v>375</v>
      </c>
      <c r="AK47" s="4" t="s">
        <v>376</v>
      </c>
      <c r="AL47" s="4" t="s">
        <v>377</v>
      </c>
      <c r="AM47" s="4" t="s">
        <v>378</v>
      </c>
      <c r="AN47" s="10" t="s">
        <v>216</v>
      </c>
      <c r="AO47" s="4">
        <f>VLOOKUP(AN47,Claim!$L$4:$N$17,2,FALSE)</f>
        <v>6</v>
      </c>
      <c r="AP47" s="10" t="s">
        <v>492</v>
      </c>
      <c r="AQ47" s="10" t="s">
        <v>251</v>
      </c>
      <c r="AR47" s="4" t="s">
        <v>252</v>
      </c>
      <c r="AS47" s="4" t="s">
        <v>253</v>
      </c>
      <c r="AT47" s="4" t="s">
        <v>254</v>
      </c>
      <c r="AU47" s="10" t="s">
        <v>229</v>
      </c>
      <c r="AV47" s="4" t="s">
        <v>307</v>
      </c>
      <c r="AW47" s="4" t="s">
        <v>308</v>
      </c>
      <c r="AX47" s="4" t="s">
        <v>309</v>
      </c>
      <c r="AY47" s="10" t="s">
        <v>235</v>
      </c>
      <c r="AZ47" s="10" t="s">
        <v>239</v>
      </c>
      <c r="BA47" s="10" t="s">
        <v>239</v>
      </c>
      <c r="BB47" s="4" t="s">
        <v>536</v>
      </c>
      <c r="BC47" s="4" t="s">
        <v>536</v>
      </c>
      <c r="BD47" s="4" t="str">
        <f t="shared" si="4"/>
        <v>Speciality</v>
      </c>
      <c r="BE47" s="4">
        <f t="shared" si="5"/>
        <v>625001</v>
      </c>
      <c r="BF47" s="56">
        <v>12393</v>
      </c>
      <c r="BG47" s="20" t="str">
        <f t="shared" si="6"/>
        <v>PL5704</v>
      </c>
      <c r="BH47" s="4" t="s">
        <v>565</v>
      </c>
      <c r="BI47" s="4" t="s">
        <v>567</v>
      </c>
      <c r="BJ47" s="4">
        <f t="shared" si="9"/>
        <v>42</v>
      </c>
      <c r="BK47" s="10" t="s">
        <v>402</v>
      </c>
      <c r="BL47" s="10" t="s">
        <v>412</v>
      </c>
      <c r="BM47" s="10" t="s">
        <v>416</v>
      </c>
      <c r="BN47" s="10">
        <v>4</v>
      </c>
      <c r="BO47" s="10">
        <v>1</v>
      </c>
      <c r="BP47" s="10">
        <v>5</v>
      </c>
      <c r="BQ47" s="4" t="s">
        <v>568</v>
      </c>
      <c r="BR47" s="4" t="s">
        <v>569</v>
      </c>
      <c r="BS47" s="4" t="s">
        <v>570</v>
      </c>
      <c r="BT47" s="4" t="s">
        <v>571</v>
      </c>
      <c r="BU47" s="19">
        <f t="shared" si="7"/>
        <v>12393</v>
      </c>
      <c r="BV47" s="4" t="s">
        <v>567</v>
      </c>
      <c r="BW47" s="4" t="s">
        <v>572</v>
      </c>
      <c r="BX47" s="48">
        <f t="shared" ca="1" si="8"/>
        <v>84.528767123287665</v>
      </c>
    </row>
    <row r="48" spans="2:76" x14ac:dyDescent="0.25">
      <c r="B48" s="4" t="str">
        <f>VLOOKUP($C48,'Billing and Rendering'!$B$3:$K$14,9,FALSE)</f>
        <v>OON</v>
      </c>
      <c r="C48" s="4" t="s">
        <v>169</v>
      </c>
      <c r="D48" s="4">
        <f>VLOOKUP($C48,'Billing and Rendering'!$B$3:$K$14,2,FALSE)</f>
        <v>11</v>
      </c>
      <c r="E48" s="4" t="str">
        <f>VLOOKUP($C48,'Billing and Rendering'!$B$3:$K$14,E$1,FALSE)</f>
        <v>Multispeciality</v>
      </c>
      <c r="F48" s="4" t="str">
        <f>VLOOKUP($C48,'Billing and Rendering'!$B$3:$K$14,F$1,FALSE)</f>
        <v>Coimbatore</v>
      </c>
      <c r="G48" s="4">
        <f>VLOOKUP($C48,'Billing and Rendering'!$B$3:$K$14,G$1,FALSE)</f>
        <v>641004</v>
      </c>
      <c r="H48" s="4" t="str">
        <f>VLOOKUP($C48,'Billing and Rendering'!$B$3:$K$14,H$1,FALSE)</f>
        <v>TamilNadu</v>
      </c>
      <c r="I48" s="4" t="str">
        <f>VLOOKUP($C48,'Billing and Rendering'!$B$3:$K$14,I$1,FALSE)</f>
        <v>India</v>
      </c>
      <c r="J48" s="4" t="str">
        <f>VLOOKUP($C48,'Billing and Rendering'!$B$3:$K$14,J$1,FALSE)</f>
        <v>KMCTTTN</v>
      </c>
      <c r="K48" s="4" t="str">
        <f>VLOOKUP($L48,'Billing and Rendering'!$B$3:$K$14,9,FALSE)</f>
        <v>INN</v>
      </c>
      <c r="L48" s="4" t="s">
        <v>163</v>
      </c>
      <c r="M48" s="4">
        <f>VLOOKUP($L48,'Billing and Rendering'!$B$3:$K$14,M$1,FALSE)</f>
        <v>5</v>
      </c>
      <c r="N48" s="4" t="str">
        <f>VLOOKUP($L48,'Billing and Rendering'!$B$3:$K$14,N$1,FALSE)</f>
        <v>Multispeciality</v>
      </c>
      <c r="O48" s="4" t="str">
        <f>VLOOKUP($L48,'Billing and Rendering'!$B$3:$K$14,O$1,FALSE)</f>
        <v>Chennai</v>
      </c>
      <c r="P48" s="4">
        <f>VLOOKUP($L48,'Billing and Rendering'!$B$3:$K$14,P$1,FALSE)</f>
        <v>600053</v>
      </c>
      <c r="Q48" s="4" t="str">
        <f>VLOOKUP($L48,'Billing and Rendering'!$B$3:$K$14,Q$1,FALSE)</f>
        <v>TamilNadu</v>
      </c>
      <c r="R48" s="4" t="str">
        <f>VLOOKUP($L48,'Billing and Rendering'!$B$3:$K$14,R$1,FALSE)</f>
        <v>India</v>
      </c>
      <c r="S48" s="19">
        <f>S46+278</f>
        <v>42042</v>
      </c>
      <c r="T48" s="4">
        <v>9847</v>
      </c>
      <c r="U48" s="4" t="s">
        <v>195</v>
      </c>
      <c r="V48" s="4">
        <v>12456</v>
      </c>
      <c r="W48" s="4" t="str">
        <f t="shared" si="0"/>
        <v>COI</v>
      </c>
      <c r="X48" s="4" t="s">
        <v>179</v>
      </c>
      <c r="Y48" s="19">
        <f t="shared" si="1"/>
        <v>42043</v>
      </c>
      <c r="Z48" s="19">
        <f t="shared" ca="1" si="2"/>
        <v>42633</v>
      </c>
      <c r="AA48" s="10" t="s">
        <v>187</v>
      </c>
      <c r="AB48" s="10" t="s">
        <v>191</v>
      </c>
      <c r="AC48" s="19">
        <v>41962</v>
      </c>
      <c r="AD48" s="19">
        <v>42142</v>
      </c>
      <c r="AE48" s="4">
        <v>360000</v>
      </c>
      <c r="AF48" s="4" t="s">
        <v>460</v>
      </c>
      <c r="AG48" s="4" t="str">
        <f t="shared" si="3"/>
        <v>CLPR89490</v>
      </c>
      <c r="AH48" s="10" t="s">
        <v>205</v>
      </c>
      <c r="AI48" s="10" t="s">
        <v>205</v>
      </c>
      <c r="AJ48" s="4" t="s">
        <v>310</v>
      </c>
      <c r="AK48" s="4" t="s">
        <v>311</v>
      </c>
      <c r="AL48" s="4" t="s">
        <v>312</v>
      </c>
      <c r="AM48" s="4" t="s">
        <v>313</v>
      </c>
      <c r="AN48" s="10" t="s">
        <v>217</v>
      </c>
      <c r="AO48" s="4">
        <f>VLOOKUP(AN48,Claim!$L$4:$N$17,2,FALSE)</f>
        <v>7</v>
      </c>
      <c r="AP48" s="10" t="s">
        <v>490</v>
      </c>
      <c r="AQ48" s="10" t="s">
        <v>264</v>
      </c>
      <c r="AR48" s="4" t="s">
        <v>265</v>
      </c>
      <c r="AS48" s="4" t="s">
        <v>266</v>
      </c>
      <c r="AT48" s="4" t="s">
        <v>267</v>
      </c>
      <c r="AU48" s="10" t="s">
        <v>230</v>
      </c>
      <c r="AV48" s="4" t="s">
        <v>320</v>
      </c>
      <c r="AW48" s="4" t="s">
        <v>321</v>
      </c>
      <c r="AX48" s="4" t="s">
        <v>322</v>
      </c>
      <c r="AY48" s="10" t="s">
        <v>235</v>
      </c>
      <c r="AZ48" s="10" t="s">
        <v>238</v>
      </c>
      <c r="BA48" s="10" t="s">
        <v>238</v>
      </c>
      <c r="BB48" s="4" t="s">
        <v>537</v>
      </c>
      <c r="BC48" s="4" t="s">
        <v>537</v>
      </c>
      <c r="BD48" s="4" t="str">
        <f t="shared" si="4"/>
        <v>Multispeciality</v>
      </c>
      <c r="BE48" s="4">
        <f t="shared" si="5"/>
        <v>641004</v>
      </c>
      <c r="BF48" s="56">
        <v>38792</v>
      </c>
      <c r="BG48" s="20" t="str">
        <f t="shared" si="6"/>
        <v>PL9847</v>
      </c>
      <c r="BH48" s="4" t="s">
        <v>565</v>
      </c>
      <c r="BI48" s="4" t="s">
        <v>567</v>
      </c>
      <c r="BJ48" s="4">
        <f t="shared" si="9"/>
        <v>43</v>
      </c>
      <c r="BK48" s="10" t="s">
        <v>408</v>
      </c>
      <c r="BL48" s="10" t="s">
        <v>413</v>
      </c>
      <c r="BM48" s="10" t="s">
        <v>195</v>
      </c>
      <c r="BN48" s="10">
        <v>5</v>
      </c>
      <c r="BO48" s="10">
        <v>2</v>
      </c>
      <c r="BP48" s="10">
        <v>6</v>
      </c>
      <c r="BQ48" s="4" t="s">
        <v>568</v>
      </c>
      <c r="BR48" s="4" t="s">
        <v>569</v>
      </c>
      <c r="BS48" s="4" t="s">
        <v>570</v>
      </c>
      <c r="BT48" s="4" t="s">
        <v>571</v>
      </c>
      <c r="BU48" s="19">
        <f t="shared" si="7"/>
        <v>38792</v>
      </c>
      <c r="BV48" s="4" t="s">
        <v>567</v>
      </c>
      <c r="BW48" s="4" t="s">
        <v>572</v>
      </c>
      <c r="BX48" s="48">
        <f t="shared" ca="1" si="8"/>
        <v>12.202739726027398</v>
      </c>
    </row>
    <row r="49" spans="2:76" x14ac:dyDescent="0.25">
      <c r="B49" s="4" t="str">
        <f>VLOOKUP($C49,'Billing and Rendering'!$B$3:$K$14,9,FALSE)</f>
        <v>INN</v>
      </c>
      <c r="C49" s="4" t="s">
        <v>162</v>
      </c>
      <c r="D49" s="4">
        <f>VLOOKUP($C49,'Billing and Rendering'!$B$3:$K$14,2,FALSE)</f>
        <v>4</v>
      </c>
      <c r="E49" s="4" t="str">
        <f>VLOOKUP($C49,'Billing and Rendering'!$B$3:$K$14,E$1,FALSE)</f>
        <v>Minor</v>
      </c>
      <c r="F49" s="4" t="str">
        <f>VLOOKUP($C49,'Billing and Rendering'!$B$3:$K$14,F$1,FALSE)</f>
        <v>Chennai</v>
      </c>
      <c r="G49" s="4">
        <f>VLOOKUP($C49,'Billing and Rendering'!$B$3:$K$14,G$1,FALSE)</f>
        <v>650103</v>
      </c>
      <c r="H49" s="4" t="str">
        <f>VLOOKUP($C49,'Billing and Rendering'!$B$3:$K$14,H$1,FALSE)</f>
        <v>TamilNadu</v>
      </c>
      <c r="I49" s="4" t="str">
        <f>VLOOKUP($C49,'Billing and Rendering'!$B$3:$K$14,I$1,FALSE)</f>
        <v>India</v>
      </c>
      <c r="J49" s="4" t="str">
        <f>VLOOKUP($C49,'Billing and Rendering'!$B$3:$K$14,J$1,FALSE)</f>
        <v>SRYTTTN</v>
      </c>
      <c r="K49" s="4" t="str">
        <f>VLOOKUP($L49,'Billing and Rendering'!$B$3:$K$14,9,FALSE)</f>
        <v>INN</v>
      </c>
      <c r="L49" s="4" t="s">
        <v>162</v>
      </c>
      <c r="M49" s="4">
        <f>VLOOKUP($L49,'Billing and Rendering'!$B$3:$K$14,M$1,FALSE)</f>
        <v>4</v>
      </c>
      <c r="N49" s="4" t="str">
        <f>VLOOKUP($L49,'Billing and Rendering'!$B$3:$K$14,N$1,FALSE)</f>
        <v>Minor</v>
      </c>
      <c r="O49" s="4" t="str">
        <f>VLOOKUP($L49,'Billing and Rendering'!$B$3:$K$14,O$1,FALSE)</f>
        <v>Chennai</v>
      </c>
      <c r="P49" s="4">
        <f>VLOOKUP($L49,'Billing and Rendering'!$B$3:$K$14,P$1,FALSE)</f>
        <v>650103</v>
      </c>
      <c r="Q49" s="4" t="str">
        <f>VLOOKUP($L49,'Billing and Rendering'!$B$3:$K$14,Q$1,FALSE)</f>
        <v>TamilNadu</v>
      </c>
      <c r="R49" s="4" t="str">
        <f>VLOOKUP($L49,'Billing and Rendering'!$B$3:$K$14,R$1,FALSE)</f>
        <v>India</v>
      </c>
      <c r="S49" s="19">
        <f>S46+67</f>
        <v>41831</v>
      </c>
      <c r="T49" s="4">
        <v>3271</v>
      </c>
      <c r="U49" s="4" t="s">
        <v>198</v>
      </c>
      <c r="V49" s="4">
        <v>2000</v>
      </c>
      <c r="W49" s="4" t="str">
        <f t="shared" si="0"/>
        <v>CHE</v>
      </c>
      <c r="X49" s="4" t="s">
        <v>175</v>
      </c>
      <c r="Y49" s="19">
        <f t="shared" si="1"/>
        <v>41832</v>
      </c>
      <c r="Z49" s="19">
        <f t="shared" ca="1" si="2"/>
        <v>42562</v>
      </c>
      <c r="AA49" s="10" t="s">
        <v>188</v>
      </c>
      <c r="AB49" s="10" t="s">
        <v>192</v>
      </c>
      <c r="AC49" s="19">
        <v>41741</v>
      </c>
      <c r="AD49" s="19">
        <v>42031</v>
      </c>
      <c r="AE49" s="4">
        <v>520000</v>
      </c>
      <c r="AF49" s="4" t="s">
        <v>461</v>
      </c>
      <c r="AG49" s="4" t="str">
        <f t="shared" si="3"/>
        <v>CLPR94410</v>
      </c>
      <c r="AH49" s="10" t="s">
        <v>206</v>
      </c>
      <c r="AI49" s="10" t="s">
        <v>206</v>
      </c>
      <c r="AJ49" s="4" t="s">
        <v>323</v>
      </c>
      <c r="AK49" s="4" t="s">
        <v>324</v>
      </c>
      <c r="AL49" s="4" t="s">
        <v>325</v>
      </c>
      <c r="AM49" s="4" t="s">
        <v>326</v>
      </c>
      <c r="AN49" s="10" t="s">
        <v>218</v>
      </c>
      <c r="AO49" s="4">
        <f>VLOOKUP(AN49,Claim!$L$4:$N$17,2,FALSE)</f>
        <v>8</v>
      </c>
      <c r="AP49" s="10" t="s">
        <v>491</v>
      </c>
      <c r="AQ49" s="10" t="s">
        <v>277</v>
      </c>
      <c r="AR49" s="4" t="s">
        <v>278</v>
      </c>
      <c r="AS49" s="4" t="s">
        <v>279</v>
      </c>
      <c r="AT49" s="4" t="s">
        <v>280</v>
      </c>
      <c r="AU49" s="10" t="s">
        <v>231</v>
      </c>
      <c r="AV49" s="4" t="s">
        <v>333</v>
      </c>
      <c r="AW49" s="4" t="s">
        <v>334</v>
      </c>
      <c r="AX49" s="4" t="s">
        <v>335</v>
      </c>
      <c r="AY49" s="4" t="s">
        <v>237</v>
      </c>
      <c r="AZ49" s="10" t="s">
        <v>239</v>
      </c>
      <c r="BA49" s="10" t="s">
        <v>239</v>
      </c>
      <c r="BB49" s="4" t="s">
        <v>538</v>
      </c>
      <c r="BC49" s="4" t="s">
        <v>538</v>
      </c>
      <c r="BD49" s="4" t="str">
        <f t="shared" si="4"/>
        <v>Minor</v>
      </c>
      <c r="BE49" s="4">
        <f t="shared" si="5"/>
        <v>650103</v>
      </c>
      <c r="BF49" s="56">
        <v>41735</v>
      </c>
      <c r="BG49" s="20" t="str">
        <f t="shared" si="6"/>
        <v>PL3271</v>
      </c>
      <c r="BH49" s="4" t="s">
        <v>565</v>
      </c>
      <c r="BI49" s="4" t="s">
        <v>567</v>
      </c>
      <c r="BJ49" s="4">
        <f t="shared" si="9"/>
        <v>44</v>
      </c>
      <c r="BK49" s="10" t="s">
        <v>409</v>
      </c>
      <c r="BL49" s="10" t="s">
        <v>414</v>
      </c>
      <c r="BM49" s="10" t="s">
        <v>195</v>
      </c>
      <c r="BN49" s="10">
        <v>6</v>
      </c>
      <c r="BO49" s="10">
        <v>3</v>
      </c>
      <c r="BP49" s="10">
        <v>7</v>
      </c>
      <c r="BQ49" s="4" t="s">
        <v>568</v>
      </c>
      <c r="BR49" s="4" t="s">
        <v>569</v>
      </c>
      <c r="BS49" s="4" t="s">
        <v>570</v>
      </c>
      <c r="BT49" s="4" t="s">
        <v>571</v>
      </c>
      <c r="BU49" s="19">
        <f t="shared" si="7"/>
        <v>41735</v>
      </c>
      <c r="BV49" s="4" t="s">
        <v>567</v>
      </c>
      <c r="BW49" s="4" t="s">
        <v>572</v>
      </c>
      <c r="BX49" s="48">
        <f t="shared" ca="1" si="8"/>
        <v>4.13972602739726</v>
      </c>
    </row>
    <row r="50" spans="2:76" x14ac:dyDescent="0.25">
      <c r="B50" s="4" t="str">
        <f>VLOOKUP($C50,'Billing and Rendering'!$B$3:$K$14,9,FALSE)</f>
        <v>INN</v>
      </c>
      <c r="C50" s="4" t="s">
        <v>159</v>
      </c>
      <c r="D50" s="4">
        <f>VLOOKUP($C50,'Billing and Rendering'!$B$3:$K$14,2,FALSE)</f>
        <v>1</v>
      </c>
      <c r="E50" s="4" t="str">
        <f>VLOOKUP($C50,'Billing and Rendering'!$B$3:$K$14,E$1,FALSE)</f>
        <v>Multispeciality</v>
      </c>
      <c r="F50" s="4" t="str">
        <f>VLOOKUP($C50,'Billing and Rendering'!$B$3:$K$14,F$1,FALSE)</f>
        <v>Chennai</v>
      </c>
      <c r="G50" s="4">
        <f>VLOOKUP($C50,'Billing and Rendering'!$B$3:$K$14,G$1,FALSE)</f>
        <v>600004</v>
      </c>
      <c r="H50" s="4" t="str">
        <f>VLOOKUP($C50,'Billing and Rendering'!$B$3:$K$14,H$1,FALSE)</f>
        <v>TamilNadu</v>
      </c>
      <c r="I50" s="4" t="str">
        <f>VLOOKUP($C50,'Billing and Rendering'!$B$3:$K$14,I$1,FALSE)</f>
        <v>India</v>
      </c>
      <c r="J50" s="4" t="str">
        <f>VLOOKUP($C50,'Billing and Rendering'!$B$3:$K$14,J$1,FALSE)</f>
        <v>APHPLTN</v>
      </c>
      <c r="K50" s="4" t="str">
        <f>VLOOKUP($L50,'Billing and Rendering'!$B$3:$K$14,9,FALSE)</f>
        <v>INN</v>
      </c>
      <c r="L50" s="4" t="s">
        <v>164</v>
      </c>
      <c r="M50" s="4">
        <f>VLOOKUP($L50,'Billing and Rendering'!$B$3:$K$14,M$1,FALSE)</f>
        <v>6</v>
      </c>
      <c r="N50" s="4" t="str">
        <f>VLOOKUP($L50,'Billing and Rendering'!$B$3:$K$14,N$1,FALSE)</f>
        <v>Minor</v>
      </c>
      <c r="O50" s="4" t="str">
        <f>VLOOKUP($L50,'Billing and Rendering'!$B$3:$K$14,O$1,FALSE)</f>
        <v>Chennai</v>
      </c>
      <c r="P50" s="4">
        <f>VLOOKUP($L50,'Billing and Rendering'!$B$3:$K$14,P$1,FALSE)</f>
        <v>600022</v>
      </c>
      <c r="Q50" s="4" t="str">
        <f>VLOOKUP($L50,'Billing and Rendering'!$B$3:$K$14,Q$1,FALSE)</f>
        <v>TamilNadu</v>
      </c>
      <c r="R50" s="4" t="str">
        <f>VLOOKUP($L50,'Billing and Rendering'!$B$3:$K$14,R$1,FALSE)</f>
        <v>India</v>
      </c>
      <c r="S50" s="19">
        <f>S46-34</f>
        <v>41730</v>
      </c>
      <c r="T50" s="4">
        <v>3746</v>
      </c>
      <c r="U50" s="4" t="s">
        <v>197</v>
      </c>
      <c r="V50" s="4">
        <v>34000</v>
      </c>
      <c r="W50" s="4" t="str">
        <f t="shared" si="0"/>
        <v>CHE</v>
      </c>
      <c r="X50" s="4" t="s">
        <v>175</v>
      </c>
      <c r="Y50" s="19">
        <f t="shared" si="1"/>
        <v>41731</v>
      </c>
      <c r="Z50" s="19">
        <f t="shared" ca="1" si="2"/>
        <v>42201</v>
      </c>
      <c r="AA50" s="10" t="s">
        <v>184</v>
      </c>
      <c r="AB50" s="10" t="s">
        <v>192</v>
      </c>
      <c r="AC50" s="19">
        <v>41650</v>
      </c>
      <c r="AD50" s="19">
        <v>41830</v>
      </c>
      <c r="AE50" s="4">
        <v>560000</v>
      </c>
      <c r="AF50" s="4" t="s">
        <v>462</v>
      </c>
      <c r="AG50" s="4" t="str">
        <f t="shared" si="3"/>
        <v>CLPR90850</v>
      </c>
      <c r="AH50" s="10" t="s">
        <v>207</v>
      </c>
      <c r="AI50" s="10" t="s">
        <v>207</v>
      </c>
      <c r="AJ50" s="4" t="s">
        <v>336</v>
      </c>
      <c r="AK50" s="4" t="s">
        <v>337</v>
      </c>
      <c r="AL50" s="4" t="s">
        <v>338</v>
      </c>
      <c r="AM50" s="4" t="s">
        <v>339</v>
      </c>
      <c r="AN50" s="10" t="s">
        <v>219</v>
      </c>
      <c r="AO50" s="4">
        <f>VLOOKUP(AN50,Claim!$L$4:$N$17,2,FALSE)</f>
        <v>9</v>
      </c>
      <c r="AP50" s="10" t="s">
        <v>493</v>
      </c>
      <c r="AQ50" s="10" t="s">
        <v>290</v>
      </c>
      <c r="AR50" s="4" t="s">
        <v>291</v>
      </c>
      <c r="AS50" s="4" t="s">
        <v>292</v>
      </c>
      <c r="AT50" s="4" t="s">
        <v>293</v>
      </c>
      <c r="AU50" s="10" t="s">
        <v>232</v>
      </c>
      <c r="AV50" s="4" t="s">
        <v>346</v>
      </c>
      <c r="AW50" s="4" t="s">
        <v>347</v>
      </c>
      <c r="AX50" s="4" t="s">
        <v>348</v>
      </c>
      <c r="AY50" s="10" t="s">
        <v>236</v>
      </c>
      <c r="AZ50" s="10" t="s">
        <v>240</v>
      </c>
      <c r="BA50" s="10" t="s">
        <v>240</v>
      </c>
      <c r="BB50" s="4" t="s">
        <v>539</v>
      </c>
      <c r="BC50" s="4" t="s">
        <v>539</v>
      </c>
      <c r="BD50" s="4" t="str">
        <f t="shared" si="4"/>
        <v>Multispeciality</v>
      </c>
      <c r="BE50" s="4">
        <f t="shared" si="5"/>
        <v>600004</v>
      </c>
      <c r="BF50" s="56">
        <v>35733</v>
      </c>
      <c r="BG50" s="20" t="str">
        <f t="shared" si="6"/>
        <v>PL3746</v>
      </c>
      <c r="BH50" s="4" t="s">
        <v>565</v>
      </c>
      <c r="BI50" s="4" t="s">
        <v>567</v>
      </c>
      <c r="BJ50" s="4">
        <f t="shared" si="9"/>
        <v>45</v>
      </c>
      <c r="BK50" s="10" t="s">
        <v>400</v>
      </c>
      <c r="BL50" s="10" t="s">
        <v>410</v>
      </c>
      <c r="BM50" s="10" t="s">
        <v>417</v>
      </c>
      <c r="BN50" s="10">
        <v>7</v>
      </c>
      <c r="BO50" s="10">
        <v>4</v>
      </c>
      <c r="BP50" s="10">
        <v>8</v>
      </c>
      <c r="BQ50" s="4" t="s">
        <v>568</v>
      </c>
      <c r="BR50" s="4" t="s">
        <v>569</v>
      </c>
      <c r="BS50" s="4" t="s">
        <v>570</v>
      </c>
      <c r="BT50" s="4" t="s">
        <v>571</v>
      </c>
      <c r="BU50" s="19">
        <f t="shared" si="7"/>
        <v>35733</v>
      </c>
      <c r="BV50" s="4" t="s">
        <v>567</v>
      </c>
      <c r="BW50" s="4" t="s">
        <v>572</v>
      </c>
      <c r="BX50" s="48">
        <f t="shared" ca="1" si="8"/>
        <v>20.583561643835615</v>
      </c>
    </row>
    <row r="51" spans="2:76" x14ac:dyDescent="0.25">
      <c r="B51" s="4" t="str">
        <f>VLOOKUP($C51,'Billing and Rendering'!$B$3:$K$14,9,FALSE)</f>
        <v>INN</v>
      </c>
      <c r="C51" s="4" t="s">
        <v>164</v>
      </c>
      <c r="D51" s="4">
        <f>VLOOKUP($C51,'Billing and Rendering'!$B$3:$K$14,2,FALSE)</f>
        <v>6</v>
      </c>
      <c r="E51" s="4" t="str">
        <f>VLOOKUP($C51,'Billing and Rendering'!$B$3:$K$14,E$1,FALSE)</f>
        <v>Minor</v>
      </c>
      <c r="F51" s="4" t="str">
        <f>VLOOKUP($C51,'Billing and Rendering'!$B$3:$K$14,F$1,FALSE)</f>
        <v>Chennai</v>
      </c>
      <c r="G51" s="4">
        <f>VLOOKUP($C51,'Billing and Rendering'!$B$3:$K$14,G$1,FALSE)</f>
        <v>600022</v>
      </c>
      <c r="H51" s="4" t="str">
        <f>VLOOKUP($C51,'Billing and Rendering'!$B$3:$K$14,H$1,FALSE)</f>
        <v>TamilNadu</v>
      </c>
      <c r="I51" s="4" t="str">
        <f>VLOOKUP($C51,'Billing and Rendering'!$B$3:$K$14,I$1,FALSE)</f>
        <v>India</v>
      </c>
      <c r="J51" s="4" t="str">
        <f>VLOOKUP($C51,'Billing and Rendering'!$B$3:$K$14,J$1,FALSE)</f>
        <v>KPCGGTN</v>
      </c>
      <c r="K51" s="4" t="str">
        <f>VLOOKUP($L51,'Billing and Rendering'!$B$3:$K$14,9,FALSE)</f>
        <v>OON</v>
      </c>
      <c r="L51" s="4" t="s">
        <v>166</v>
      </c>
      <c r="M51" s="4">
        <f>VLOOKUP($L51,'Billing and Rendering'!$B$3:$K$14,M$1,FALSE)</f>
        <v>8</v>
      </c>
      <c r="N51" s="4" t="str">
        <f>VLOOKUP($L51,'Billing and Rendering'!$B$3:$K$14,N$1,FALSE)</f>
        <v>Speciality</v>
      </c>
      <c r="O51" s="4" t="str">
        <f>VLOOKUP($L51,'Billing and Rendering'!$B$3:$K$14,O$1,FALSE)</f>
        <v>Chennai</v>
      </c>
      <c r="P51" s="4">
        <f>VLOOKUP($L51,'Billing and Rendering'!$B$3:$K$14,P$1,FALSE)</f>
        <v>600041</v>
      </c>
      <c r="Q51" s="4" t="str">
        <f>VLOOKUP($L51,'Billing and Rendering'!$B$3:$K$14,Q$1,FALSE)</f>
        <v>TamilNadu</v>
      </c>
      <c r="R51" s="4" t="str">
        <f>VLOOKUP($L51,'Billing and Rendering'!$B$3:$K$14,R$1,FALSE)</f>
        <v>India</v>
      </c>
      <c r="S51" s="19">
        <f>S46+378</f>
        <v>42142</v>
      </c>
      <c r="T51" s="4">
        <v>3130</v>
      </c>
      <c r="U51" s="4" t="s">
        <v>199</v>
      </c>
      <c r="V51" s="4">
        <v>8907</v>
      </c>
      <c r="W51" s="4" t="str">
        <f t="shared" si="0"/>
        <v>CHE</v>
      </c>
      <c r="X51" s="4" t="s">
        <v>175</v>
      </c>
      <c r="Y51" s="19">
        <f t="shared" si="1"/>
        <v>42143</v>
      </c>
      <c r="Z51" s="19">
        <f t="shared" ca="1" si="2"/>
        <v>42653</v>
      </c>
      <c r="AA51" s="10" t="s">
        <v>185</v>
      </c>
      <c r="AB51" s="10" t="s">
        <v>193</v>
      </c>
      <c r="AC51" s="19">
        <v>42052</v>
      </c>
      <c r="AD51" s="19">
        <v>42342</v>
      </c>
      <c r="AE51" s="4">
        <v>720000</v>
      </c>
      <c r="AF51" s="4" t="s">
        <v>463</v>
      </c>
      <c r="AG51" s="4" t="str">
        <f t="shared" si="3"/>
        <v>CLPR72220</v>
      </c>
      <c r="AH51" s="10" t="s">
        <v>208</v>
      </c>
      <c r="AI51" s="10" t="s">
        <v>208</v>
      </c>
      <c r="AJ51" s="4" t="s">
        <v>349</v>
      </c>
      <c r="AK51" s="4" t="s">
        <v>350</v>
      </c>
      <c r="AL51" s="4" t="s">
        <v>351</v>
      </c>
      <c r="AM51" s="4" t="s">
        <v>352</v>
      </c>
      <c r="AN51" s="10" t="s">
        <v>220</v>
      </c>
      <c r="AO51" s="4">
        <f>VLOOKUP(AN51,Claim!$L$4:$N$17,2,FALSE)</f>
        <v>10</v>
      </c>
      <c r="AP51" s="10" t="s">
        <v>489</v>
      </c>
      <c r="AQ51" s="10" t="s">
        <v>303</v>
      </c>
      <c r="AR51" s="4" t="s">
        <v>304</v>
      </c>
      <c r="AS51" s="4" t="s">
        <v>305</v>
      </c>
      <c r="AT51" s="4" t="s">
        <v>306</v>
      </c>
      <c r="AU51" s="10" t="s">
        <v>233</v>
      </c>
      <c r="AV51" s="4" t="s">
        <v>359</v>
      </c>
      <c r="AW51" s="4" t="s">
        <v>360</v>
      </c>
      <c r="AX51" s="4" t="s">
        <v>361</v>
      </c>
      <c r="AY51" s="10" t="s">
        <v>236</v>
      </c>
      <c r="AZ51" s="10" t="s">
        <v>241</v>
      </c>
      <c r="BA51" s="10" t="s">
        <v>241</v>
      </c>
      <c r="BB51" s="4" t="s">
        <v>540</v>
      </c>
      <c r="BC51" s="4" t="s">
        <v>540</v>
      </c>
      <c r="BD51" s="4" t="str">
        <f t="shared" si="4"/>
        <v>Minor</v>
      </c>
      <c r="BE51" s="4">
        <f t="shared" si="5"/>
        <v>600022</v>
      </c>
      <c r="BF51" s="56">
        <v>39870</v>
      </c>
      <c r="BG51" s="20" t="str">
        <f t="shared" si="6"/>
        <v>PL3130</v>
      </c>
      <c r="BH51" s="4" t="s">
        <v>565</v>
      </c>
      <c r="BI51" s="4" t="s">
        <v>567</v>
      </c>
      <c r="BJ51" s="4">
        <f t="shared" si="9"/>
        <v>46</v>
      </c>
      <c r="BK51" s="10" t="s">
        <v>401</v>
      </c>
      <c r="BL51" s="10" t="s">
        <v>411</v>
      </c>
      <c r="BM51" s="10" t="s">
        <v>415</v>
      </c>
      <c r="BN51" s="10">
        <v>6</v>
      </c>
      <c r="BO51" s="10">
        <v>3</v>
      </c>
      <c r="BP51" s="10">
        <v>7</v>
      </c>
      <c r="BQ51" s="4" t="s">
        <v>568</v>
      </c>
      <c r="BR51" s="4" t="s">
        <v>569</v>
      </c>
      <c r="BS51" s="4" t="s">
        <v>570</v>
      </c>
      <c r="BT51" s="4" t="s">
        <v>571</v>
      </c>
      <c r="BU51" s="19">
        <f t="shared" si="7"/>
        <v>39870</v>
      </c>
      <c r="BV51" s="4" t="s">
        <v>567</v>
      </c>
      <c r="BW51" s="4" t="s">
        <v>572</v>
      </c>
      <c r="BX51" s="48">
        <f t="shared" ca="1" si="8"/>
        <v>9.24931506849315</v>
      </c>
    </row>
    <row r="52" spans="2:76" x14ac:dyDescent="0.25">
      <c r="B52" s="4" t="str">
        <f>VLOOKUP($C52,'Billing and Rendering'!$B$3:$K$14,9,FALSE)</f>
        <v>INN</v>
      </c>
      <c r="C52" s="4" t="s">
        <v>160</v>
      </c>
      <c r="D52" s="4">
        <f>VLOOKUP($C52,'Billing and Rendering'!$B$3:$K$14,2,FALSE)</f>
        <v>2</v>
      </c>
      <c r="E52" s="4" t="str">
        <f>VLOOKUP($C52,'Billing and Rendering'!$B$3:$K$14,E$1,FALSE)</f>
        <v>Speciality</v>
      </c>
      <c r="F52" s="4" t="str">
        <f>VLOOKUP($C52,'Billing and Rendering'!$B$3:$K$14,F$1,FALSE)</f>
        <v>Chennai</v>
      </c>
      <c r="G52" s="4">
        <f>VLOOKUP($C52,'Billing and Rendering'!$B$3:$K$14,G$1,FALSE)</f>
        <v>600037</v>
      </c>
      <c r="H52" s="4" t="str">
        <f>VLOOKUP($C52,'Billing and Rendering'!$B$3:$K$14,H$1,FALSE)</f>
        <v>TamilNadu</v>
      </c>
      <c r="I52" s="4" t="str">
        <f>VLOOKUP($C52,'Billing and Rendering'!$B$3:$K$14,I$1,FALSE)</f>
        <v>India</v>
      </c>
      <c r="J52" s="4" t="str">
        <f>VLOOKUP($C52,'Billing and Rendering'!$B$3:$K$14,J$1,FALSE)</f>
        <v>FRTSSTN</v>
      </c>
      <c r="K52" s="4" t="str">
        <f>VLOOKUP($L52,'Billing and Rendering'!$B$3:$K$14,9,FALSE)</f>
        <v>INN</v>
      </c>
      <c r="L52" s="4" t="s">
        <v>164</v>
      </c>
      <c r="M52" s="4">
        <f>VLOOKUP($L52,'Billing and Rendering'!$B$3:$K$14,M$1,FALSE)</f>
        <v>6</v>
      </c>
      <c r="N52" s="4" t="str">
        <f>VLOOKUP($L52,'Billing and Rendering'!$B$3:$K$14,N$1,FALSE)</f>
        <v>Minor</v>
      </c>
      <c r="O52" s="4" t="str">
        <f>VLOOKUP($L52,'Billing and Rendering'!$B$3:$K$14,O$1,FALSE)</f>
        <v>Chennai</v>
      </c>
      <c r="P52" s="4">
        <f>VLOOKUP($L52,'Billing and Rendering'!$B$3:$K$14,P$1,FALSE)</f>
        <v>600022</v>
      </c>
      <c r="Q52" s="4" t="str">
        <f>VLOOKUP($L52,'Billing and Rendering'!$B$3:$K$14,Q$1,FALSE)</f>
        <v>TamilNadu</v>
      </c>
      <c r="R52" s="4" t="str">
        <f>VLOOKUP($L52,'Billing and Rendering'!$B$3:$K$14,R$1,FALSE)</f>
        <v>India</v>
      </c>
      <c r="S52" s="19">
        <f>S46-80</f>
        <v>41684</v>
      </c>
      <c r="T52" s="4">
        <v>6551</v>
      </c>
      <c r="U52" s="4" t="s">
        <v>198</v>
      </c>
      <c r="V52" s="4">
        <v>100000</v>
      </c>
      <c r="W52" s="4" t="str">
        <f t="shared" si="0"/>
        <v>CHE</v>
      </c>
      <c r="X52" s="4" t="s">
        <v>175</v>
      </c>
      <c r="Y52" s="19">
        <f t="shared" si="1"/>
        <v>41685</v>
      </c>
      <c r="Z52" s="19">
        <f t="shared" ca="1" si="2"/>
        <v>42155</v>
      </c>
      <c r="AA52" s="10" t="s">
        <v>186</v>
      </c>
      <c r="AB52" s="10" t="s">
        <v>194</v>
      </c>
      <c r="AC52" s="19">
        <v>41634</v>
      </c>
      <c r="AD52" s="19">
        <v>41784</v>
      </c>
      <c r="AE52" s="4">
        <v>360000</v>
      </c>
      <c r="AF52" s="4" t="s">
        <v>464</v>
      </c>
      <c r="AG52" s="4" t="str">
        <f t="shared" si="3"/>
        <v>CLPR47930</v>
      </c>
      <c r="AH52" s="10" t="s">
        <v>209</v>
      </c>
      <c r="AI52" s="10" t="s">
        <v>209</v>
      </c>
      <c r="AJ52" s="4" t="s">
        <v>362</v>
      </c>
      <c r="AK52" s="4" t="s">
        <v>363</v>
      </c>
      <c r="AL52" s="4" t="s">
        <v>364</v>
      </c>
      <c r="AM52" s="4" t="s">
        <v>365</v>
      </c>
      <c r="AN52" s="10" t="s">
        <v>221</v>
      </c>
      <c r="AO52" s="4">
        <f>VLOOKUP(AN52,Claim!$L$4:$N$17,2,FALSE)</f>
        <v>11</v>
      </c>
      <c r="AP52" s="10" t="s">
        <v>492</v>
      </c>
      <c r="AQ52" s="10" t="s">
        <v>316</v>
      </c>
      <c r="AR52" s="4" t="s">
        <v>317</v>
      </c>
      <c r="AS52" s="4" t="s">
        <v>318</v>
      </c>
      <c r="AT52" s="4" t="s">
        <v>319</v>
      </c>
      <c r="AU52" s="10" t="s">
        <v>234</v>
      </c>
      <c r="AV52" s="4" t="s">
        <v>372</v>
      </c>
      <c r="AW52" s="4" t="s">
        <v>373</v>
      </c>
      <c r="AX52" s="4" t="s">
        <v>374</v>
      </c>
      <c r="AY52" s="10" t="s">
        <v>235</v>
      </c>
      <c r="AZ52" s="4" t="s">
        <v>240</v>
      </c>
      <c r="BA52" s="4" t="s">
        <v>240</v>
      </c>
      <c r="BB52" s="4" t="s">
        <v>541</v>
      </c>
      <c r="BC52" s="4" t="s">
        <v>541</v>
      </c>
      <c r="BD52" s="4" t="str">
        <f t="shared" si="4"/>
        <v>Speciality</v>
      </c>
      <c r="BE52" s="4">
        <f t="shared" si="5"/>
        <v>600037</v>
      </c>
      <c r="BF52" s="56">
        <v>38663</v>
      </c>
      <c r="BG52" s="20" t="str">
        <f t="shared" si="6"/>
        <v>PL6551</v>
      </c>
      <c r="BH52" s="4" t="s">
        <v>565</v>
      </c>
      <c r="BI52" s="4" t="s">
        <v>567</v>
      </c>
      <c r="BJ52" s="4">
        <f t="shared" si="9"/>
        <v>47</v>
      </c>
      <c r="BK52" s="10" t="s">
        <v>403</v>
      </c>
      <c r="BL52" s="10" t="s">
        <v>412</v>
      </c>
      <c r="BM52" s="10" t="s">
        <v>416</v>
      </c>
      <c r="BN52" s="10">
        <v>7</v>
      </c>
      <c r="BO52" s="10">
        <v>4</v>
      </c>
      <c r="BP52" s="10">
        <v>8</v>
      </c>
      <c r="BQ52" s="4" t="s">
        <v>568</v>
      </c>
      <c r="BR52" s="4" t="s">
        <v>569</v>
      </c>
      <c r="BS52" s="4" t="s">
        <v>570</v>
      </c>
      <c r="BT52" s="4" t="s">
        <v>571</v>
      </c>
      <c r="BU52" s="19">
        <f t="shared" si="7"/>
        <v>38663</v>
      </c>
      <c r="BV52" s="4" t="s">
        <v>567</v>
      </c>
      <c r="BW52" s="4" t="s">
        <v>572</v>
      </c>
      <c r="BX52" s="48">
        <f t="shared" ca="1" si="8"/>
        <v>12.556164383561644</v>
      </c>
    </row>
    <row r="53" spans="2:76" x14ac:dyDescent="0.25">
      <c r="B53" s="4" t="str">
        <f>VLOOKUP($C53,'Billing and Rendering'!$B$3:$K$14,9,FALSE)</f>
        <v>INN</v>
      </c>
      <c r="C53" s="4" t="s">
        <v>159</v>
      </c>
      <c r="D53" s="4">
        <f>VLOOKUP($C53,'Billing and Rendering'!$B$3:$K$14,2,FALSE)</f>
        <v>1</v>
      </c>
      <c r="E53" s="4" t="str">
        <f>VLOOKUP($C53,'Billing and Rendering'!$B$3:$K$14,E$1,FALSE)</f>
        <v>Multispeciality</v>
      </c>
      <c r="F53" s="4" t="str">
        <f>VLOOKUP($C53,'Billing and Rendering'!$B$3:$K$14,F$1,FALSE)</f>
        <v>Chennai</v>
      </c>
      <c r="G53" s="4">
        <f>VLOOKUP($C53,'Billing and Rendering'!$B$3:$K$14,G$1,FALSE)</f>
        <v>600004</v>
      </c>
      <c r="H53" s="4" t="str">
        <f>VLOOKUP($C53,'Billing and Rendering'!$B$3:$K$14,H$1,FALSE)</f>
        <v>TamilNadu</v>
      </c>
      <c r="I53" s="4" t="str">
        <f>VLOOKUP($C53,'Billing and Rendering'!$B$3:$K$14,I$1,FALSE)</f>
        <v>India</v>
      </c>
      <c r="J53" s="4" t="str">
        <f>VLOOKUP($C53,'Billing and Rendering'!$B$3:$K$14,J$1,FALSE)</f>
        <v>APHPLTN</v>
      </c>
      <c r="K53" s="4" t="str">
        <f>VLOOKUP($L53,'Billing and Rendering'!$B$3:$K$14,9,FALSE)</f>
        <v>INN</v>
      </c>
      <c r="L53" s="4" t="s">
        <v>159</v>
      </c>
      <c r="M53" s="4">
        <f>VLOOKUP($L53,'Billing and Rendering'!$B$3:$K$14,M$1,FALSE)</f>
        <v>1</v>
      </c>
      <c r="N53" s="4" t="str">
        <f>VLOOKUP($L53,'Billing and Rendering'!$B$3:$K$14,N$1,FALSE)</f>
        <v>Multispeciality</v>
      </c>
      <c r="O53" s="4" t="str">
        <f>VLOOKUP($L53,'Billing and Rendering'!$B$3:$K$14,O$1,FALSE)</f>
        <v>Chennai</v>
      </c>
      <c r="P53" s="4">
        <f>VLOOKUP($L53,'Billing and Rendering'!$B$3:$K$14,P$1,FALSE)</f>
        <v>600004</v>
      </c>
      <c r="Q53" s="4" t="str">
        <f>VLOOKUP($L53,'Billing and Rendering'!$B$3:$K$14,Q$1,FALSE)</f>
        <v>TamilNadu</v>
      </c>
      <c r="R53" s="4" t="str">
        <f>VLOOKUP($L53,'Billing and Rendering'!$B$3:$K$14,R$1,FALSE)</f>
        <v>India</v>
      </c>
      <c r="S53" s="19">
        <f>S46-80</f>
        <v>41684</v>
      </c>
      <c r="T53" s="4">
        <v>393</v>
      </c>
      <c r="U53" s="4" t="s">
        <v>197</v>
      </c>
      <c r="V53" s="4">
        <v>115000</v>
      </c>
      <c r="W53" s="4" t="str">
        <f t="shared" si="0"/>
        <v>CHE</v>
      </c>
      <c r="X53" s="4" t="s">
        <v>175</v>
      </c>
      <c r="Y53" s="19">
        <f t="shared" si="1"/>
        <v>41685</v>
      </c>
      <c r="Z53" s="19">
        <f t="shared" ca="1" si="2"/>
        <v>42485</v>
      </c>
      <c r="AA53" s="10" t="s">
        <v>187</v>
      </c>
      <c r="AB53" s="10" t="s">
        <v>191</v>
      </c>
      <c r="AC53" s="19">
        <v>41604</v>
      </c>
      <c r="AD53" s="19">
        <v>41764</v>
      </c>
      <c r="AE53" s="4">
        <v>640000</v>
      </c>
      <c r="AF53" s="4" t="s">
        <v>465</v>
      </c>
      <c r="AG53" s="4" t="str">
        <f t="shared" si="3"/>
        <v>CLPR57850</v>
      </c>
      <c r="AH53" s="10" t="s">
        <v>210</v>
      </c>
      <c r="AI53" s="10" t="s">
        <v>210</v>
      </c>
      <c r="AJ53" s="4" t="s">
        <v>375</v>
      </c>
      <c r="AK53" s="4" t="s">
        <v>376</v>
      </c>
      <c r="AL53" s="4" t="s">
        <v>377</v>
      </c>
      <c r="AM53" s="4" t="s">
        <v>378</v>
      </c>
      <c r="AN53" s="10" t="s">
        <v>223</v>
      </c>
      <c r="AO53" s="4">
        <f>VLOOKUP(AN53,Claim!$L$4:$N$17,2,FALSE)</f>
        <v>12</v>
      </c>
      <c r="AP53" s="10" t="s">
        <v>490</v>
      </c>
      <c r="AQ53" s="10" t="s">
        <v>264</v>
      </c>
      <c r="AR53" s="4" t="s">
        <v>265</v>
      </c>
      <c r="AS53" s="4" t="s">
        <v>266</v>
      </c>
      <c r="AT53" s="4" t="s">
        <v>267</v>
      </c>
      <c r="AU53" s="10" t="s">
        <v>225</v>
      </c>
      <c r="AV53" s="4" t="s">
        <v>255</v>
      </c>
      <c r="AW53" s="4" t="s">
        <v>256</v>
      </c>
      <c r="AX53" s="4" t="s">
        <v>257</v>
      </c>
      <c r="AY53" s="10" t="s">
        <v>235</v>
      </c>
      <c r="AZ53" s="4" t="s">
        <v>238</v>
      </c>
      <c r="BA53" s="4" t="s">
        <v>238</v>
      </c>
      <c r="BB53" s="4" t="s">
        <v>542</v>
      </c>
      <c r="BC53" s="4" t="s">
        <v>542</v>
      </c>
      <c r="BD53" s="4" t="str">
        <f t="shared" si="4"/>
        <v>Multispeciality</v>
      </c>
      <c r="BE53" s="4">
        <f t="shared" si="5"/>
        <v>600004</v>
      </c>
      <c r="BF53" s="56">
        <v>37841</v>
      </c>
      <c r="BG53" s="20" t="str">
        <f t="shared" si="6"/>
        <v>PL393</v>
      </c>
      <c r="BH53" s="4" t="s">
        <v>565</v>
      </c>
      <c r="BI53" s="4" t="s">
        <v>567</v>
      </c>
      <c r="BJ53" s="4">
        <f t="shared" si="9"/>
        <v>48</v>
      </c>
      <c r="BK53" s="10" t="s">
        <v>404</v>
      </c>
      <c r="BL53" s="10" t="s">
        <v>413</v>
      </c>
      <c r="BM53" s="10" t="s">
        <v>195</v>
      </c>
      <c r="BN53" s="10">
        <v>4</v>
      </c>
      <c r="BO53" s="10">
        <v>1</v>
      </c>
      <c r="BP53" s="10">
        <v>5</v>
      </c>
      <c r="BQ53" s="4" t="s">
        <v>568</v>
      </c>
      <c r="BR53" s="4" t="s">
        <v>569</v>
      </c>
      <c r="BS53" s="4" t="s">
        <v>570</v>
      </c>
      <c r="BT53" s="4" t="s">
        <v>571</v>
      </c>
      <c r="BU53" s="19">
        <f t="shared" si="7"/>
        <v>37841</v>
      </c>
      <c r="BV53" s="4" t="s">
        <v>567</v>
      </c>
      <c r="BW53" s="4" t="s">
        <v>572</v>
      </c>
      <c r="BX53" s="48">
        <f t="shared" ca="1" si="8"/>
        <v>14.808219178082192</v>
      </c>
    </row>
    <row r="54" spans="2:76" x14ac:dyDescent="0.25">
      <c r="B54" s="4" t="str">
        <f>VLOOKUP($C54,'Billing and Rendering'!$B$3:$K$14,9,FALSE)</f>
        <v>INN</v>
      </c>
      <c r="C54" s="4" t="s">
        <v>161</v>
      </c>
      <c r="D54" s="4">
        <f>VLOOKUP($C54,'Billing and Rendering'!$B$3:$K$14,2,FALSE)</f>
        <v>3</v>
      </c>
      <c r="E54" s="4" t="str">
        <f>VLOOKUP($C54,'Billing and Rendering'!$B$3:$K$14,E$1,FALSE)</f>
        <v>Major</v>
      </c>
      <c r="F54" s="4" t="str">
        <f>VLOOKUP($C54,'Billing and Rendering'!$B$3:$K$14,F$1,FALSE)</f>
        <v>Trichy</v>
      </c>
      <c r="G54" s="4">
        <f>VLOOKUP($C54,'Billing and Rendering'!$B$3:$K$14,G$1,FALSE)</f>
        <v>603103</v>
      </c>
      <c r="H54" s="4" t="str">
        <f>VLOOKUP($C54,'Billing and Rendering'!$B$3:$K$14,H$1,FALSE)</f>
        <v>TamilNadu</v>
      </c>
      <c r="I54" s="4" t="str">
        <f>VLOOKUP($C54,'Billing and Rendering'!$B$3:$K$14,I$1,FALSE)</f>
        <v>India</v>
      </c>
      <c r="J54" s="4" t="str">
        <f>VLOOKUP($C54,'Billing and Rendering'!$B$3:$K$14,J$1,FALSE)</f>
        <v>KMCSSTN</v>
      </c>
      <c r="K54" s="4" t="str">
        <f>VLOOKUP($L54,'Billing and Rendering'!$B$3:$K$14,9,FALSE)</f>
        <v>INN</v>
      </c>
      <c r="L54" s="4" t="s">
        <v>164</v>
      </c>
      <c r="M54" s="4">
        <f>VLOOKUP($L54,'Billing and Rendering'!$B$3:$K$14,M$1,FALSE)</f>
        <v>6</v>
      </c>
      <c r="N54" s="4" t="str">
        <f>VLOOKUP($L54,'Billing and Rendering'!$B$3:$K$14,N$1,FALSE)</f>
        <v>Minor</v>
      </c>
      <c r="O54" s="4" t="str">
        <f>VLOOKUP($L54,'Billing and Rendering'!$B$3:$K$14,O$1,FALSE)</f>
        <v>Chennai</v>
      </c>
      <c r="P54" s="4">
        <f>VLOOKUP($L54,'Billing and Rendering'!$B$3:$K$14,P$1,FALSE)</f>
        <v>600022</v>
      </c>
      <c r="Q54" s="4" t="str">
        <f>VLOOKUP($L54,'Billing and Rendering'!$B$3:$K$14,Q$1,FALSE)</f>
        <v>TamilNadu</v>
      </c>
      <c r="R54" s="4" t="str">
        <f>VLOOKUP($L54,'Billing and Rendering'!$B$3:$K$14,R$1,FALSE)</f>
        <v>India</v>
      </c>
      <c r="S54" s="19">
        <f>S46-400</f>
        <v>41364</v>
      </c>
      <c r="T54" s="4">
        <v>5536</v>
      </c>
      <c r="U54" s="4" t="s">
        <v>199</v>
      </c>
      <c r="V54" s="4">
        <v>6000</v>
      </c>
      <c r="W54" s="4" t="str">
        <f t="shared" si="0"/>
        <v>TRI</v>
      </c>
      <c r="X54" s="4" t="s">
        <v>176</v>
      </c>
      <c r="Y54" s="19">
        <f t="shared" si="1"/>
        <v>41365</v>
      </c>
      <c r="Z54" s="19">
        <f t="shared" ca="1" si="2"/>
        <v>41815</v>
      </c>
      <c r="AA54" s="10" t="s">
        <v>188</v>
      </c>
      <c r="AB54" s="10" t="s">
        <v>192</v>
      </c>
      <c r="AC54" s="19">
        <v>41284</v>
      </c>
      <c r="AD54" s="19">
        <v>41584</v>
      </c>
      <c r="AE54" s="4">
        <v>440000</v>
      </c>
      <c r="AF54" s="4" t="s">
        <v>466</v>
      </c>
      <c r="AG54" s="4" t="str">
        <f t="shared" si="3"/>
        <v>CLPR50630</v>
      </c>
      <c r="AH54" s="10" t="s">
        <v>200</v>
      </c>
      <c r="AI54" s="10" t="s">
        <v>200</v>
      </c>
      <c r="AJ54" s="4" t="s">
        <v>245</v>
      </c>
      <c r="AK54" s="4" t="s">
        <v>246</v>
      </c>
      <c r="AL54" s="4" t="s">
        <v>247</v>
      </c>
      <c r="AM54" s="4" t="s">
        <v>248</v>
      </c>
      <c r="AN54" s="10" t="s">
        <v>224</v>
      </c>
      <c r="AO54" s="4">
        <f>VLOOKUP(AN54,Claim!$L$4:$N$17,2,FALSE)</f>
        <v>13</v>
      </c>
      <c r="AP54" s="10" t="s">
        <v>491</v>
      </c>
      <c r="AQ54" s="10" t="s">
        <v>277</v>
      </c>
      <c r="AR54" s="4" t="s">
        <v>278</v>
      </c>
      <c r="AS54" s="4" t="s">
        <v>279</v>
      </c>
      <c r="AT54" s="4" t="s">
        <v>280</v>
      </c>
      <c r="AU54" s="10" t="s">
        <v>226</v>
      </c>
      <c r="AV54" s="4" t="s">
        <v>268</v>
      </c>
      <c r="AW54" s="4" t="s">
        <v>269</v>
      </c>
      <c r="AX54" s="4" t="s">
        <v>270</v>
      </c>
      <c r="AY54" s="10" t="s">
        <v>235</v>
      </c>
      <c r="AZ54" s="4" t="s">
        <v>241</v>
      </c>
      <c r="BA54" s="4" t="s">
        <v>241</v>
      </c>
      <c r="BB54" s="4" t="s">
        <v>543</v>
      </c>
      <c r="BC54" s="4" t="s">
        <v>543</v>
      </c>
      <c r="BD54" s="4" t="str">
        <f t="shared" si="4"/>
        <v>Major</v>
      </c>
      <c r="BE54" s="4">
        <f t="shared" si="5"/>
        <v>603103</v>
      </c>
      <c r="BF54" s="56">
        <v>24808</v>
      </c>
      <c r="BG54" s="20" t="str">
        <f t="shared" si="6"/>
        <v>PL5536</v>
      </c>
      <c r="BH54" s="4" t="s">
        <v>565</v>
      </c>
      <c r="BI54" s="4" t="s">
        <v>567</v>
      </c>
      <c r="BJ54" s="4">
        <f t="shared" si="9"/>
        <v>49</v>
      </c>
      <c r="BK54" s="10" t="s">
        <v>405</v>
      </c>
      <c r="BL54" s="10" t="s">
        <v>414</v>
      </c>
      <c r="BM54" s="10" t="s">
        <v>195</v>
      </c>
      <c r="BN54" s="10">
        <v>5</v>
      </c>
      <c r="BO54" s="10">
        <v>2</v>
      </c>
      <c r="BP54" s="10">
        <v>6</v>
      </c>
      <c r="BQ54" s="4" t="s">
        <v>568</v>
      </c>
      <c r="BR54" s="4" t="s">
        <v>569</v>
      </c>
      <c r="BS54" s="4" t="s">
        <v>570</v>
      </c>
      <c r="BT54" s="4" t="s">
        <v>571</v>
      </c>
      <c r="BU54" s="19">
        <f t="shared" si="7"/>
        <v>24808</v>
      </c>
      <c r="BV54" s="4" t="s">
        <v>567</v>
      </c>
      <c r="BW54" s="4" t="s">
        <v>572</v>
      </c>
      <c r="BX54" s="48">
        <f t="shared" ca="1" si="8"/>
        <v>50.515068493150686</v>
      </c>
    </row>
    <row r="55" spans="2:76" x14ac:dyDescent="0.25">
      <c r="B55" s="4" t="str">
        <f>VLOOKUP($C55,'Billing and Rendering'!$B$3:$K$14,9,FALSE)</f>
        <v>INN</v>
      </c>
      <c r="C55" s="4" t="s">
        <v>162</v>
      </c>
      <c r="D55" s="4">
        <f>VLOOKUP($C55,'Billing and Rendering'!$B$3:$K$14,2,FALSE)</f>
        <v>4</v>
      </c>
      <c r="E55" s="4" t="str">
        <f>VLOOKUP($C55,'Billing and Rendering'!$B$3:$K$14,E$1,FALSE)</f>
        <v>Minor</v>
      </c>
      <c r="F55" s="4" t="str">
        <f>VLOOKUP($C55,'Billing and Rendering'!$B$3:$K$14,F$1,FALSE)</f>
        <v>Chennai</v>
      </c>
      <c r="G55" s="4">
        <f>VLOOKUP($C55,'Billing and Rendering'!$B$3:$K$14,G$1,FALSE)</f>
        <v>650103</v>
      </c>
      <c r="H55" s="4" t="str">
        <f>VLOOKUP($C55,'Billing and Rendering'!$B$3:$K$14,H$1,FALSE)</f>
        <v>TamilNadu</v>
      </c>
      <c r="I55" s="4" t="str">
        <f>VLOOKUP($C55,'Billing and Rendering'!$B$3:$K$14,I$1,FALSE)</f>
        <v>India</v>
      </c>
      <c r="J55" s="4" t="str">
        <f>VLOOKUP($C55,'Billing and Rendering'!$B$3:$K$14,J$1,FALSE)</f>
        <v>SRYTTTN</v>
      </c>
      <c r="K55" s="4" t="str">
        <f>VLOOKUP($L55,'Billing and Rendering'!$B$3:$K$14,9,FALSE)</f>
        <v>INN</v>
      </c>
      <c r="L55" s="4" t="s">
        <v>160</v>
      </c>
      <c r="M55" s="4">
        <f>VLOOKUP($L55,'Billing and Rendering'!$B$3:$K$14,M$1,FALSE)</f>
        <v>2</v>
      </c>
      <c r="N55" s="4" t="str">
        <f>VLOOKUP($L55,'Billing and Rendering'!$B$3:$K$14,N$1,FALSE)</f>
        <v>Speciality</v>
      </c>
      <c r="O55" s="4" t="str">
        <f>VLOOKUP($L55,'Billing and Rendering'!$B$3:$K$14,O$1,FALSE)</f>
        <v>Chennai</v>
      </c>
      <c r="P55" s="4">
        <f>VLOOKUP($L55,'Billing and Rendering'!$B$3:$K$14,P$1,FALSE)</f>
        <v>600037</v>
      </c>
      <c r="Q55" s="4" t="str">
        <f>VLOOKUP($L55,'Billing and Rendering'!$B$3:$K$14,Q$1,FALSE)</f>
        <v>TamilNadu</v>
      </c>
      <c r="R55" s="4" t="str">
        <f>VLOOKUP($L55,'Billing and Rendering'!$B$3:$K$14,R$1,FALSE)</f>
        <v>India</v>
      </c>
      <c r="S55" s="19">
        <f>S46+23</f>
        <v>41787</v>
      </c>
      <c r="T55" s="4">
        <v>2482</v>
      </c>
      <c r="U55" s="4" t="s">
        <v>198</v>
      </c>
      <c r="V55" s="4">
        <v>100000</v>
      </c>
      <c r="W55" s="4" t="str">
        <f t="shared" si="0"/>
        <v>CHE</v>
      </c>
      <c r="X55" s="4" t="s">
        <v>175</v>
      </c>
      <c r="Y55" s="19">
        <f t="shared" si="1"/>
        <v>41788</v>
      </c>
      <c r="Z55" s="19">
        <f t="shared" ca="1" si="2"/>
        <v>42608</v>
      </c>
      <c r="AA55" s="10" t="s">
        <v>189</v>
      </c>
      <c r="AB55" s="10" t="s">
        <v>193</v>
      </c>
      <c r="AC55" s="19">
        <v>41707</v>
      </c>
      <c r="AD55" s="19">
        <v>41967</v>
      </c>
      <c r="AE55" s="4">
        <v>560000</v>
      </c>
      <c r="AF55" s="4" t="s">
        <v>467</v>
      </c>
      <c r="AG55" s="4" t="str">
        <f t="shared" si="3"/>
        <v>CLPR46930</v>
      </c>
      <c r="AH55" s="10" t="s">
        <v>201</v>
      </c>
      <c r="AI55" s="10" t="s">
        <v>201</v>
      </c>
      <c r="AJ55" s="4" t="s">
        <v>258</v>
      </c>
      <c r="AK55" s="4" t="s">
        <v>259</v>
      </c>
      <c r="AL55" s="4" t="s">
        <v>260</v>
      </c>
      <c r="AM55" s="4" t="s">
        <v>261</v>
      </c>
      <c r="AN55" s="10" t="s">
        <v>222</v>
      </c>
      <c r="AO55" s="4">
        <f>VLOOKUP(AN55,Claim!$L$4:$N$17,2,FALSE)</f>
        <v>14</v>
      </c>
      <c r="AP55" s="10" t="s">
        <v>493</v>
      </c>
      <c r="AQ55" s="10" t="s">
        <v>290</v>
      </c>
      <c r="AR55" s="4" t="s">
        <v>291</v>
      </c>
      <c r="AS55" s="4" t="s">
        <v>292</v>
      </c>
      <c r="AT55" s="4" t="s">
        <v>293</v>
      </c>
      <c r="AU55" s="10" t="s">
        <v>227</v>
      </c>
      <c r="AV55" s="4" t="s">
        <v>281</v>
      </c>
      <c r="AW55" s="4" t="s">
        <v>282</v>
      </c>
      <c r="AX55" s="4" t="s">
        <v>283</v>
      </c>
      <c r="AY55" s="10" t="s">
        <v>235</v>
      </c>
      <c r="AZ55" s="4" t="s">
        <v>241</v>
      </c>
      <c r="BA55" s="4" t="s">
        <v>241</v>
      </c>
      <c r="BB55" s="4" t="s">
        <v>544</v>
      </c>
      <c r="BC55" s="4" t="s">
        <v>544</v>
      </c>
      <c r="BD55" s="4" t="str">
        <f t="shared" si="4"/>
        <v>Minor</v>
      </c>
      <c r="BE55" s="4">
        <f t="shared" si="5"/>
        <v>650103</v>
      </c>
      <c r="BF55" s="56">
        <v>35000</v>
      </c>
      <c r="BG55" s="20" t="str">
        <f t="shared" si="6"/>
        <v>PL2482</v>
      </c>
      <c r="BH55" s="4" t="s">
        <v>565</v>
      </c>
      <c r="BI55" s="4" t="s">
        <v>567</v>
      </c>
      <c r="BJ55" s="4">
        <f t="shared" si="9"/>
        <v>50</v>
      </c>
      <c r="BK55" s="10" t="s">
        <v>406</v>
      </c>
      <c r="BL55" s="10" t="s">
        <v>410</v>
      </c>
      <c r="BM55" s="10" t="s">
        <v>417</v>
      </c>
      <c r="BN55" s="10">
        <v>6</v>
      </c>
      <c r="BO55" s="10">
        <v>3</v>
      </c>
      <c r="BP55" s="10">
        <v>7</v>
      </c>
      <c r="BQ55" s="4" t="s">
        <v>568</v>
      </c>
      <c r="BR55" s="4" t="s">
        <v>569</v>
      </c>
      <c r="BS55" s="4" t="s">
        <v>570</v>
      </c>
      <c r="BT55" s="4" t="s">
        <v>571</v>
      </c>
      <c r="BU55" s="19">
        <f t="shared" si="7"/>
        <v>35000</v>
      </c>
      <c r="BV55" s="4" t="s">
        <v>567</v>
      </c>
      <c r="BW55" s="4" t="s">
        <v>572</v>
      </c>
      <c r="BX55" s="48">
        <f t="shared" ca="1" si="8"/>
        <v>22.591780821917808</v>
      </c>
    </row>
    <row r="56" spans="2:76" x14ac:dyDescent="0.25">
      <c r="B56" s="4" t="str">
        <f>VLOOKUP($C56,'Billing and Rendering'!$B$3:$K$14,9,FALSE)</f>
        <v>OON</v>
      </c>
      <c r="C56" s="4" t="s">
        <v>169</v>
      </c>
      <c r="D56" s="4">
        <f>VLOOKUP($C56,'Billing and Rendering'!$B$3:$K$14,2,FALSE)</f>
        <v>11</v>
      </c>
      <c r="E56" s="4" t="str">
        <f>VLOOKUP($C56,'Billing and Rendering'!$B$3:$K$14,E$1,FALSE)</f>
        <v>Multispeciality</v>
      </c>
      <c r="F56" s="4" t="str">
        <f>VLOOKUP($C56,'Billing and Rendering'!$B$3:$K$14,F$1,FALSE)</f>
        <v>Coimbatore</v>
      </c>
      <c r="G56" s="4">
        <f>VLOOKUP($C56,'Billing and Rendering'!$B$3:$K$14,G$1,FALSE)</f>
        <v>641004</v>
      </c>
      <c r="H56" s="4" t="str">
        <f>VLOOKUP($C56,'Billing and Rendering'!$B$3:$K$14,H$1,FALSE)</f>
        <v>TamilNadu</v>
      </c>
      <c r="I56" s="4" t="str">
        <f>VLOOKUP($C56,'Billing and Rendering'!$B$3:$K$14,I$1,FALSE)</f>
        <v>India</v>
      </c>
      <c r="J56" s="4" t="str">
        <f>VLOOKUP($C56,'Billing and Rendering'!$B$3:$K$14,J$1,FALSE)</f>
        <v>KMCTTTN</v>
      </c>
      <c r="K56" s="4" t="str">
        <f>VLOOKUP($L56,'Billing and Rendering'!$B$3:$K$14,9,FALSE)</f>
        <v>OON</v>
      </c>
      <c r="L56" s="4" t="s">
        <v>165</v>
      </c>
      <c r="M56" s="4">
        <f>VLOOKUP($L56,'Billing and Rendering'!$B$3:$K$14,M$1,FALSE)</f>
        <v>7</v>
      </c>
      <c r="N56" s="4" t="str">
        <f>VLOOKUP($L56,'Billing and Rendering'!$B$3:$K$14,N$1,FALSE)</f>
        <v>Multispeciality</v>
      </c>
      <c r="O56" s="4" t="str">
        <f>VLOOKUP($L56,'Billing and Rendering'!$B$3:$K$14,O$1,FALSE)</f>
        <v>Chennai</v>
      </c>
      <c r="P56" s="4">
        <f>VLOOKUP($L56,'Billing and Rendering'!$B$3:$K$14,P$1,FALSE)</f>
        <v>600033</v>
      </c>
      <c r="Q56" s="4" t="str">
        <f>VLOOKUP($L56,'Billing and Rendering'!$B$3:$K$14,Q$1,FALSE)</f>
        <v>TamilNadu</v>
      </c>
      <c r="R56" s="4" t="str">
        <f>VLOOKUP($L56,'Billing and Rendering'!$B$3:$K$14,R$1,FALSE)</f>
        <v>India</v>
      </c>
      <c r="S56" s="18">
        <v>42530</v>
      </c>
      <c r="T56" s="4">
        <v>2053</v>
      </c>
      <c r="U56" s="4" t="s">
        <v>197</v>
      </c>
      <c r="V56" s="4">
        <v>234000</v>
      </c>
      <c r="W56" s="4" t="str">
        <f t="shared" si="0"/>
        <v>COI</v>
      </c>
      <c r="X56" s="4" t="s">
        <v>179</v>
      </c>
      <c r="Y56" s="19">
        <f t="shared" si="1"/>
        <v>42531</v>
      </c>
      <c r="Z56" s="19">
        <f t="shared" ca="1" si="2"/>
        <v>43151</v>
      </c>
      <c r="AA56" s="10" t="s">
        <v>190</v>
      </c>
      <c r="AB56" s="10" t="s">
        <v>191</v>
      </c>
      <c r="AC56" s="19">
        <v>42480</v>
      </c>
      <c r="AD56" s="19">
        <v>42750</v>
      </c>
      <c r="AE56" s="4">
        <v>400000</v>
      </c>
      <c r="AF56" s="4" t="s">
        <v>468</v>
      </c>
      <c r="AG56" s="4" t="str">
        <f t="shared" si="3"/>
        <v>CLPR90060</v>
      </c>
      <c r="AH56" s="10" t="s">
        <v>202</v>
      </c>
      <c r="AI56" s="10" t="s">
        <v>202</v>
      </c>
      <c r="AJ56" s="4" t="s">
        <v>271</v>
      </c>
      <c r="AK56" s="4" t="s">
        <v>272</v>
      </c>
      <c r="AL56" s="4" t="s">
        <v>273</v>
      </c>
      <c r="AM56" s="4" t="s">
        <v>274</v>
      </c>
      <c r="AN56" s="10" t="s">
        <v>211</v>
      </c>
      <c r="AO56" s="4">
        <f>VLOOKUP(AN56,Claim!$L$4:$N$17,2,FALSE)</f>
        <v>1</v>
      </c>
      <c r="AP56" s="10" t="s">
        <v>489</v>
      </c>
      <c r="AQ56" s="10" t="s">
        <v>303</v>
      </c>
      <c r="AR56" s="4" t="s">
        <v>304</v>
      </c>
      <c r="AS56" s="4" t="s">
        <v>305</v>
      </c>
      <c r="AT56" s="4" t="s">
        <v>306</v>
      </c>
      <c r="AU56" s="10" t="s">
        <v>225</v>
      </c>
      <c r="AV56" s="4" t="s">
        <v>255</v>
      </c>
      <c r="AW56" s="4" t="s">
        <v>256</v>
      </c>
      <c r="AX56" s="4" t="s">
        <v>257</v>
      </c>
      <c r="AY56" s="10" t="s">
        <v>235</v>
      </c>
      <c r="AZ56" s="10" t="s">
        <v>238</v>
      </c>
      <c r="BA56" s="10" t="s">
        <v>238</v>
      </c>
      <c r="BB56" s="4" t="s">
        <v>545</v>
      </c>
      <c r="BC56" s="4" t="s">
        <v>545</v>
      </c>
      <c r="BD56" s="4" t="str">
        <f t="shared" si="4"/>
        <v>Multispeciality</v>
      </c>
      <c r="BE56" s="4">
        <f t="shared" si="5"/>
        <v>641004</v>
      </c>
      <c r="BF56" s="56">
        <v>20783</v>
      </c>
      <c r="BG56" s="20" t="str">
        <f t="shared" si="6"/>
        <v>PL2053</v>
      </c>
      <c r="BH56" s="4" t="s">
        <v>565</v>
      </c>
      <c r="BI56" s="4" t="s">
        <v>567</v>
      </c>
      <c r="BJ56" s="4">
        <f t="shared" si="9"/>
        <v>51</v>
      </c>
      <c r="BK56" s="10" t="s">
        <v>407</v>
      </c>
      <c r="BL56" s="10" t="s">
        <v>411</v>
      </c>
      <c r="BM56" s="10" t="s">
        <v>415</v>
      </c>
      <c r="BN56" s="10">
        <v>7</v>
      </c>
      <c r="BO56" s="10">
        <v>4</v>
      </c>
      <c r="BP56" s="10">
        <v>8</v>
      </c>
      <c r="BQ56" s="4" t="s">
        <v>568</v>
      </c>
      <c r="BR56" s="4" t="s">
        <v>569</v>
      </c>
      <c r="BS56" s="4" t="s">
        <v>570</v>
      </c>
      <c r="BT56" s="4" t="s">
        <v>571</v>
      </c>
      <c r="BU56" s="19">
        <f t="shared" si="7"/>
        <v>20783</v>
      </c>
      <c r="BV56" s="4" t="s">
        <v>567</v>
      </c>
      <c r="BW56" s="4" t="s">
        <v>572</v>
      </c>
      <c r="BX56" s="48">
        <f t="shared" ca="1" si="8"/>
        <v>61.542465753424658</v>
      </c>
    </row>
    <row r="57" spans="2:76" x14ac:dyDescent="0.25">
      <c r="B57" s="4" t="str">
        <f>VLOOKUP($C57,'Billing and Rendering'!$B$3:$K$14,9,FALSE)</f>
        <v>OON</v>
      </c>
      <c r="C57" s="4" t="s">
        <v>166</v>
      </c>
      <c r="D57" s="4">
        <f>VLOOKUP($C57,'Billing and Rendering'!$B$3:$K$14,2,FALSE)</f>
        <v>8</v>
      </c>
      <c r="E57" s="4" t="str">
        <f>VLOOKUP($C57,'Billing and Rendering'!$B$3:$K$14,E$1,FALSE)</f>
        <v>Speciality</v>
      </c>
      <c r="F57" s="4" t="str">
        <f>VLOOKUP($C57,'Billing and Rendering'!$B$3:$K$14,F$1,FALSE)</f>
        <v>Chennai</v>
      </c>
      <c r="G57" s="4">
        <f>VLOOKUP($C57,'Billing and Rendering'!$B$3:$K$14,G$1,FALSE)</f>
        <v>600041</v>
      </c>
      <c r="H57" s="4" t="str">
        <f>VLOOKUP($C57,'Billing and Rendering'!$B$3:$K$14,H$1,FALSE)</f>
        <v>TamilNadu</v>
      </c>
      <c r="I57" s="4" t="str">
        <f>VLOOKUP($C57,'Billing and Rendering'!$B$3:$K$14,I$1,FALSE)</f>
        <v>India</v>
      </c>
      <c r="J57" s="4" t="str">
        <f>VLOOKUP($C57,'Billing and Rendering'!$B$3:$K$14,J$1,FALSE)</f>
        <v>CSIKLTN</v>
      </c>
      <c r="K57" s="4" t="str">
        <f>VLOOKUP($L57,'Billing and Rendering'!$B$3:$K$14,9,FALSE)</f>
        <v>INN</v>
      </c>
      <c r="L57" s="4" t="s">
        <v>163</v>
      </c>
      <c r="M57" s="4">
        <f>VLOOKUP($L57,'Billing and Rendering'!$B$3:$K$14,M$1,FALSE)</f>
        <v>5</v>
      </c>
      <c r="N57" s="4" t="str">
        <f>VLOOKUP($L57,'Billing and Rendering'!$B$3:$K$14,N$1,FALSE)</f>
        <v>Multispeciality</v>
      </c>
      <c r="O57" s="4" t="str">
        <f>VLOOKUP($L57,'Billing and Rendering'!$B$3:$K$14,O$1,FALSE)</f>
        <v>Chennai</v>
      </c>
      <c r="P57" s="4">
        <f>VLOOKUP($L57,'Billing and Rendering'!$B$3:$K$14,P$1,FALSE)</f>
        <v>600053</v>
      </c>
      <c r="Q57" s="4" t="str">
        <f>VLOOKUP($L57,'Billing and Rendering'!$B$3:$K$14,Q$1,FALSE)</f>
        <v>TamilNadu</v>
      </c>
      <c r="R57" s="4" t="str">
        <f>VLOOKUP($L57,'Billing and Rendering'!$B$3:$K$14,R$1,FALSE)</f>
        <v>India</v>
      </c>
      <c r="S57" s="19">
        <f>S56-3004</f>
        <v>39526</v>
      </c>
      <c r="T57" s="4">
        <v>2454</v>
      </c>
      <c r="U57" s="4" t="s">
        <v>199</v>
      </c>
      <c r="V57" s="4">
        <v>2300</v>
      </c>
      <c r="W57" s="4" t="str">
        <f t="shared" si="0"/>
        <v>CHE</v>
      </c>
      <c r="X57" s="4" t="s">
        <v>175</v>
      </c>
      <c r="Y57" s="19">
        <f t="shared" si="1"/>
        <v>39527</v>
      </c>
      <c r="Z57" s="19">
        <f t="shared" ca="1" si="2"/>
        <v>40267</v>
      </c>
      <c r="AA57" s="10" t="s">
        <v>184</v>
      </c>
      <c r="AB57" s="10" t="s">
        <v>192</v>
      </c>
      <c r="AC57" s="19">
        <v>39426</v>
      </c>
      <c r="AD57" s="19">
        <v>39716</v>
      </c>
      <c r="AE57" s="4">
        <v>120000</v>
      </c>
      <c r="AF57" s="4" t="s">
        <v>469</v>
      </c>
      <c r="AG57" s="4" t="str">
        <f t="shared" si="3"/>
        <v>CLPR74200</v>
      </c>
      <c r="AH57" s="10" t="s">
        <v>203</v>
      </c>
      <c r="AI57" s="10" t="s">
        <v>203</v>
      </c>
      <c r="AJ57" s="4" t="s">
        <v>284</v>
      </c>
      <c r="AK57" s="4" t="s">
        <v>285</v>
      </c>
      <c r="AL57" s="4" t="s">
        <v>286</v>
      </c>
      <c r="AM57" s="4" t="s">
        <v>287</v>
      </c>
      <c r="AN57" s="10" t="s">
        <v>212</v>
      </c>
      <c r="AO57" s="4">
        <f>VLOOKUP(AN57,Claim!$L$4:$N$17,2,FALSE)</f>
        <v>2</v>
      </c>
      <c r="AP57" s="10" t="s">
        <v>492</v>
      </c>
      <c r="AQ57" s="10" t="s">
        <v>316</v>
      </c>
      <c r="AR57" s="4" t="s">
        <v>317</v>
      </c>
      <c r="AS57" s="4" t="s">
        <v>318</v>
      </c>
      <c r="AT57" s="4" t="s">
        <v>319</v>
      </c>
      <c r="AU57" s="10" t="s">
        <v>226</v>
      </c>
      <c r="AV57" s="4" t="s">
        <v>268</v>
      </c>
      <c r="AW57" s="4" t="s">
        <v>269</v>
      </c>
      <c r="AX57" s="4" t="s">
        <v>270</v>
      </c>
      <c r="AY57" s="10" t="s">
        <v>235</v>
      </c>
      <c r="AZ57" s="10" t="s">
        <v>239</v>
      </c>
      <c r="BA57" s="10" t="s">
        <v>239</v>
      </c>
      <c r="BB57" s="4" t="s">
        <v>546</v>
      </c>
      <c r="BC57" s="4" t="s">
        <v>546</v>
      </c>
      <c r="BD57" s="4" t="str">
        <f t="shared" si="4"/>
        <v>Speciality</v>
      </c>
      <c r="BE57" s="4">
        <f t="shared" si="5"/>
        <v>600041</v>
      </c>
      <c r="BF57" s="56">
        <v>23873</v>
      </c>
      <c r="BG57" s="20" t="str">
        <f t="shared" si="6"/>
        <v>PL2454</v>
      </c>
      <c r="BH57" s="4" t="s">
        <v>565</v>
      </c>
      <c r="BI57" s="4" t="s">
        <v>567</v>
      </c>
      <c r="BJ57" s="4">
        <f t="shared" si="9"/>
        <v>52</v>
      </c>
      <c r="BK57" s="10" t="s">
        <v>402</v>
      </c>
      <c r="BL57" s="10" t="s">
        <v>412</v>
      </c>
      <c r="BM57" s="10" t="s">
        <v>416</v>
      </c>
      <c r="BN57" s="10">
        <v>4</v>
      </c>
      <c r="BO57" s="10">
        <v>1</v>
      </c>
      <c r="BP57" s="10">
        <v>5</v>
      </c>
      <c r="BQ57" s="4" t="s">
        <v>568</v>
      </c>
      <c r="BR57" s="4" t="s">
        <v>569</v>
      </c>
      <c r="BS57" s="4" t="s">
        <v>570</v>
      </c>
      <c r="BT57" s="4" t="s">
        <v>571</v>
      </c>
      <c r="BU57" s="19">
        <f t="shared" si="7"/>
        <v>23873</v>
      </c>
      <c r="BV57" s="4" t="s">
        <v>567</v>
      </c>
      <c r="BW57" s="4" t="s">
        <v>572</v>
      </c>
      <c r="BX57" s="48">
        <f t="shared" ca="1" si="8"/>
        <v>53.076712328767123</v>
      </c>
    </row>
    <row r="58" spans="2:76" x14ac:dyDescent="0.25">
      <c r="B58" s="4" t="str">
        <f>VLOOKUP($C58,'Billing and Rendering'!$B$3:$K$14,9,FALSE)</f>
        <v>INN</v>
      </c>
      <c r="C58" s="4" t="s">
        <v>162</v>
      </c>
      <c r="D58" s="4">
        <f>VLOOKUP($C58,'Billing and Rendering'!$B$3:$K$14,2,FALSE)</f>
        <v>4</v>
      </c>
      <c r="E58" s="4" t="str">
        <f>VLOOKUP($C58,'Billing and Rendering'!$B$3:$K$14,E$1,FALSE)</f>
        <v>Minor</v>
      </c>
      <c r="F58" s="4" t="str">
        <f>VLOOKUP($C58,'Billing and Rendering'!$B$3:$K$14,F$1,FALSE)</f>
        <v>Chennai</v>
      </c>
      <c r="G58" s="4">
        <f>VLOOKUP($C58,'Billing and Rendering'!$B$3:$K$14,G$1,FALSE)</f>
        <v>650103</v>
      </c>
      <c r="H58" s="4" t="str">
        <f>VLOOKUP($C58,'Billing and Rendering'!$B$3:$K$14,H$1,FALSE)</f>
        <v>TamilNadu</v>
      </c>
      <c r="I58" s="4" t="str">
        <f>VLOOKUP($C58,'Billing and Rendering'!$B$3:$K$14,I$1,FALSE)</f>
        <v>India</v>
      </c>
      <c r="J58" s="4" t="str">
        <f>VLOOKUP($C58,'Billing and Rendering'!$B$3:$K$14,J$1,FALSE)</f>
        <v>SRYTTTN</v>
      </c>
      <c r="K58" s="4" t="str">
        <f>VLOOKUP($L58,'Billing and Rendering'!$B$3:$K$14,9,FALSE)</f>
        <v>INN</v>
      </c>
      <c r="L58" s="4" t="s">
        <v>162</v>
      </c>
      <c r="M58" s="4">
        <f>VLOOKUP($L58,'Billing and Rendering'!$B$3:$K$14,M$1,FALSE)</f>
        <v>4</v>
      </c>
      <c r="N58" s="4" t="str">
        <f>VLOOKUP($L58,'Billing and Rendering'!$B$3:$K$14,N$1,FALSE)</f>
        <v>Minor</v>
      </c>
      <c r="O58" s="4" t="str">
        <f>VLOOKUP($L58,'Billing and Rendering'!$B$3:$K$14,O$1,FALSE)</f>
        <v>Chennai</v>
      </c>
      <c r="P58" s="4">
        <f>VLOOKUP($L58,'Billing and Rendering'!$B$3:$K$14,P$1,FALSE)</f>
        <v>650103</v>
      </c>
      <c r="Q58" s="4" t="str">
        <f>VLOOKUP($L58,'Billing and Rendering'!$B$3:$K$14,Q$1,FALSE)</f>
        <v>TamilNadu</v>
      </c>
      <c r="R58" s="4" t="str">
        <f>VLOOKUP($L58,'Billing and Rendering'!$B$3:$K$14,R$1,FALSE)</f>
        <v>India</v>
      </c>
      <c r="S58" s="19">
        <f>S56+278</f>
        <v>42808</v>
      </c>
      <c r="T58" s="4">
        <v>1309</v>
      </c>
      <c r="U58" s="4" t="s">
        <v>198</v>
      </c>
      <c r="V58" s="4">
        <v>78902</v>
      </c>
      <c r="W58" s="4" t="str">
        <f t="shared" si="0"/>
        <v>CHE</v>
      </c>
      <c r="X58" s="4" t="s">
        <v>175</v>
      </c>
      <c r="Y58" s="19">
        <f t="shared" si="1"/>
        <v>42809</v>
      </c>
      <c r="Z58" s="19">
        <f t="shared" ca="1" si="2"/>
        <v>43459</v>
      </c>
      <c r="AA58" s="10" t="s">
        <v>185</v>
      </c>
      <c r="AB58" s="10" t="s">
        <v>193</v>
      </c>
      <c r="AC58" s="19">
        <v>42718</v>
      </c>
      <c r="AD58" s="19">
        <v>42838</v>
      </c>
      <c r="AE58" s="4">
        <v>680000</v>
      </c>
      <c r="AF58" s="4" t="s">
        <v>470</v>
      </c>
      <c r="AG58" s="4" t="str">
        <f t="shared" si="3"/>
        <v>CLPR64580</v>
      </c>
      <c r="AH58" s="10" t="s">
        <v>204</v>
      </c>
      <c r="AI58" s="10" t="s">
        <v>204</v>
      </c>
      <c r="AJ58" s="4" t="s">
        <v>297</v>
      </c>
      <c r="AK58" s="4" t="s">
        <v>298</v>
      </c>
      <c r="AL58" s="4" t="s">
        <v>299</v>
      </c>
      <c r="AM58" s="4" t="s">
        <v>300</v>
      </c>
      <c r="AN58" s="10" t="s">
        <v>217</v>
      </c>
      <c r="AO58" s="4">
        <f>VLOOKUP(AN58,Claim!$L$4:$N$17,2,FALSE)</f>
        <v>7</v>
      </c>
      <c r="AP58" s="10" t="s">
        <v>490</v>
      </c>
      <c r="AQ58" s="10" t="s">
        <v>329</v>
      </c>
      <c r="AR58" s="4" t="s">
        <v>330</v>
      </c>
      <c r="AS58" s="4" t="s">
        <v>331</v>
      </c>
      <c r="AT58" s="4" t="s">
        <v>332</v>
      </c>
      <c r="AU58" s="10" t="s">
        <v>227</v>
      </c>
      <c r="AV58" s="4" t="s">
        <v>281</v>
      </c>
      <c r="AW58" s="4" t="s">
        <v>282</v>
      </c>
      <c r="AX58" s="4" t="s">
        <v>283</v>
      </c>
      <c r="AY58" s="10" t="s">
        <v>235</v>
      </c>
      <c r="AZ58" s="10" t="s">
        <v>238</v>
      </c>
      <c r="BA58" s="10" t="s">
        <v>238</v>
      </c>
      <c r="BB58" s="4" t="s">
        <v>547</v>
      </c>
      <c r="BC58" s="4" t="s">
        <v>547</v>
      </c>
      <c r="BD58" s="4" t="str">
        <f t="shared" si="4"/>
        <v>Minor</v>
      </c>
      <c r="BE58" s="4">
        <f t="shared" si="5"/>
        <v>650103</v>
      </c>
      <c r="BF58" s="56">
        <v>36393</v>
      </c>
      <c r="BG58" s="20" t="str">
        <f t="shared" si="6"/>
        <v>PL1309</v>
      </c>
      <c r="BH58" s="4" t="s">
        <v>565</v>
      </c>
      <c r="BI58" s="4" t="s">
        <v>567</v>
      </c>
      <c r="BJ58" s="4">
        <f t="shared" si="9"/>
        <v>53</v>
      </c>
      <c r="BK58" s="10" t="s">
        <v>408</v>
      </c>
      <c r="BL58" s="10" t="s">
        <v>413</v>
      </c>
      <c r="BM58" s="10" t="s">
        <v>195</v>
      </c>
      <c r="BN58" s="10">
        <v>5</v>
      </c>
      <c r="BO58" s="10">
        <v>2</v>
      </c>
      <c r="BP58" s="10">
        <v>6</v>
      </c>
      <c r="BQ58" s="4" t="s">
        <v>568</v>
      </c>
      <c r="BR58" s="4" t="s">
        <v>569</v>
      </c>
      <c r="BS58" s="4" t="s">
        <v>570</v>
      </c>
      <c r="BT58" s="4" t="s">
        <v>571</v>
      </c>
      <c r="BU58" s="19">
        <f t="shared" si="7"/>
        <v>36393</v>
      </c>
      <c r="BV58" s="4" t="s">
        <v>567</v>
      </c>
      <c r="BW58" s="4" t="s">
        <v>572</v>
      </c>
      <c r="BX58" s="48">
        <f t="shared" ca="1" si="8"/>
        <v>18.775342465753425</v>
      </c>
    </row>
    <row r="59" spans="2:76" x14ac:dyDescent="0.25">
      <c r="B59" s="4" t="str">
        <f>VLOOKUP($C59,'Billing and Rendering'!$B$3:$K$14,9,FALSE)</f>
        <v>INN</v>
      </c>
      <c r="C59" s="4" t="s">
        <v>160</v>
      </c>
      <c r="D59" s="4">
        <f>VLOOKUP($C59,'Billing and Rendering'!$B$3:$K$14,2,FALSE)</f>
        <v>2</v>
      </c>
      <c r="E59" s="4" t="str">
        <f>VLOOKUP($C59,'Billing and Rendering'!$B$3:$K$14,E$1,FALSE)</f>
        <v>Speciality</v>
      </c>
      <c r="F59" s="4" t="str">
        <f>VLOOKUP($C59,'Billing and Rendering'!$B$3:$K$14,F$1,FALSE)</f>
        <v>Chennai</v>
      </c>
      <c r="G59" s="4">
        <f>VLOOKUP($C59,'Billing and Rendering'!$B$3:$K$14,G$1,FALSE)</f>
        <v>600037</v>
      </c>
      <c r="H59" s="4" t="str">
        <f>VLOOKUP($C59,'Billing and Rendering'!$B$3:$K$14,H$1,FALSE)</f>
        <v>TamilNadu</v>
      </c>
      <c r="I59" s="4" t="str">
        <f>VLOOKUP($C59,'Billing and Rendering'!$B$3:$K$14,I$1,FALSE)</f>
        <v>India</v>
      </c>
      <c r="J59" s="4" t="str">
        <f>VLOOKUP($C59,'Billing and Rendering'!$B$3:$K$14,J$1,FALSE)</f>
        <v>FRTSSTN</v>
      </c>
      <c r="K59" s="4" t="str">
        <f>VLOOKUP($L59,'Billing and Rendering'!$B$3:$K$14,9,FALSE)</f>
        <v>INN</v>
      </c>
      <c r="L59" s="4" t="s">
        <v>164</v>
      </c>
      <c r="M59" s="4">
        <f>VLOOKUP($L59,'Billing and Rendering'!$B$3:$K$14,M$1,FALSE)</f>
        <v>6</v>
      </c>
      <c r="N59" s="4" t="str">
        <f>VLOOKUP($L59,'Billing and Rendering'!$B$3:$K$14,N$1,FALSE)</f>
        <v>Minor</v>
      </c>
      <c r="O59" s="4" t="str">
        <f>VLOOKUP($L59,'Billing and Rendering'!$B$3:$K$14,O$1,FALSE)</f>
        <v>Chennai</v>
      </c>
      <c r="P59" s="4">
        <f>VLOOKUP($L59,'Billing and Rendering'!$B$3:$K$14,P$1,FALSE)</f>
        <v>600022</v>
      </c>
      <c r="Q59" s="4" t="str">
        <f>VLOOKUP($L59,'Billing and Rendering'!$B$3:$K$14,Q$1,FALSE)</f>
        <v>TamilNadu</v>
      </c>
      <c r="R59" s="4" t="str">
        <f>VLOOKUP($L59,'Billing and Rendering'!$B$3:$K$14,R$1,FALSE)</f>
        <v>India</v>
      </c>
      <c r="S59" s="19">
        <f>S56+67</f>
        <v>42597</v>
      </c>
      <c r="T59" s="4">
        <v>322</v>
      </c>
      <c r="U59" s="4" t="s">
        <v>197</v>
      </c>
      <c r="V59" s="4">
        <v>100000</v>
      </c>
      <c r="W59" s="4" t="str">
        <f t="shared" si="0"/>
        <v>CHE</v>
      </c>
      <c r="X59" s="4" t="s">
        <v>175</v>
      </c>
      <c r="Y59" s="19">
        <f t="shared" si="1"/>
        <v>42598</v>
      </c>
      <c r="Z59" s="19">
        <f t="shared" ca="1" si="2"/>
        <v>43058</v>
      </c>
      <c r="AA59" s="10" t="s">
        <v>186</v>
      </c>
      <c r="AB59" s="10" t="s">
        <v>194</v>
      </c>
      <c r="AC59" s="19">
        <v>42497</v>
      </c>
      <c r="AD59" s="19">
        <v>42787</v>
      </c>
      <c r="AE59" s="4">
        <v>720000</v>
      </c>
      <c r="AF59" s="4" t="s">
        <v>471</v>
      </c>
      <c r="AG59" s="4" t="str">
        <f t="shared" si="3"/>
        <v>CLPR49850</v>
      </c>
      <c r="AH59" s="10" t="s">
        <v>205</v>
      </c>
      <c r="AI59" s="10" t="s">
        <v>205</v>
      </c>
      <c r="AJ59" s="4" t="s">
        <v>310</v>
      </c>
      <c r="AK59" s="4" t="s">
        <v>311</v>
      </c>
      <c r="AL59" s="4" t="s">
        <v>312</v>
      </c>
      <c r="AM59" s="4" t="s">
        <v>313</v>
      </c>
      <c r="AN59" s="10" t="s">
        <v>214</v>
      </c>
      <c r="AO59" s="4">
        <f>VLOOKUP(AN59,Claim!$L$4:$N$17,2,FALSE)</f>
        <v>4</v>
      </c>
      <c r="AP59" s="10" t="s">
        <v>491</v>
      </c>
      <c r="AQ59" s="10" t="s">
        <v>342</v>
      </c>
      <c r="AR59" s="4" t="s">
        <v>343</v>
      </c>
      <c r="AS59" s="4" t="s">
        <v>344</v>
      </c>
      <c r="AT59" s="4" t="s">
        <v>345</v>
      </c>
      <c r="AU59" s="10" t="s">
        <v>228</v>
      </c>
      <c r="AV59" s="4" t="s">
        <v>294</v>
      </c>
      <c r="AW59" s="4" t="s">
        <v>295</v>
      </c>
      <c r="AX59" s="4" t="s">
        <v>296</v>
      </c>
      <c r="AY59" s="10" t="s">
        <v>235</v>
      </c>
      <c r="AZ59" s="10" t="s">
        <v>241</v>
      </c>
      <c r="BA59" s="10" t="s">
        <v>241</v>
      </c>
      <c r="BB59" s="4" t="s">
        <v>548</v>
      </c>
      <c r="BC59" s="4" t="s">
        <v>548</v>
      </c>
      <c r="BD59" s="4" t="str">
        <f t="shared" si="4"/>
        <v>Speciality</v>
      </c>
      <c r="BE59" s="4">
        <f t="shared" si="5"/>
        <v>600037</v>
      </c>
      <c r="BF59" s="56">
        <v>37380</v>
      </c>
      <c r="BG59" s="20" t="str">
        <f t="shared" si="6"/>
        <v>PL322</v>
      </c>
      <c r="BH59" s="4" t="s">
        <v>565</v>
      </c>
      <c r="BI59" s="4" t="s">
        <v>567</v>
      </c>
      <c r="BJ59" s="4">
        <f t="shared" si="9"/>
        <v>54</v>
      </c>
      <c r="BK59" s="10" t="s">
        <v>407</v>
      </c>
      <c r="BL59" s="10" t="s">
        <v>411</v>
      </c>
      <c r="BM59" s="10" t="s">
        <v>415</v>
      </c>
      <c r="BN59" s="10">
        <v>6</v>
      </c>
      <c r="BO59" s="10">
        <v>3</v>
      </c>
      <c r="BP59" s="10">
        <v>7</v>
      </c>
      <c r="BQ59" s="4" t="s">
        <v>568</v>
      </c>
      <c r="BR59" s="4" t="s">
        <v>569</v>
      </c>
      <c r="BS59" s="4" t="s">
        <v>570</v>
      </c>
      <c r="BT59" s="4" t="s">
        <v>571</v>
      </c>
      <c r="BU59" s="19">
        <f t="shared" si="7"/>
        <v>37380</v>
      </c>
      <c r="BV59" s="4" t="s">
        <v>567</v>
      </c>
      <c r="BW59" s="4" t="s">
        <v>572</v>
      </c>
      <c r="BX59" s="48">
        <f t="shared" ca="1" si="8"/>
        <v>16.07123287671233</v>
      </c>
    </row>
    <row r="60" spans="2:76" x14ac:dyDescent="0.25">
      <c r="B60" s="4" t="str">
        <f>VLOOKUP($C60,'Billing and Rendering'!$B$3:$K$14,9,FALSE)</f>
        <v>OON</v>
      </c>
      <c r="C60" s="4" t="s">
        <v>167</v>
      </c>
      <c r="D60" s="4">
        <f>VLOOKUP($C60,'Billing and Rendering'!$B$3:$K$14,2,FALSE)</f>
        <v>9</v>
      </c>
      <c r="E60" s="4" t="str">
        <f>VLOOKUP($C60,'Billing and Rendering'!$B$3:$K$14,E$1,FALSE)</f>
        <v>Multispeciality</v>
      </c>
      <c r="F60" s="4" t="str">
        <f>VLOOKUP($C60,'Billing and Rendering'!$B$3:$K$14,F$1,FALSE)</f>
        <v>Vellore</v>
      </c>
      <c r="G60" s="4">
        <f>VLOOKUP($C60,'Billing and Rendering'!$B$3:$K$14,G$1,FALSE)</f>
        <v>632004</v>
      </c>
      <c r="H60" s="4" t="str">
        <f>VLOOKUP($C60,'Billing and Rendering'!$B$3:$K$14,H$1,FALSE)</f>
        <v>TamilNadu</v>
      </c>
      <c r="I60" s="4" t="str">
        <f>VLOOKUP($C60,'Billing and Rendering'!$B$3:$K$14,I$1,FALSE)</f>
        <v>India</v>
      </c>
      <c r="J60" s="4" t="str">
        <f>VLOOKUP($C60,'Billing and Rendering'!$B$3:$K$14,J$1,FALSE)</f>
        <v>CMCVLTN</v>
      </c>
      <c r="K60" s="4" t="str">
        <f>VLOOKUP($L60,'Billing and Rendering'!$B$3:$K$14,9,FALSE)</f>
        <v>INN</v>
      </c>
      <c r="L60" s="4" t="s">
        <v>160</v>
      </c>
      <c r="M60" s="4">
        <f>VLOOKUP($L60,'Billing and Rendering'!$B$3:$K$14,M$1,FALSE)</f>
        <v>2</v>
      </c>
      <c r="N60" s="4" t="str">
        <f>VLOOKUP($L60,'Billing and Rendering'!$B$3:$K$14,N$1,FALSE)</f>
        <v>Speciality</v>
      </c>
      <c r="O60" s="4" t="str">
        <f>VLOOKUP($L60,'Billing and Rendering'!$B$3:$K$14,O$1,FALSE)</f>
        <v>Chennai</v>
      </c>
      <c r="P60" s="4">
        <f>VLOOKUP($L60,'Billing and Rendering'!$B$3:$K$14,P$1,FALSE)</f>
        <v>600037</v>
      </c>
      <c r="Q60" s="4" t="str">
        <f>VLOOKUP($L60,'Billing and Rendering'!$B$3:$K$14,Q$1,FALSE)</f>
        <v>TamilNadu</v>
      </c>
      <c r="R60" s="4" t="str">
        <f>VLOOKUP($L60,'Billing and Rendering'!$B$3:$K$14,R$1,FALSE)</f>
        <v>India</v>
      </c>
      <c r="S60" s="19">
        <f>S56-34</f>
        <v>42496</v>
      </c>
      <c r="T60" s="4">
        <v>4484</v>
      </c>
      <c r="U60" s="4" t="s">
        <v>199</v>
      </c>
      <c r="V60" s="4">
        <v>180000</v>
      </c>
      <c r="W60" s="4" t="str">
        <f t="shared" si="0"/>
        <v>VEL</v>
      </c>
      <c r="X60" s="4" t="s">
        <v>177</v>
      </c>
      <c r="Y60" s="19">
        <f t="shared" si="1"/>
        <v>42497</v>
      </c>
      <c r="Z60" s="19">
        <f t="shared" ca="1" si="2"/>
        <v>43347</v>
      </c>
      <c r="AA60" s="10" t="s">
        <v>187</v>
      </c>
      <c r="AB60" s="10" t="s">
        <v>191</v>
      </c>
      <c r="AC60" s="19">
        <v>42396</v>
      </c>
      <c r="AD60" s="19">
        <v>42656</v>
      </c>
      <c r="AE60" s="4">
        <v>160000</v>
      </c>
      <c r="AF60" s="4" t="s">
        <v>472</v>
      </c>
      <c r="AG60" s="4" t="str">
        <f t="shared" si="3"/>
        <v>CLPR66530</v>
      </c>
      <c r="AH60" s="10" t="s">
        <v>206</v>
      </c>
      <c r="AI60" s="10" t="s">
        <v>206</v>
      </c>
      <c r="AJ60" s="4" t="s">
        <v>323</v>
      </c>
      <c r="AK60" s="4" t="s">
        <v>324</v>
      </c>
      <c r="AL60" s="4" t="s">
        <v>325</v>
      </c>
      <c r="AM60" s="4" t="s">
        <v>326</v>
      </c>
      <c r="AN60" s="10" t="s">
        <v>215</v>
      </c>
      <c r="AO60" s="4">
        <f>VLOOKUP(AN60,Claim!$L$4:$N$17,2,FALSE)</f>
        <v>5</v>
      </c>
      <c r="AP60" s="10" t="s">
        <v>493</v>
      </c>
      <c r="AQ60" s="10" t="s">
        <v>355</v>
      </c>
      <c r="AR60" s="4" t="s">
        <v>356</v>
      </c>
      <c r="AS60" s="4" t="s">
        <v>357</v>
      </c>
      <c r="AT60" s="4" t="s">
        <v>358</v>
      </c>
      <c r="AU60" s="10" t="s">
        <v>229</v>
      </c>
      <c r="AV60" s="4" t="s">
        <v>307</v>
      </c>
      <c r="AW60" s="4" t="s">
        <v>308</v>
      </c>
      <c r="AX60" s="4" t="s">
        <v>309</v>
      </c>
      <c r="AY60" s="10" t="s">
        <v>235</v>
      </c>
      <c r="AZ60" s="10" t="s">
        <v>238</v>
      </c>
      <c r="BA60" s="10" t="s">
        <v>238</v>
      </c>
      <c r="BB60" s="4" t="s">
        <v>549</v>
      </c>
      <c r="BC60" s="4" t="s">
        <v>549</v>
      </c>
      <c r="BD60" s="4" t="str">
        <f t="shared" si="4"/>
        <v>Multispeciality</v>
      </c>
      <c r="BE60" s="4">
        <f t="shared" si="5"/>
        <v>632004</v>
      </c>
      <c r="BF60" s="56">
        <v>29773</v>
      </c>
      <c r="BG60" s="20" t="str">
        <f t="shared" si="6"/>
        <v>PL4484</v>
      </c>
      <c r="BH60" s="4" t="s">
        <v>565</v>
      </c>
      <c r="BI60" s="4" t="s">
        <v>567</v>
      </c>
      <c r="BJ60" s="4">
        <f t="shared" si="9"/>
        <v>55</v>
      </c>
      <c r="BK60" s="10" t="s">
        <v>402</v>
      </c>
      <c r="BL60" s="10" t="s">
        <v>412</v>
      </c>
      <c r="BM60" s="10" t="s">
        <v>416</v>
      </c>
      <c r="BN60" s="10">
        <v>7</v>
      </c>
      <c r="BO60" s="10">
        <v>4</v>
      </c>
      <c r="BP60" s="10">
        <v>8</v>
      </c>
      <c r="BQ60" s="4" t="s">
        <v>568</v>
      </c>
      <c r="BR60" s="4" t="s">
        <v>569</v>
      </c>
      <c r="BS60" s="4" t="s">
        <v>570</v>
      </c>
      <c r="BT60" s="4" t="s">
        <v>571</v>
      </c>
      <c r="BU60" s="19">
        <f t="shared" si="7"/>
        <v>29773</v>
      </c>
      <c r="BV60" s="4" t="s">
        <v>567</v>
      </c>
      <c r="BW60" s="4" t="s">
        <v>572</v>
      </c>
      <c r="BX60" s="48">
        <f t="shared" ca="1" si="8"/>
        <v>36.912328767123284</v>
      </c>
    </row>
    <row r="61" spans="2:76" x14ac:dyDescent="0.25">
      <c r="B61" s="4" t="str">
        <f>VLOOKUP($C61,'Billing and Rendering'!$B$3:$K$14,9,FALSE)</f>
        <v>INN</v>
      </c>
      <c r="C61" s="4" t="s">
        <v>162</v>
      </c>
      <c r="D61" s="4">
        <f>VLOOKUP($C61,'Billing and Rendering'!$B$3:$K$14,2,FALSE)</f>
        <v>4</v>
      </c>
      <c r="E61" s="4" t="str">
        <f>VLOOKUP($C61,'Billing and Rendering'!$B$3:$K$14,E$1,FALSE)</f>
        <v>Minor</v>
      </c>
      <c r="F61" s="4" t="str">
        <f>VLOOKUP($C61,'Billing and Rendering'!$B$3:$K$14,F$1,FALSE)</f>
        <v>Chennai</v>
      </c>
      <c r="G61" s="4">
        <f>VLOOKUP($C61,'Billing and Rendering'!$B$3:$K$14,G$1,FALSE)</f>
        <v>650103</v>
      </c>
      <c r="H61" s="4" t="str">
        <f>VLOOKUP($C61,'Billing and Rendering'!$B$3:$K$14,H$1,FALSE)</f>
        <v>TamilNadu</v>
      </c>
      <c r="I61" s="4" t="str">
        <f>VLOOKUP($C61,'Billing and Rendering'!$B$3:$K$14,I$1,FALSE)</f>
        <v>India</v>
      </c>
      <c r="J61" s="4" t="str">
        <f>VLOOKUP($C61,'Billing and Rendering'!$B$3:$K$14,J$1,FALSE)</f>
        <v>SRYTTTN</v>
      </c>
      <c r="K61" s="4" t="str">
        <f>VLOOKUP($L61,'Billing and Rendering'!$B$3:$K$14,9,FALSE)</f>
        <v>INN</v>
      </c>
      <c r="L61" s="4" t="s">
        <v>159</v>
      </c>
      <c r="M61" s="4">
        <f>VLOOKUP($L61,'Billing and Rendering'!$B$3:$K$14,M$1,FALSE)</f>
        <v>1</v>
      </c>
      <c r="N61" s="4" t="str">
        <f>VLOOKUP($L61,'Billing and Rendering'!$B$3:$K$14,N$1,FALSE)</f>
        <v>Multispeciality</v>
      </c>
      <c r="O61" s="4" t="str">
        <f>VLOOKUP($L61,'Billing and Rendering'!$B$3:$K$14,O$1,FALSE)</f>
        <v>Chennai</v>
      </c>
      <c r="P61" s="4">
        <f>VLOOKUP($L61,'Billing and Rendering'!$B$3:$K$14,P$1,FALSE)</f>
        <v>600004</v>
      </c>
      <c r="Q61" s="4" t="str">
        <f>VLOOKUP($L61,'Billing and Rendering'!$B$3:$K$14,Q$1,FALSE)</f>
        <v>TamilNadu</v>
      </c>
      <c r="R61" s="4" t="str">
        <f>VLOOKUP($L61,'Billing and Rendering'!$B$3:$K$14,R$1,FALSE)</f>
        <v>India</v>
      </c>
      <c r="S61" s="19">
        <f>S56+378</f>
        <v>42908</v>
      </c>
      <c r="T61" s="4">
        <v>6063</v>
      </c>
      <c r="U61" s="4" t="s">
        <v>182</v>
      </c>
      <c r="V61" s="4">
        <v>78906</v>
      </c>
      <c r="W61" s="4" t="str">
        <f t="shared" si="0"/>
        <v>CHE</v>
      </c>
      <c r="X61" s="4" t="s">
        <v>175</v>
      </c>
      <c r="Y61" s="19">
        <f t="shared" si="1"/>
        <v>42909</v>
      </c>
      <c r="Z61" s="19">
        <f t="shared" ca="1" si="2"/>
        <v>43669</v>
      </c>
      <c r="AA61" s="10" t="s">
        <v>188</v>
      </c>
      <c r="AB61" s="10" t="s">
        <v>192</v>
      </c>
      <c r="AC61" s="19">
        <v>42858</v>
      </c>
      <c r="AD61" s="19">
        <v>42998</v>
      </c>
      <c r="AE61" s="4">
        <v>120000</v>
      </c>
      <c r="AF61" s="4" t="s">
        <v>473</v>
      </c>
      <c r="AG61" s="4" t="str">
        <f t="shared" si="3"/>
        <v>CLPR77520</v>
      </c>
      <c r="AH61" s="10" t="s">
        <v>207</v>
      </c>
      <c r="AI61" s="10" t="s">
        <v>207</v>
      </c>
      <c r="AJ61" s="4" t="s">
        <v>336</v>
      </c>
      <c r="AK61" s="4" t="s">
        <v>337</v>
      </c>
      <c r="AL61" s="4" t="s">
        <v>338</v>
      </c>
      <c r="AM61" s="4" t="s">
        <v>339</v>
      </c>
      <c r="AN61" s="10" t="s">
        <v>217</v>
      </c>
      <c r="AO61" s="4">
        <f>VLOOKUP(AN61,Claim!$L$4:$N$17,2,FALSE)</f>
        <v>7</v>
      </c>
      <c r="AP61" s="4" t="s">
        <v>493</v>
      </c>
      <c r="AQ61" s="10" t="s">
        <v>368</v>
      </c>
      <c r="AR61" s="4" t="s">
        <v>369</v>
      </c>
      <c r="AS61" s="4" t="s">
        <v>370</v>
      </c>
      <c r="AT61" s="4" t="s">
        <v>371</v>
      </c>
      <c r="AU61" s="10" t="s">
        <v>230</v>
      </c>
      <c r="AV61" s="4" t="s">
        <v>320</v>
      </c>
      <c r="AW61" s="4" t="s">
        <v>321</v>
      </c>
      <c r="AX61" s="4" t="s">
        <v>322</v>
      </c>
      <c r="AY61" s="10" t="s">
        <v>235</v>
      </c>
      <c r="AZ61" s="10" t="s">
        <v>238</v>
      </c>
      <c r="BA61" s="10" t="s">
        <v>238</v>
      </c>
      <c r="BB61" s="4" t="s">
        <v>550</v>
      </c>
      <c r="BC61" s="4" t="s">
        <v>550</v>
      </c>
      <c r="BD61" s="4" t="str">
        <f t="shared" si="4"/>
        <v>Minor</v>
      </c>
      <c r="BE61" s="4">
        <f t="shared" si="5"/>
        <v>650103</v>
      </c>
      <c r="BF61" s="56">
        <v>31293</v>
      </c>
      <c r="BG61" s="20" t="str">
        <f t="shared" si="6"/>
        <v>PL6063</v>
      </c>
      <c r="BH61" s="4" t="s">
        <v>565</v>
      </c>
      <c r="BI61" s="4" t="s">
        <v>567</v>
      </c>
      <c r="BJ61" s="4">
        <f t="shared" si="9"/>
        <v>56</v>
      </c>
      <c r="BK61" s="10" t="s">
        <v>408</v>
      </c>
      <c r="BL61" s="10" t="s">
        <v>413</v>
      </c>
      <c r="BM61" s="10" t="s">
        <v>195</v>
      </c>
      <c r="BN61" s="10">
        <v>4</v>
      </c>
      <c r="BO61" s="10">
        <v>1</v>
      </c>
      <c r="BP61" s="10">
        <v>5</v>
      </c>
      <c r="BQ61" s="4" t="s">
        <v>568</v>
      </c>
      <c r="BR61" s="4" t="s">
        <v>569</v>
      </c>
      <c r="BS61" s="4" t="s">
        <v>570</v>
      </c>
      <c r="BT61" s="4" t="s">
        <v>571</v>
      </c>
      <c r="BU61" s="19">
        <f t="shared" si="7"/>
        <v>31293</v>
      </c>
      <c r="BV61" s="4" t="s">
        <v>567</v>
      </c>
      <c r="BW61" s="4" t="s">
        <v>572</v>
      </c>
      <c r="BX61" s="48">
        <f t="shared" ca="1" si="8"/>
        <v>32.747945205479454</v>
      </c>
    </row>
    <row r="62" spans="2:76" x14ac:dyDescent="0.25">
      <c r="B62" s="4" t="str">
        <f>VLOOKUP($C62,'Billing and Rendering'!$B$3:$K$14,9,FALSE)</f>
        <v>INN</v>
      </c>
      <c r="C62" s="4" t="s">
        <v>159</v>
      </c>
      <c r="D62" s="4">
        <f>VLOOKUP($C62,'Billing and Rendering'!$B$3:$K$14,2,FALSE)</f>
        <v>1</v>
      </c>
      <c r="E62" s="4" t="str">
        <f>VLOOKUP($C62,'Billing and Rendering'!$B$3:$K$14,E$1,FALSE)</f>
        <v>Multispeciality</v>
      </c>
      <c r="F62" s="4" t="str">
        <f>VLOOKUP($C62,'Billing and Rendering'!$B$3:$K$14,F$1,FALSE)</f>
        <v>Chennai</v>
      </c>
      <c r="G62" s="4">
        <f>VLOOKUP($C62,'Billing and Rendering'!$B$3:$K$14,G$1,FALSE)</f>
        <v>600004</v>
      </c>
      <c r="H62" s="4" t="str">
        <f>VLOOKUP($C62,'Billing and Rendering'!$B$3:$K$14,H$1,FALSE)</f>
        <v>TamilNadu</v>
      </c>
      <c r="I62" s="4" t="str">
        <f>VLOOKUP($C62,'Billing and Rendering'!$B$3:$K$14,I$1,FALSE)</f>
        <v>India</v>
      </c>
      <c r="J62" s="4" t="str">
        <f>VLOOKUP($C62,'Billing and Rendering'!$B$3:$K$14,J$1,FALSE)</f>
        <v>APHPLTN</v>
      </c>
      <c r="K62" s="4" t="str">
        <f>VLOOKUP($L62,'Billing and Rendering'!$B$3:$K$14,9,FALSE)</f>
        <v>INN</v>
      </c>
      <c r="L62" s="4" t="s">
        <v>160</v>
      </c>
      <c r="M62" s="4">
        <f>VLOOKUP($L62,'Billing and Rendering'!$B$3:$K$14,M$1,FALSE)</f>
        <v>2</v>
      </c>
      <c r="N62" s="4" t="str">
        <f>VLOOKUP($L62,'Billing and Rendering'!$B$3:$K$14,N$1,FALSE)</f>
        <v>Speciality</v>
      </c>
      <c r="O62" s="4" t="str">
        <f>VLOOKUP($L62,'Billing and Rendering'!$B$3:$K$14,O$1,FALSE)</f>
        <v>Chennai</v>
      </c>
      <c r="P62" s="4">
        <f>VLOOKUP($L62,'Billing and Rendering'!$B$3:$K$14,P$1,FALSE)</f>
        <v>600037</v>
      </c>
      <c r="Q62" s="4" t="str">
        <f>VLOOKUP($L62,'Billing and Rendering'!$B$3:$K$14,Q$1,FALSE)</f>
        <v>TamilNadu</v>
      </c>
      <c r="R62" s="4" t="str">
        <f>VLOOKUP($L62,'Billing and Rendering'!$B$3:$K$14,R$1,FALSE)</f>
        <v>India</v>
      </c>
      <c r="S62" s="19">
        <f>S56-80</f>
        <v>42450</v>
      </c>
      <c r="T62" s="4">
        <v>2555</v>
      </c>
      <c r="U62" s="4" t="s">
        <v>195</v>
      </c>
      <c r="V62" s="4">
        <v>6000</v>
      </c>
      <c r="W62" s="4" t="str">
        <f t="shared" si="0"/>
        <v>CHE</v>
      </c>
      <c r="X62" s="4" t="s">
        <v>175</v>
      </c>
      <c r="Y62" s="19">
        <f t="shared" si="1"/>
        <v>42451</v>
      </c>
      <c r="Z62" s="19">
        <f t="shared" ca="1" si="2"/>
        <v>42951</v>
      </c>
      <c r="AA62" s="10" t="s">
        <v>189</v>
      </c>
      <c r="AB62" s="10" t="s">
        <v>192</v>
      </c>
      <c r="AC62" s="19">
        <v>42350</v>
      </c>
      <c r="AD62" s="19">
        <v>42560</v>
      </c>
      <c r="AE62" s="4">
        <v>80000</v>
      </c>
      <c r="AF62" s="4" t="s">
        <v>474</v>
      </c>
      <c r="AG62" s="4" t="str">
        <f t="shared" si="3"/>
        <v>CLPR61000</v>
      </c>
      <c r="AH62" s="10" t="s">
        <v>208</v>
      </c>
      <c r="AI62" s="10" t="s">
        <v>208</v>
      </c>
      <c r="AJ62" s="4" t="s">
        <v>349</v>
      </c>
      <c r="AK62" s="4" t="s">
        <v>350</v>
      </c>
      <c r="AL62" s="4" t="s">
        <v>351</v>
      </c>
      <c r="AM62" s="4" t="s">
        <v>352</v>
      </c>
      <c r="AN62" s="10" t="s">
        <v>217</v>
      </c>
      <c r="AO62" s="4">
        <f>VLOOKUP(AN62,Claim!$L$4:$N$17,2,FALSE)</f>
        <v>7</v>
      </c>
      <c r="AP62" s="4" t="s">
        <v>493</v>
      </c>
      <c r="AQ62" s="10" t="s">
        <v>381</v>
      </c>
      <c r="AR62" s="4" t="s">
        <v>382</v>
      </c>
      <c r="AS62" s="4" t="s">
        <v>383</v>
      </c>
      <c r="AT62" s="4" t="s">
        <v>384</v>
      </c>
      <c r="AU62" s="10" t="s">
        <v>231</v>
      </c>
      <c r="AV62" s="4" t="s">
        <v>333</v>
      </c>
      <c r="AW62" s="4" t="s">
        <v>334</v>
      </c>
      <c r="AX62" s="4" t="s">
        <v>335</v>
      </c>
      <c r="AY62" s="10" t="s">
        <v>235</v>
      </c>
      <c r="AZ62" s="4" t="s">
        <v>239</v>
      </c>
      <c r="BA62" s="4" t="s">
        <v>239</v>
      </c>
      <c r="BB62" s="4" t="s">
        <v>551</v>
      </c>
      <c r="BC62" s="4" t="s">
        <v>551</v>
      </c>
      <c r="BD62" s="4" t="str">
        <f t="shared" si="4"/>
        <v>Multispeciality</v>
      </c>
      <c r="BE62" s="4">
        <f t="shared" si="5"/>
        <v>600004</v>
      </c>
      <c r="BF62" s="56">
        <v>42054</v>
      </c>
      <c r="BG62" s="20" t="str">
        <f t="shared" si="6"/>
        <v>PL2555</v>
      </c>
      <c r="BH62" s="4" t="s">
        <v>565</v>
      </c>
      <c r="BI62" s="4" t="s">
        <v>567</v>
      </c>
      <c r="BJ62" s="4">
        <f t="shared" si="9"/>
        <v>57</v>
      </c>
      <c r="BK62" s="10" t="s">
        <v>409</v>
      </c>
      <c r="BL62" s="10" t="s">
        <v>414</v>
      </c>
      <c r="BM62" s="10" t="s">
        <v>195</v>
      </c>
      <c r="BN62" s="10">
        <v>6</v>
      </c>
      <c r="BO62" s="10">
        <v>3</v>
      </c>
      <c r="BP62" s="10">
        <v>7</v>
      </c>
      <c r="BQ62" s="4" t="s">
        <v>568</v>
      </c>
      <c r="BR62" s="4" t="s">
        <v>569</v>
      </c>
      <c r="BS62" s="4" t="s">
        <v>570</v>
      </c>
      <c r="BT62" s="4" t="s">
        <v>571</v>
      </c>
      <c r="BU62" s="19">
        <f t="shared" si="7"/>
        <v>42054</v>
      </c>
      <c r="BV62" s="4" t="s">
        <v>567</v>
      </c>
      <c r="BW62" s="4" t="s">
        <v>572</v>
      </c>
      <c r="BX62" s="48">
        <f t="shared" ca="1" si="8"/>
        <v>3.2657534246575342</v>
      </c>
    </row>
    <row r="63" spans="2:76" x14ac:dyDescent="0.25">
      <c r="B63" s="4" t="str">
        <f>VLOOKUP($C63,'Billing and Rendering'!$B$3:$K$14,9,FALSE)</f>
        <v>INN</v>
      </c>
      <c r="C63" s="4" t="s">
        <v>160</v>
      </c>
      <c r="D63" s="4">
        <f>VLOOKUP($C63,'Billing and Rendering'!$B$3:$K$14,2,FALSE)</f>
        <v>2</v>
      </c>
      <c r="E63" s="4" t="str">
        <f>VLOOKUP($C63,'Billing and Rendering'!$B$3:$K$14,E$1,FALSE)</f>
        <v>Speciality</v>
      </c>
      <c r="F63" s="4" t="str">
        <f>VLOOKUP($C63,'Billing and Rendering'!$B$3:$K$14,F$1,FALSE)</f>
        <v>Chennai</v>
      </c>
      <c r="G63" s="4">
        <f>VLOOKUP($C63,'Billing and Rendering'!$B$3:$K$14,G$1,FALSE)</f>
        <v>600037</v>
      </c>
      <c r="H63" s="4" t="str">
        <f>VLOOKUP($C63,'Billing and Rendering'!$B$3:$K$14,H$1,FALSE)</f>
        <v>TamilNadu</v>
      </c>
      <c r="I63" s="4" t="str">
        <f>VLOOKUP($C63,'Billing and Rendering'!$B$3:$K$14,I$1,FALSE)</f>
        <v>India</v>
      </c>
      <c r="J63" s="4" t="str">
        <f>VLOOKUP($C63,'Billing and Rendering'!$B$3:$K$14,J$1,FALSE)</f>
        <v>FRTSSTN</v>
      </c>
      <c r="K63" s="4" t="str">
        <f>VLOOKUP($L63,'Billing and Rendering'!$B$3:$K$14,9,FALSE)</f>
        <v>INN</v>
      </c>
      <c r="L63" s="4" t="s">
        <v>159</v>
      </c>
      <c r="M63" s="4">
        <f>VLOOKUP($L63,'Billing and Rendering'!$B$3:$K$14,M$1,FALSE)</f>
        <v>1</v>
      </c>
      <c r="N63" s="4" t="str">
        <f>VLOOKUP($L63,'Billing and Rendering'!$B$3:$K$14,N$1,FALSE)</f>
        <v>Multispeciality</v>
      </c>
      <c r="O63" s="4" t="str">
        <f>VLOOKUP($L63,'Billing and Rendering'!$B$3:$K$14,O$1,FALSE)</f>
        <v>Chennai</v>
      </c>
      <c r="P63" s="4">
        <f>VLOOKUP($L63,'Billing and Rendering'!$B$3:$K$14,P$1,FALSE)</f>
        <v>600004</v>
      </c>
      <c r="Q63" s="4" t="str">
        <f>VLOOKUP($L63,'Billing and Rendering'!$B$3:$K$14,Q$1,FALSE)</f>
        <v>TamilNadu</v>
      </c>
      <c r="R63" s="4" t="str">
        <f>VLOOKUP($L63,'Billing and Rendering'!$B$3:$K$14,R$1,FALSE)</f>
        <v>India</v>
      </c>
      <c r="S63" s="19">
        <f>S56-80</f>
        <v>42450</v>
      </c>
      <c r="T63" s="4">
        <v>4463</v>
      </c>
      <c r="U63" s="4" t="s">
        <v>198</v>
      </c>
      <c r="V63" s="4">
        <v>89000</v>
      </c>
      <c r="W63" s="4" t="str">
        <f t="shared" si="0"/>
        <v>CHE</v>
      </c>
      <c r="X63" s="4" t="s">
        <v>175</v>
      </c>
      <c r="Y63" s="19">
        <f t="shared" si="1"/>
        <v>42451</v>
      </c>
      <c r="Z63" s="19">
        <f t="shared" ca="1" si="2"/>
        <v>43091</v>
      </c>
      <c r="AA63" s="10" t="s">
        <v>190</v>
      </c>
      <c r="AB63" s="10" t="s">
        <v>193</v>
      </c>
      <c r="AC63" s="19">
        <v>42350</v>
      </c>
      <c r="AD63" s="19">
        <v>42540</v>
      </c>
      <c r="AE63" s="4">
        <v>400000</v>
      </c>
      <c r="AF63" s="4" t="s">
        <v>475</v>
      </c>
      <c r="AG63" s="4" t="str">
        <f t="shared" si="3"/>
        <v>CLPR53300</v>
      </c>
      <c r="AH63" s="10" t="s">
        <v>209</v>
      </c>
      <c r="AI63" s="10" t="s">
        <v>209</v>
      </c>
      <c r="AJ63" s="4" t="s">
        <v>362</v>
      </c>
      <c r="AK63" s="4" t="s">
        <v>363</v>
      </c>
      <c r="AL63" s="4" t="s">
        <v>364</v>
      </c>
      <c r="AM63" s="4" t="s">
        <v>365</v>
      </c>
      <c r="AN63" s="10" t="s">
        <v>218</v>
      </c>
      <c r="AO63" s="4">
        <f>VLOOKUP(AN63,Claim!$L$4:$N$17,2,FALSE)</f>
        <v>8</v>
      </c>
      <c r="AP63" s="4" t="s">
        <v>493</v>
      </c>
      <c r="AQ63" s="10" t="s">
        <v>386</v>
      </c>
      <c r="AR63" s="4" t="s">
        <v>387</v>
      </c>
      <c r="AS63" s="4" t="s">
        <v>388</v>
      </c>
      <c r="AT63" s="4" t="s">
        <v>389</v>
      </c>
      <c r="AU63" s="10" t="s">
        <v>232</v>
      </c>
      <c r="AV63" s="4" t="s">
        <v>346</v>
      </c>
      <c r="AW63" s="4" t="s">
        <v>347</v>
      </c>
      <c r="AX63" s="4" t="s">
        <v>348</v>
      </c>
      <c r="AY63" s="4" t="s">
        <v>237</v>
      </c>
      <c r="AZ63" s="4" t="s">
        <v>239</v>
      </c>
      <c r="BA63" s="4" t="s">
        <v>239</v>
      </c>
      <c r="BB63" s="4" t="s">
        <v>552</v>
      </c>
      <c r="BC63" s="4" t="s">
        <v>552</v>
      </c>
      <c r="BD63" s="4" t="str">
        <f t="shared" si="4"/>
        <v>Speciality</v>
      </c>
      <c r="BE63" s="4">
        <f t="shared" si="5"/>
        <v>600037</v>
      </c>
      <c r="BF63" s="56">
        <v>15826</v>
      </c>
      <c r="BG63" s="20" t="str">
        <f t="shared" si="6"/>
        <v>PL4463</v>
      </c>
      <c r="BH63" s="4" t="s">
        <v>565</v>
      </c>
      <c r="BI63" s="4" t="s">
        <v>567</v>
      </c>
      <c r="BJ63" s="4">
        <f t="shared" si="9"/>
        <v>58</v>
      </c>
      <c r="BK63" s="10" t="s">
        <v>400</v>
      </c>
      <c r="BL63" s="10" t="s">
        <v>410</v>
      </c>
      <c r="BM63" s="10" t="s">
        <v>417</v>
      </c>
      <c r="BN63" s="10">
        <v>7</v>
      </c>
      <c r="BO63" s="10">
        <v>4</v>
      </c>
      <c r="BP63" s="10">
        <v>8</v>
      </c>
      <c r="BQ63" s="4" t="s">
        <v>568</v>
      </c>
      <c r="BR63" s="4" t="s">
        <v>569</v>
      </c>
      <c r="BS63" s="4" t="s">
        <v>570</v>
      </c>
      <c r="BT63" s="4" t="s">
        <v>571</v>
      </c>
      <c r="BU63" s="19">
        <f t="shared" si="7"/>
        <v>15826</v>
      </c>
      <c r="BV63" s="4" t="s">
        <v>567</v>
      </c>
      <c r="BW63" s="4" t="s">
        <v>572</v>
      </c>
      <c r="BX63" s="48">
        <f t="shared" ca="1" si="8"/>
        <v>75.123287671232873</v>
      </c>
    </row>
    <row r="64" spans="2:76" x14ac:dyDescent="0.25">
      <c r="B64" s="4" t="str">
        <f>VLOOKUP($C64,'Billing and Rendering'!$B$3:$K$14,9,FALSE)</f>
        <v>OON</v>
      </c>
      <c r="C64" s="4" t="s">
        <v>167</v>
      </c>
      <c r="D64" s="4">
        <f>VLOOKUP($C64,'Billing and Rendering'!$B$3:$K$14,2,FALSE)</f>
        <v>9</v>
      </c>
      <c r="E64" s="4" t="str">
        <f>VLOOKUP($C64,'Billing and Rendering'!$B$3:$K$14,E$1,FALSE)</f>
        <v>Multispeciality</v>
      </c>
      <c r="F64" s="4" t="str">
        <f>VLOOKUP($C64,'Billing and Rendering'!$B$3:$K$14,F$1,FALSE)</f>
        <v>Vellore</v>
      </c>
      <c r="G64" s="4">
        <f>VLOOKUP($C64,'Billing and Rendering'!$B$3:$K$14,G$1,FALSE)</f>
        <v>632004</v>
      </c>
      <c r="H64" s="4" t="str">
        <f>VLOOKUP($C64,'Billing and Rendering'!$B$3:$K$14,H$1,FALSE)</f>
        <v>TamilNadu</v>
      </c>
      <c r="I64" s="4" t="str">
        <f>VLOOKUP($C64,'Billing and Rendering'!$B$3:$K$14,I$1,FALSE)</f>
        <v>India</v>
      </c>
      <c r="J64" s="4" t="str">
        <f>VLOOKUP($C64,'Billing and Rendering'!$B$3:$K$14,J$1,FALSE)</f>
        <v>CMCVLTN</v>
      </c>
      <c r="K64" s="4" t="str">
        <f>VLOOKUP($L64,'Billing and Rendering'!$B$3:$K$14,9,FALSE)</f>
        <v>INN</v>
      </c>
      <c r="L64" s="4" t="s">
        <v>164</v>
      </c>
      <c r="M64" s="4">
        <f>VLOOKUP($L64,'Billing and Rendering'!$B$3:$K$14,M$1,FALSE)</f>
        <v>6</v>
      </c>
      <c r="N64" s="4" t="str">
        <f>VLOOKUP($L64,'Billing and Rendering'!$B$3:$K$14,N$1,FALSE)</f>
        <v>Minor</v>
      </c>
      <c r="O64" s="4" t="str">
        <f>VLOOKUP($L64,'Billing and Rendering'!$B$3:$K$14,O$1,FALSE)</f>
        <v>Chennai</v>
      </c>
      <c r="P64" s="4">
        <f>VLOOKUP($L64,'Billing and Rendering'!$B$3:$K$14,P$1,FALSE)</f>
        <v>600022</v>
      </c>
      <c r="Q64" s="4" t="str">
        <f>VLOOKUP($L64,'Billing and Rendering'!$B$3:$K$14,Q$1,FALSE)</f>
        <v>TamilNadu</v>
      </c>
      <c r="R64" s="4" t="str">
        <f>VLOOKUP($L64,'Billing and Rendering'!$B$3:$K$14,R$1,FALSE)</f>
        <v>India</v>
      </c>
      <c r="S64" s="19">
        <f>S56-400</f>
        <v>42130</v>
      </c>
      <c r="T64" s="4">
        <v>3891</v>
      </c>
      <c r="U64" s="4" t="s">
        <v>197</v>
      </c>
      <c r="V64" s="4">
        <v>8734</v>
      </c>
      <c r="W64" s="4" t="str">
        <f t="shared" si="0"/>
        <v>VEL</v>
      </c>
      <c r="X64" s="4" t="s">
        <v>177</v>
      </c>
      <c r="Y64" s="19">
        <f t="shared" si="1"/>
        <v>42131</v>
      </c>
      <c r="Z64" s="19">
        <f t="shared" ca="1" si="2"/>
        <v>42921</v>
      </c>
      <c r="AA64" s="10" t="s">
        <v>187</v>
      </c>
      <c r="AB64" s="10" t="s">
        <v>194</v>
      </c>
      <c r="AC64" s="19">
        <v>42080</v>
      </c>
      <c r="AD64" s="19">
        <v>42380</v>
      </c>
      <c r="AE64" s="4">
        <v>280000</v>
      </c>
      <c r="AF64" s="4" t="s">
        <v>476</v>
      </c>
      <c r="AG64" s="4" t="str">
        <f t="shared" si="3"/>
        <v>CLPR77740</v>
      </c>
      <c r="AH64" s="10" t="s">
        <v>210</v>
      </c>
      <c r="AI64" s="10" t="s">
        <v>210</v>
      </c>
      <c r="AJ64" s="4" t="s">
        <v>375</v>
      </c>
      <c r="AK64" s="4" t="s">
        <v>376</v>
      </c>
      <c r="AL64" s="4" t="s">
        <v>377</v>
      </c>
      <c r="AM64" s="4" t="s">
        <v>378</v>
      </c>
      <c r="AN64" s="10" t="s">
        <v>219</v>
      </c>
      <c r="AO64" s="4">
        <f>VLOOKUP(AN64,Claim!$L$4:$N$17,2,FALSE)</f>
        <v>9</v>
      </c>
      <c r="AP64" s="4" t="s">
        <v>493</v>
      </c>
      <c r="AQ64" s="10" t="s">
        <v>391</v>
      </c>
      <c r="AR64" s="4" t="s">
        <v>392</v>
      </c>
      <c r="AS64" s="4" t="s">
        <v>393</v>
      </c>
      <c r="AT64" s="4" t="s">
        <v>394</v>
      </c>
      <c r="AU64" s="10" t="s">
        <v>233</v>
      </c>
      <c r="AV64" s="4" t="s">
        <v>359</v>
      </c>
      <c r="AW64" s="4" t="s">
        <v>360</v>
      </c>
      <c r="AX64" s="4" t="s">
        <v>361</v>
      </c>
      <c r="AY64" s="10" t="s">
        <v>236</v>
      </c>
      <c r="AZ64" s="4" t="s">
        <v>239</v>
      </c>
      <c r="BA64" s="4" t="s">
        <v>239</v>
      </c>
      <c r="BB64" s="4" t="s">
        <v>553</v>
      </c>
      <c r="BC64" s="4" t="s">
        <v>553</v>
      </c>
      <c r="BD64" s="4" t="str">
        <f t="shared" si="4"/>
        <v>Multispeciality</v>
      </c>
      <c r="BE64" s="4">
        <f t="shared" si="5"/>
        <v>632004</v>
      </c>
      <c r="BF64" s="56">
        <v>30255</v>
      </c>
      <c r="BG64" s="20" t="str">
        <f t="shared" si="6"/>
        <v>PL3891</v>
      </c>
      <c r="BH64" s="4" t="s">
        <v>565</v>
      </c>
      <c r="BI64" s="4" t="s">
        <v>567</v>
      </c>
      <c r="BJ64" s="4">
        <f t="shared" si="9"/>
        <v>59</v>
      </c>
      <c r="BK64" s="10" t="s">
        <v>401</v>
      </c>
      <c r="BL64" s="10" t="s">
        <v>411</v>
      </c>
      <c r="BM64" s="10" t="s">
        <v>415</v>
      </c>
      <c r="BN64" s="10">
        <v>5</v>
      </c>
      <c r="BO64" s="10">
        <v>2</v>
      </c>
      <c r="BP64" s="10">
        <v>6</v>
      </c>
      <c r="BQ64" s="4" t="s">
        <v>568</v>
      </c>
      <c r="BR64" s="4" t="s">
        <v>569</v>
      </c>
      <c r="BS64" s="4" t="s">
        <v>570</v>
      </c>
      <c r="BT64" s="4" t="s">
        <v>571</v>
      </c>
      <c r="BU64" s="19">
        <f t="shared" si="7"/>
        <v>30255</v>
      </c>
      <c r="BV64" s="4" t="s">
        <v>567</v>
      </c>
      <c r="BW64" s="4" t="s">
        <v>572</v>
      </c>
      <c r="BX64" s="48">
        <f t="shared" ca="1" si="8"/>
        <v>35.591780821917808</v>
      </c>
    </row>
    <row r="65" spans="2:76" x14ac:dyDescent="0.25">
      <c r="B65" s="4" t="str">
        <f>VLOOKUP($C65,'Billing and Rendering'!$B$3:$K$14,9,FALSE)</f>
        <v>OON</v>
      </c>
      <c r="C65" s="4" t="s">
        <v>167</v>
      </c>
      <c r="D65" s="4">
        <f>VLOOKUP($C65,'Billing and Rendering'!$B$3:$K$14,2,FALSE)</f>
        <v>9</v>
      </c>
      <c r="E65" s="4" t="str">
        <f>VLOOKUP($C65,'Billing and Rendering'!$B$3:$K$14,E$1,FALSE)</f>
        <v>Multispeciality</v>
      </c>
      <c r="F65" s="4" t="str">
        <f>VLOOKUP($C65,'Billing and Rendering'!$B$3:$K$14,F$1,FALSE)</f>
        <v>Vellore</v>
      </c>
      <c r="G65" s="4">
        <f>VLOOKUP($C65,'Billing and Rendering'!$B$3:$K$14,G$1,FALSE)</f>
        <v>632004</v>
      </c>
      <c r="H65" s="4" t="str">
        <f>VLOOKUP($C65,'Billing and Rendering'!$B$3:$K$14,H$1,FALSE)</f>
        <v>TamilNadu</v>
      </c>
      <c r="I65" s="4" t="str">
        <f>VLOOKUP($C65,'Billing and Rendering'!$B$3:$K$14,I$1,FALSE)</f>
        <v>India</v>
      </c>
      <c r="J65" s="4" t="str">
        <f>VLOOKUP($C65,'Billing and Rendering'!$B$3:$K$14,J$1,FALSE)</f>
        <v>CMCVLTN</v>
      </c>
      <c r="K65" s="4" t="str">
        <f>VLOOKUP($L65,'Billing and Rendering'!$B$3:$K$14,9,FALSE)</f>
        <v>OON</v>
      </c>
      <c r="L65" s="4" t="s">
        <v>166</v>
      </c>
      <c r="M65" s="4">
        <f>VLOOKUP($L65,'Billing and Rendering'!$B$3:$K$14,M$1,FALSE)</f>
        <v>8</v>
      </c>
      <c r="N65" s="4" t="str">
        <f>VLOOKUP($L65,'Billing and Rendering'!$B$3:$K$14,N$1,FALSE)</f>
        <v>Speciality</v>
      </c>
      <c r="O65" s="4" t="str">
        <f>VLOOKUP($L65,'Billing and Rendering'!$B$3:$K$14,O$1,FALSE)</f>
        <v>Chennai</v>
      </c>
      <c r="P65" s="4">
        <f>VLOOKUP($L65,'Billing and Rendering'!$B$3:$K$14,P$1,FALSE)</f>
        <v>600041</v>
      </c>
      <c r="Q65" s="4" t="str">
        <f>VLOOKUP($L65,'Billing and Rendering'!$B$3:$K$14,Q$1,FALSE)</f>
        <v>TamilNadu</v>
      </c>
      <c r="R65" s="4" t="str">
        <f>VLOOKUP($L65,'Billing and Rendering'!$B$3:$K$14,R$1,FALSE)</f>
        <v>India</v>
      </c>
      <c r="S65" s="19">
        <f>S56+23</f>
        <v>42553</v>
      </c>
      <c r="T65" s="4">
        <v>5256</v>
      </c>
      <c r="U65" s="4" t="s">
        <v>199</v>
      </c>
      <c r="V65" s="4">
        <v>400000</v>
      </c>
      <c r="W65" s="4" t="str">
        <f t="shared" si="0"/>
        <v>VEL</v>
      </c>
      <c r="X65" s="4" t="s">
        <v>177</v>
      </c>
      <c r="Y65" s="19">
        <f t="shared" si="1"/>
        <v>42554</v>
      </c>
      <c r="Z65" s="19">
        <f t="shared" ca="1" si="2"/>
        <v>43124</v>
      </c>
      <c r="AA65" s="10" t="s">
        <v>188</v>
      </c>
      <c r="AB65" s="10" t="s">
        <v>191</v>
      </c>
      <c r="AC65" s="19">
        <v>42463</v>
      </c>
      <c r="AD65" s="19">
        <v>42603</v>
      </c>
      <c r="AE65" s="4">
        <v>600000</v>
      </c>
      <c r="AF65" s="4" t="s">
        <v>435</v>
      </c>
      <c r="AG65" s="4" t="str">
        <f t="shared" si="3"/>
        <v>CLPR90720</v>
      </c>
      <c r="AH65" s="10" t="s">
        <v>200</v>
      </c>
      <c r="AI65" s="10" t="s">
        <v>200</v>
      </c>
      <c r="AJ65" s="4" t="s">
        <v>245</v>
      </c>
      <c r="AK65" s="4" t="s">
        <v>246</v>
      </c>
      <c r="AL65" s="4" t="s">
        <v>247</v>
      </c>
      <c r="AM65" s="4" t="s">
        <v>248</v>
      </c>
      <c r="AN65" s="10" t="s">
        <v>220</v>
      </c>
      <c r="AO65" s="4">
        <f>VLOOKUP(AN65,Claim!$L$4:$N$17,2,FALSE)</f>
        <v>10</v>
      </c>
      <c r="AP65" s="4" t="s">
        <v>493</v>
      </c>
      <c r="AQ65" s="10" t="s">
        <v>396</v>
      </c>
      <c r="AR65" s="4" t="s">
        <v>397</v>
      </c>
      <c r="AS65" s="4" t="s">
        <v>398</v>
      </c>
      <c r="AT65" s="4" t="s">
        <v>399</v>
      </c>
      <c r="AU65" s="10" t="s">
        <v>234</v>
      </c>
      <c r="AV65" s="4" t="s">
        <v>372</v>
      </c>
      <c r="AW65" s="4" t="s">
        <v>373</v>
      </c>
      <c r="AX65" s="4" t="s">
        <v>374</v>
      </c>
      <c r="AY65" s="10" t="s">
        <v>236</v>
      </c>
      <c r="AZ65" s="4" t="s">
        <v>238</v>
      </c>
      <c r="BA65" s="4" t="s">
        <v>238</v>
      </c>
      <c r="BB65" s="4" t="s">
        <v>554</v>
      </c>
      <c r="BC65" s="4" t="s">
        <v>554</v>
      </c>
      <c r="BD65" s="4" t="str">
        <f t="shared" si="4"/>
        <v>Multispeciality</v>
      </c>
      <c r="BE65" s="4">
        <f t="shared" si="5"/>
        <v>632004</v>
      </c>
      <c r="BF65" s="56">
        <v>19593</v>
      </c>
      <c r="BG65" s="20" t="str">
        <f t="shared" si="6"/>
        <v>PL5256</v>
      </c>
      <c r="BH65" s="4" t="s">
        <v>565</v>
      </c>
      <c r="BI65" s="4" t="s">
        <v>567</v>
      </c>
      <c r="BJ65" s="4">
        <f t="shared" si="9"/>
        <v>60</v>
      </c>
      <c r="BK65" s="10" t="s">
        <v>403</v>
      </c>
      <c r="BL65" s="10" t="s">
        <v>412</v>
      </c>
      <c r="BM65" s="10" t="s">
        <v>416</v>
      </c>
      <c r="BN65" s="10">
        <v>6</v>
      </c>
      <c r="BO65" s="10">
        <v>3</v>
      </c>
      <c r="BP65" s="10">
        <v>7</v>
      </c>
      <c r="BQ65" s="4" t="s">
        <v>568</v>
      </c>
      <c r="BR65" s="4" t="s">
        <v>569</v>
      </c>
      <c r="BS65" s="4" t="s">
        <v>570</v>
      </c>
      <c r="BT65" s="4" t="s">
        <v>571</v>
      </c>
      <c r="BU65" s="19">
        <f t="shared" si="7"/>
        <v>19593</v>
      </c>
      <c r="BV65" s="4" t="s">
        <v>567</v>
      </c>
      <c r="BW65" s="4" t="s">
        <v>572</v>
      </c>
      <c r="BX65" s="48">
        <f t="shared" ca="1" si="8"/>
        <v>64.802739726027397</v>
      </c>
    </row>
    <row r="66" spans="2:76" x14ac:dyDescent="0.25">
      <c r="B66" s="4" t="str">
        <f>VLOOKUP($C66,'Billing and Rendering'!$B$3:$K$14,9,FALSE)</f>
        <v>OON</v>
      </c>
      <c r="C66" s="4" t="s">
        <v>167</v>
      </c>
      <c r="D66" s="4">
        <f>VLOOKUP($C66,'Billing and Rendering'!$B$3:$K$14,2,FALSE)</f>
        <v>9</v>
      </c>
      <c r="E66" s="4" t="str">
        <f>VLOOKUP($C66,'Billing and Rendering'!$B$3:$K$14,E$1,FALSE)</f>
        <v>Multispeciality</v>
      </c>
      <c r="F66" s="4" t="str">
        <f>VLOOKUP($C66,'Billing and Rendering'!$B$3:$K$14,F$1,FALSE)</f>
        <v>Vellore</v>
      </c>
      <c r="G66" s="4">
        <f>VLOOKUP($C66,'Billing and Rendering'!$B$3:$K$14,G$1,FALSE)</f>
        <v>632004</v>
      </c>
      <c r="H66" s="4" t="str">
        <f>VLOOKUP($C66,'Billing and Rendering'!$B$3:$K$14,H$1,FALSE)</f>
        <v>TamilNadu</v>
      </c>
      <c r="I66" s="4" t="str">
        <f>VLOOKUP($C66,'Billing and Rendering'!$B$3:$K$14,I$1,FALSE)</f>
        <v>India</v>
      </c>
      <c r="J66" s="4" t="str">
        <f>VLOOKUP($C66,'Billing and Rendering'!$B$3:$K$14,J$1,FALSE)</f>
        <v>CMCVLTN</v>
      </c>
      <c r="K66" s="4" t="str">
        <f>VLOOKUP($L66,'Billing and Rendering'!$B$3:$K$14,9,FALSE)</f>
        <v>INN</v>
      </c>
      <c r="L66" s="4" t="s">
        <v>164</v>
      </c>
      <c r="M66" s="4">
        <f>VLOOKUP($L66,'Billing and Rendering'!$B$3:$K$14,M$1,FALSE)</f>
        <v>6</v>
      </c>
      <c r="N66" s="4" t="str">
        <f>VLOOKUP($L66,'Billing and Rendering'!$B$3:$K$14,N$1,FALSE)</f>
        <v>Minor</v>
      </c>
      <c r="O66" s="4" t="str">
        <f>VLOOKUP($L66,'Billing and Rendering'!$B$3:$K$14,O$1,FALSE)</f>
        <v>Chennai</v>
      </c>
      <c r="P66" s="4">
        <f>VLOOKUP($L66,'Billing and Rendering'!$B$3:$K$14,P$1,FALSE)</f>
        <v>600022</v>
      </c>
      <c r="Q66" s="4" t="str">
        <f>VLOOKUP($L66,'Billing and Rendering'!$B$3:$K$14,Q$1,FALSE)</f>
        <v>TamilNadu</v>
      </c>
      <c r="R66" s="4" t="str">
        <f>VLOOKUP($L66,'Billing and Rendering'!$B$3:$K$14,R$1,FALSE)</f>
        <v>India</v>
      </c>
      <c r="S66" s="18">
        <v>40667</v>
      </c>
      <c r="T66" s="4">
        <v>7961</v>
      </c>
      <c r="U66" s="4" t="s">
        <v>198</v>
      </c>
      <c r="V66" s="4">
        <v>8900</v>
      </c>
      <c r="W66" s="4" t="str">
        <f t="shared" si="0"/>
        <v>VEL</v>
      </c>
      <c r="X66" s="4" t="s">
        <v>177</v>
      </c>
      <c r="Y66" s="19">
        <f t="shared" si="1"/>
        <v>40668</v>
      </c>
      <c r="Z66" s="19">
        <f t="shared" ca="1" si="2"/>
        <v>41368</v>
      </c>
      <c r="AA66" s="10" t="s">
        <v>189</v>
      </c>
      <c r="AB66" s="10" t="s">
        <v>192</v>
      </c>
      <c r="AC66" s="19">
        <v>40567</v>
      </c>
      <c r="AD66" s="19">
        <v>40837</v>
      </c>
      <c r="AE66" s="4">
        <v>440000</v>
      </c>
      <c r="AF66" s="4" t="s">
        <v>477</v>
      </c>
      <c r="AG66" s="4" t="str">
        <f t="shared" si="3"/>
        <v>CLPR84910</v>
      </c>
      <c r="AH66" s="10" t="s">
        <v>201</v>
      </c>
      <c r="AI66" s="10" t="s">
        <v>201</v>
      </c>
      <c r="AJ66" s="4" t="s">
        <v>258</v>
      </c>
      <c r="AK66" s="4" t="s">
        <v>259</v>
      </c>
      <c r="AL66" s="4" t="s">
        <v>260</v>
      </c>
      <c r="AM66" s="4" t="s">
        <v>261</v>
      </c>
      <c r="AN66" s="10" t="s">
        <v>221</v>
      </c>
      <c r="AO66" s="4">
        <f>VLOOKUP(AN66,Claim!$L$4:$N$17,2,FALSE)</f>
        <v>11</v>
      </c>
      <c r="AP66" s="4" t="s">
        <v>493</v>
      </c>
      <c r="AQ66" s="10" t="s">
        <v>251</v>
      </c>
      <c r="AR66" s="4" t="s">
        <v>252</v>
      </c>
      <c r="AS66" s="4" t="s">
        <v>253</v>
      </c>
      <c r="AT66" s="4" t="s">
        <v>254</v>
      </c>
      <c r="AU66" s="10" t="s">
        <v>225</v>
      </c>
      <c r="AV66" s="4" t="s">
        <v>255</v>
      </c>
      <c r="AW66" s="4" t="s">
        <v>256</v>
      </c>
      <c r="AX66" s="4" t="s">
        <v>257</v>
      </c>
      <c r="AY66" s="10" t="s">
        <v>235</v>
      </c>
      <c r="AZ66" s="10" t="s">
        <v>239</v>
      </c>
      <c r="BA66" s="10" t="s">
        <v>239</v>
      </c>
      <c r="BB66" s="4" t="s">
        <v>555</v>
      </c>
      <c r="BC66" s="4" t="s">
        <v>555</v>
      </c>
      <c r="BD66" s="4" t="str">
        <f t="shared" si="4"/>
        <v>Multispeciality</v>
      </c>
      <c r="BE66" s="4">
        <f t="shared" si="5"/>
        <v>632004</v>
      </c>
      <c r="BF66" s="56">
        <v>27672</v>
      </c>
      <c r="BG66" s="20" t="str">
        <f t="shared" si="6"/>
        <v>PL7961</v>
      </c>
      <c r="BH66" s="4" t="s">
        <v>565</v>
      </c>
      <c r="BI66" s="4" t="s">
        <v>567</v>
      </c>
      <c r="BJ66" s="4">
        <f t="shared" si="9"/>
        <v>61</v>
      </c>
      <c r="BK66" s="10" t="s">
        <v>404</v>
      </c>
      <c r="BL66" s="10" t="s">
        <v>413</v>
      </c>
      <c r="BM66" s="10" t="s">
        <v>195</v>
      </c>
      <c r="BN66" s="10">
        <v>7</v>
      </c>
      <c r="BO66" s="10">
        <v>4</v>
      </c>
      <c r="BP66" s="10">
        <v>8</v>
      </c>
      <c r="BQ66" s="4" t="s">
        <v>568</v>
      </c>
      <c r="BR66" s="4" t="s">
        <v>569</v>
      </c>
      <c r="BS66" s="4" t="s">
        <v>570</v>
      </c>
      <c r="BT66" s="4" t="s">
        <v>571</v>
      </c>
      <c r="BU66" s="19">
        <f t="shared" si="7"/>
        <v>27672</v>
      </c>
      <c r="BV66" s="4" t="s">
        <v>567</v>
      </c>
      <c r="BW66" s="4" t="s">
        <v>572</v>
      </c>
      <c r="BX66" s="48">
        <f t="shared" ca="1" si="8"/>
        <v>42.668493150684931</v>
      </c>
    </row>
    <row r="67" spans="2:76" x14ac:dyDescent="0.25">
      <c r="B67" s="4" t="str">
        <f>VLOOKUP($C67,'Billing and Rendering'!$B$3:$K$14,9,FALSE)</f>
        <v>INN</v>
      </c>
      <c r="C67" s="4" t="s">
        <v>160</v>
      </c>
      <c r="D67" s="4">
        <f>VLOOKUP($C67,'Billing and Rendering'!$B$3:$K$14,2,FALSE)</f>
        <v>2</v>
      </c>
      <c r="E67" s="4" t="str">
        <f>VLOOKUP($C67,'Billing and Rendering'!$B$3:$K$14,E$1,FALSE)</f>
        <v>Speciality</v>
      </c>
      <c r="F67" s="4" t="str">
        <f>VLOOKUP($C67,'Billing and Rendering'!$B$3:$K$14,F$1,FALSE)</f>
        <v>Chennai</v>
      </c>
      <c r="G67" s="4">
        <f>VLOOKUP($C67,'Billing and Rendering'!$B$3:$K$14,G$1,FALSE)</f>
        <v>600037</v>
      </c>
      <c r="H67" s="4" t="str">
        <f>VLOOKUP($C67,'Billing and Rendering'!$B$3:$K$14,H$1,FALSE)</f>
        <v>TamilNadu</v>
      </c>
      <c r="I67" s="4" t="str">
        <f>VLOOKUP($C67,'Billing and Rendering'!$B$3:$K$14,I$1,FALSE)</f>
        <v>India</v>
      </c>
      <c r="J67" s="4" t="str">
        <f>VLOOKUP($C67,'Billing and Rendering'!$B$3:$K$14,J$1,FALSE)</f>
        <v>FRTSSTN</v>
      </c>
      <c r="K67" s="4" t="str">
        <f>VLOOKUP($L67,'Billing and Rendering'!$B$3:$K$14,9,FALSE)</f>
        <v>INN</v>
      </c>
      <c r="L67" s="4" t="s">
        <v>164</v>
      </c>
      <c r="M67" s="4">
        <f>VLOOKUP($L67,'Billing and Rendering'!$B$3:$K$14,M$1,FALSE)</f>
        <v>6</v>
      </c>
      <c r="N67" s="4" t="str">
        <f>VLOOKUP($L67,'Billing and Rendering'!$B$3:$K$14,N$1,FALSE)</f>
        <v>Minor</v>
      </c>
      <c r="O67" s="4" t="str">
        <f>VLOOKUP($L67,'Billing and Rendering'!$B$3:$K$14,O$1,FALSE)</f>
        <v>Chennai</v>
      </c>
      <c r="P67" s="4">
        <f>VLOOKUP($L67,'Billing and Rendering'!$B$3:$K$14,P$1,FALSE)</f>
        <v>600022</v>
      </c>
      <c r="Q67" s="4" t="str">
        <f>VLOOKUP($L67,'Billing and Rendering'!$B$3:$K$14,Q$1,FALSE)</f>
        <v>TamilNadu</v>
      </c>
      <c r="R67" s="4" t="str">
        <f>VLOOKUP($L67,'Billing and Rendering'!$B$3:$K$14,R$1,FALSE)</f>
        <v>India</v>
      </c>
      <c r="S67" s="19">
        <f>S66-3004</f>
        <v>37663</v>
      </c>
      <c r="T67" s="4">
        <v>1217</v>
      </c>
      <c r="U67" s="4" t="s">
        <v>197</v>
      </c>
      <c r="V67" s="4">
        <v>1000</v>
      </c>
      <c r="W67" s="4" t="str">
        <f t="shared" si="0"/>
        <v>CHE</v>
      </c>
      <c r="X67" s="4" t="s">
        <v>175</v>
      </c>
      <c r="Y67" s="19">
        <f t="shared" si="1"/>
        <v>37664</v>
      </c>
      <c r="Z67" s="19">
        <f t="shared" ca="1" si="2"/>
        <v>38464</v>
      </c>
      <c r="AA67" s="10" t="s">
        <v>190</v>
      </c>
      <c r="AB67" s="10" t="s">
        <v>193</v>
      </c>
      <c r="AC67" s="19">
        <v>37583</v>
      </c>
      <c r="AD67" s="19">
        <v>37703</v>
      </c>
      <c r="AE67" s="4">
        <v>200000</v>
      </c>
      <c r="AF67" s="4" t="s">
        <v>478</v>
      </c>
      <c r="AG67" s="4" t="str">
        <f t="shared" si="3"/>
        <v>CLPR55390</v>
      </c>
      <c r="AH67" s="10" t="s">
        <v>202</v>
      </c>
      <c r="AI67" s="10" t="s">
        <v>202</v>
      </c>
      <c r="AJ67" s="4" t="s">
        <v>271</v>
      </c>
      <c r="AK67" s="4" t="s">
        <v>272</v>
      </c>
      <c r="AL67" s="4" t="s">
        <v>273</v>
      </c>
      <c r="AM67" s="4" t="s">
        <v>274</v>
      </c>
      <c r="AN67" s="10" t="s">
        <v>223</v>
      </c>
      <c r="AO67" s="4">
        <f>VLOOKUP(AN67,Claim!$L$4:$N$17,2,FALSE)</f>
        <v>12</v>
      </c>
      <c r="AP67" s="10" t="s">
        <v>489</v>
      </c>
      <c r="AQ67" s="10" t="s">
        <v>264</v>
      </c>
      <c r="AR67" s="4" t="s">
        <v>265</v>
      </c>
      <c r="AS67" s="4" t="s">
        <v>266</v>
      </c>
      <c r="AT67" s="4" t="s">
        <v>267</v>
      </c>
      <c r="AU67" s="10" t="s">
        <v>226</v>
      </c>
      <c r="AV67" s="4" t="s">
        <v>268</v>
      </c>
      <c r="AW67" s="4" t="s">
        <v>269</v>
      </c>
      <c r="AX67" s="4" t="s">
        <v>270</v>
      </c>
      <c r="AY67" s="10" t="s">
        <v>235</v>
      </c>
      <c r="AZ67" s="4" t="s">
        <v>241</v>
      </c>
      <c r="BA67" s="4" t="s">
        <v>241</v>
      </c>
      <c r="BB67" s="4" t="s">
        <v>556</v>
      </c>
      <c r="BC67" s="4" t="s">
        <v>556</v>
      </c>
      <c r="BD67" s="4" t="str">
        <f t="shared" si="4"/>
        <v>Speciality</v>
      </c>
      <c r="BE67" s="4">
        <f t="shared" si="5"/>
        <v>600037</v>
      </c>
      <c r="BF67" s="56">
        <v>26680</v>
      </c>
      <c r="BG67" s="20" t="str">
        <f t="shared" si="6"/>
        <v>PL1217</v>
      </c>
      <c r="BH67" s="4" t="s">
        <v>565</v>
      </c>
      <c r="BI67" s="4" t="s">
        <v>567</v>
      </c>
      <c r="BJ67" s="4">
        <f t="shared" si="9"/>
        <v>62</v>
      </c>
      <c r="BK67" s="10" t="s">
        <v>405</v>
      </c>
      <c r="BL67" s="10" t="s">
        <v>414</v>
      </c>
      <c r="BM67" s="10" t="s">
        <v>195</v>
      </c>
      <c r="BN67" s="10">
        <v>4</v>
      </c>
      <c r="BO67" s="10">
        <v>1</v>
      </c>
      <c r="BP67" s="10">
        <v>5</v>
      </c>
      <c r="BQ67" s="4" t="s">
        <v>568</v>
      </c>
      <c r="BR67" s="4" t="s">
        <v>569</v>
      </c>
      <c r="BS67" s="4" t="s">
        <v>570</v>
      </c>
      <c r="BT67" s="4" t="s">
        <v>571</v>
      </c>
      <c r="BU67" s="19">
        <f t="shared" si="7"/>
        <v>26680</v>
      </c>
      <c r="BV67" s="4" t="s">
        <v>567</v>
      </c>
      <c r="BW67" s="4" t="s">
        <v>572</v>
      </c>
      <c r="BX67" s="48">
        <f t="shared" ca="1" si="8"/>
        <v>45.386301369863013</v>
      </c>
    </row>
    <row r="68" spans="2:76" x14ac:dyDescent="0.25">
      <c r="B68" s="4" t="str">
        <f>VLOOKUP($C68,'Billing and Rendering'!$B$3:$K$14,9,FALSE)</f>
        <v>INN</v>
      </c>
      <c r="C68" s="4" t="s">
        <v>159</v>
      </c>
      <c r="D68" s="4">
        <f>VLOOKUP($C68,'Billing and Rendering'!$B$3:$K$14,2,FALSE)</f>
        <v>1</v>
      </c>
      <c r="E68" s="4" t="str">
        <f>VLOOKUP($C68,'Billing and Rendering'!$B$3:$K$14,E$1,FALSE)</f>
        <v>Multispeciality</v>
      </c>
      <c r="F68" s="4" t="str">
        <f>VLOOKUP($C68,'Billing and Rendering'!$B$3:$K$14,F$1,FALSE)</f>
        <v>Chennai</v>
      </c>
      <c r="G68" s="4">
        <f>VLOOKUP($C68,'Billing and Rendering'!$B$3:$K$14,G$1,FALSE)</f>
        <v>600004</v>
      </c>
      <c r="H68" s="4" t="str">
        <f>VLOOKUP($C68,'Billing and Rendering'!$B$3:$K$14,H$1,FALSE)</f>
        <v>TamilNadu</v>
      </c>
      <c r="I68" s="4" t="str">
        <f>VLOOKUP($C68,'Billing and Rendering'!$B$3:$K$14,I$1,FALSE)</f>
        <v>India</v>
      </c>
      <c r="J68" s="4" t="str">
        <f>VLOOKUP($C68,'Billing and Rendering'!$B$3:$K$14,J$1,FALSE)</f>
        <v>APHPLTN</v>
      </c>
      <c r="K68" s="4" t="str">
        <f>VLOOKUP($L68,'Billing and Rendering'!$B$3:$K$14,9,FALSE)</f>
        <v>OON</v>
      </c>
      <c r="L68" s="4" t="s">
        <v>170</v>
      </c>
      <c r="M68" s="4">
        <f>VLOOKUP($L68,'Billing and Rendering'!$B$3:$K$14,M$1,FALSE)</f>
        <v>12</v>
      </c>
      <c r="N68" s="4" t="str">
        <f>VLOOKUP($L68,'Billing and Rendering'!$B$3:$K$14,N$1,FALSE)</f>
        <v>Multispeciality</v>
      </c>
      <c r="O68" s="4" t="str">
        <f>VLOOKUP($L68,'Billing and Rendering'!$B$3:$K$14,O$1,FALSE)</f>
        <v>Chennai</v>
      </c>
      <c r="P68" s="4">
        <f>VLOOKUP($L68,'Billing and Rendering'!$B$3:$K$14,P$1,FALSE)</f>
        <v>600013</v>
      </c>
      <c r="Q68" s="4" t="str">
        <f>VLOOKUP($L68,'Billing and Rendering'!$B$3:$K$14,Q$1,FALSE)</f>
        <v>TamilNadu</v>
      </c>
      <c r="R68" s="4" t="str">
        <f>VLOOKUP($L68,'Billing and Rendering'!$B$3:$K$14,R$1,FALSE)</f>
        <v>India</v>
      </c>
      <c r="S68" s="19">
        <f>S66+278</f>
        <v>40945</v>
      </c>
      <c r="T68" s="4">
        <v>104</v>
      </c>
      <c r="U68" s="4" t="s">
        <v>199</v>
      </c>
      <c r="V68" s="4">
        <v>100000</v>
      </c>
      <c r="W68" s="4" t="str">
        <f t="shared" si="0"/>
        <v>CHE</v>
      </c>
      <c r="X68" s="4" t="s">
        <v>175</v>
      </c>
      <c r="Y68" s="19">
        <f t="shared" si="1"/>
        <v>40946</v>
      </c>
      <c r="Z68" s="19">
        <f t="shared" ca="1" si="2"/>
        <v>41586</v>
      </c>
      <c r="AA68" s="10" t="s">
        <v>184</v>
      </c>
      <c r="AB68" s="10" t="s">
        <v>191</v>
      </c>
      <c r="AC68" s="19">
        <v>40865</v>
      </c>
      <c r="AD68" s="19">
        <v>41125</v>
      </c>
      <c r="AE68" s="4">
        <v>600000</v>
      </c>
      <c r="AF68" s="4" t="s">
        <v>479</v>
      </c>
      <c r="AG68" s="4" t="str">
        <f t="shared" si="3"/>
        <v>CLPR91180</v>
      </c>
      <c r="AH68" s="10" t="s">
        <v>203</v>
      </c>
      <c r="AI68" s="10" t="s">
        <v>203</v>
      </c>
      <c r="AJ68" s="4" t="s">
        <v>284</v>
      </c>
      <c r="AK68" s="4" t="s">
        <v>285</v>
      </c>
      <c r="AL68" s="4" t="s">
        <v>286</v>
      </c>
      <c r="AM68" s="4" t="s">
        <v>287</v>
      </c>
      <c r="AN68" s="10" t="s">
        <v>212</v>
      </c>
      <c r="AO68" s="4">
        <f>VLOOKUP(AN68,Claim!$L$4:$N$17,2,FALSE)</f>
        <v>2</v>
      </c>
      <c r="AP68" s="10" t="s">
        <v>492</v>
      </c>
      <c r="AQ68" s="10" t="s">
        <v>277</v>
      </c>
      <c r="AR68" s="4" t="s">
        <v>278</v>
      </c>
      <c r="AS68" s="4" t="s">
        <v>279</v>
      </c>
      <c r="AT68" s="4" t="s">
        <v>280</v>
      </c>
      <c r="AU68" s="10" t="s">
        <v>227</v>
      </c>
      <c r="AV68" s="4" t="s">
        <v>281</v>
      </c>
      <c r="AW68" s="4" t="s">
        <v>282</v>
      </c>
      <c r="AX68" s="4" t="s">
        <v>283</v>
      </c>
      <c r="AY68" s="10" t="s">
        <v>235</v>
      </c>
      <c r="AZ68" s="10" t="s">
        <v>241</v>
      </c>
      <c r="BA68" s="10" t="s">
        <v>241</v>
      </c>
      <c r="BB68" s="4" t="s">
        <v>557</v>
      </c>
      <c r="BC68" s="4" t="s">
        <v>557</v>
      </c>
      <c r="BD68" s="4" t="str">
        <f t="shared" si="4"/>
        <v>Multispeciality</v>
      </c>
      <c r="BE68" s="4">
        <f t="shared" si="5"/>
        <v>600004</v>
      </c>
      <c r="BF68" s="56">
        <v>39918</v>
      </c>
      <c r="BG68" s="20" t="str">
        <f t="shared" si="6"/>
        <v>PL104</v>
      </c>
      <c r="BH68" s="4" t="s">
        <v>565</v>
      </c>
      <c r="BI68" s="4" t="s">
        <v>567</v>
      </c>
      <c r="BJ68" s="4">
        <f t="shared" si="9"/>
        <v>63</v>
      </c>
      <c r="BK68" s="10" t="s">
        <v>406</v>
      </c>
      <c r="BL68" s="10" t="s">
        <v>410</v>
      </c>
      <c r="BM68" s="10" t="s">
        <v>417</v>
      </c>
      <c r="BN68" s="10">
        <v>5</v>
      </c>
      <c r="BO68" s="10">
        <v>2</v>
      </c>
      <c r="BP68" s="10">
        <v>6</v>
      </c>
      <c r="BQ68" s="4" t="s">
        <v>568</v>
      </c>
      <c r="BR68" s="4" t="s">
        <v>569</v>
      </c>
      <c r="BS68" s="4" t="s">
        <v>570</v>
      </c>
      <c r="BT68" s="4" t="s">
        <v>571</v>
      </c>
      <c r="BU68" s="19">
        <f t="shared" si="7"/>
        <v>39918</v>
      </c>
      <c r="BV68" s="4" t="s">
        <v>567</v>
      </c>
      <c r="BW68" s="4" t="s">
        <v>572</v>
      </c>
      <c r="BX68" s="48">
        <f t="shared" ca="1" si="8"/>
        <v>9.117808219178082</v>
      </c>
    </row>
    <row r="69" spans="2:76" x14ac:dyDescent="0.25">
      <c r="B69" s="4" t="str">
        <f>VLOOKUP($C69,'Billing and Rendering'!$B$3:$K$14,9,FALSE)</f>
        <v>INN</v>
      </c>
      <c r="C69" s="4" t="s">
        <v>162</v>
      </c>
      <c r="D69" s="4">
        <f>VLOOKUP($C69,'Billing and Rendering'!$B$3:$K$14,2,FALSE)</f>
        <v>4</v>
      </c>
      <c r="E69" s="4" t="str">
        <f>VLOOKUP($C69,'Billing and Rendering'!$B$3:$K$14,E$1,FALSE)</f>
        <v>Minor</v>
      </c>
      <c r="F69" s="4" t="str">
        <f>VLOOKUP($C69,'Billing and Rendering'!$B$3:$K$14,F$1,FALSE)</f>
        <v>Chennai</v>
      </c>
      <c r="G69" s="4">
        <f>VLOOKUP($C69,'Billing and Rendering'!$B$3:$K$14,G$1,FALSE)</f>
        <v>650103</v>
      </c>
      <c r="H69" s="4" t="str">
        <f>VLOOKUP($C69,'Billing and Rendering'!$B$3:$K$14,H$1,FALSE)</f>
        <v>TamilNadu</v>
      </c>
      <c r="I69" s="4" t="str">
        <f>VLOOKUP($C69,'Billing and Rendering'!$B$3:$K$14,I$1,FALSE)</f>
        <v>India</v>
      </c>
      <c r="J69" s="4" t="str">
        <f>VLOOKUP($C69,'Billing and Rendering'!$B$3:$K$14,J$1,FALSE)</f>
        <v>SRYTTTN</v>
      </c>
      <c r="K69" s="4" t="str">
        <f>VLOOKUP($L69,'Billing and Rendering'!$B$3:$K$14,9,FALSE)</f>
        <v>INN</v>
      </c>
      <c r="L69" s="4" t="s">
        <v>163</v>
      </c>
      <c r="M69" s="4">
        <f>VLOOKUP($L69,'Billing and Rendering'!$B$3:$K$14,M$1,FALSE)</f>
        <v>5</v>
      </c>
      <c r="N69" s="4" t="str">
        <f>VLOOKUP($L69,'Billing and Rendering'!$B$3:$K$14,N$1,FALSE)</f>
        <v>Multispeciality</v>
      </c>
      <c r="O69" s="4" t="str">
        <f>VLOOKUP($L69,'Billing and Rendering'!$B$3:$K$14,O$1,FALSE)</f>
        <v>Chennai</v>
      </c>
      <c r="P69" s="4">
        <f>VLOOKUP($L69,'Billing and Rendering'!$B$3:$K$14,P$1,FALSE)</f>
        <v>600053</v>
      </c>
      <c r="Q69" s="4" t="str">
        <f>VLOOKUP($L69,'Billing and Rendering'!$B$3:$K$14,Q$1,FALSE)</f>
        <v>TamilNadu</v>
      </c>
      <c r="R69" s="4" t="str">
        <f>VLOOKUP($L69,'Billing and Rendering'!$B$3:$K$14,R$1,FALSE)</f>
        <v>India</v>
      </c>
      <c r="S69" s="19">
        <f>S66+67</f>
        <v>40734</v>
      </c>
      <c r="T69" s="4">
        <v>5341</v>
      </c>
      <c r="U69" s="4" t="s">
        <v>199</v>
      </c>
      <c r="V69" s="4">
        <v>200000</v>
      </c>
      <c r="W69" s="4" t="str">
        <f t="shared" si="0"/>
        <v>CHE</v>
      </c>
      <c r="X69" s="4" t="s">
        <v>175</v>
      </c>
      <c r="Y69" s="19">
        <f t="shared" si="1"/>
        <v>40735</v>
      </c>
      <c r="Z69" s="19">
        <f t="shared" ca="1" si="2"/>
        <v>41245</v>
      </c>
      <c r="AA69" s="10" t="s">
        <v>185</v>
      </c>
      <c r="AB69" s="10" t="s">
        <v>192</v>
      </c>
      <c r="AC69" s="19">
        <v>40644</v>
      </c>
      <c r="AD69" s="19">
        <v>40794</v>
      </c>
      <c r="AE69" s="4">
        <v>400000</v>
      </c>
      <c r="AF69" s="4" t="s">
        <v>480</v>
      </c>
      <c r="AG69" s="4" t="str">
        <f t="shared" si="3"/>
        <v>CLPR51240</v>
      </c>
      <c r="AH69" s="10" t="s">
        <v>204</v>
      </c>
      <c r="AI69" s="10" t="s">
        <v>204</v>
      </c>
      <c r="AJ69" s="4" t="s">
        <v>297</v>
      </c>
      <c r="AK69" s="4" t="s">
        <v>298</v>
      </c>
      <c r="AL69" s="4" t="s">
        <v>299</v>
      </c>
      <c r="AM69" s="4" t="s">
        <v>300</v>
      </c>
      <c r="AN69" s="10" t="s">
        <v>213</v>
      </c>
      <c r="AO69" s="4">
        <f>VLOOKUP(AN69,Claim!$L$4:$N$17,2,FALSE)</f>
        <v>3</v>
      </c>
      <c r="AP69" s="10" t="s">
        <v>490</v>
      </c>
      <c r="AQ69" s="10" t="s">
        <v>290</v>
      </c>
      <c r="AR69" s="4" t="s">
        <v>291</v>
      </c>
      <c r="AS69" s="4" t="s">
        <v>292</v>
      </c>
      <c r="AT69" s="4" t="s">
        <v>293</v>
      </c>
      <c r="AU69" s="10" t="s">
        <v>228</v>
      </c>
      <c r="AV69" s="4" t="s">
        <v>294</v>
      </c>
      <c r="AW69" s="4" t="s">
        <v>295</v>
      </c>
      <c r="AX69" s="4" t="s">
        <v>296</v>
      </c>
      <c r="AY69" s="10" t="s">
        <v>235</v>
      </c>
      <c r="AZ69" s="10" t="s">
        <v>241</v>
      </c>
      <c r="BA69" s="10" t="s">
        <v>241</v>
      </c>
      <c r="BB69" s="4" t="s">
        <v>558</v>
      </c>
      <c r="BC69" s="4" t="s">
        <v>558</v>
      </c>
      <c r="BD69" s="4" t="str">
        <f t="shared" si="4"/>
        <v>Minor</v>
      </c>
      <c r="BE69" s="4">
        <f t="shared" si="5"/>
        <v>650103</v>
      </c>
      <c r="BF69" s="56">
        <v>23808</v>
      </c>
      <c r="BG69" s="20" t="str">
        <f t="shared" si="6"/>
        <v>PL5341</v>
      </c>
      <c r="BH69" s="4" t="s">
        <v>565</v>
      </c>
      <c r="BI69" s="4" t="s">
        <v>567</v>
      </c>
      <c r="BJ69" s="4">
        <f t="shared" si="9"/>
        <v>64</v>
      </c>
      <c r="BK69" s="10" t="s">
        <v>407</v>
      </c>
      <c r="BL69" s="10" t="s">
        <v>411</v>
      </c>
      <c r="BM69" s="10" t="s">
        <v>415</v>
      </c>
      <c r="BN69" s="10">
        <v>6</v>
      </c>
      <c r="BO69" s="10">
        <v>3</v>
      </c>
      <c r="BP69" s="10">
        <v>7</v>
      </c>
      <c r="BQ69" s="4" t="s">
        <v>568</v>
      </c>
      <c r="BR69" s="4" t="s">
        <v>569</v>
      </c>
      <c r="BS69" s="4" t="s">
        <v>570</v>
      </c>
      <c r="BT69" s="4" t="s">
        <v>571</v>
      </c>
      <c r="BU69" s="19">
        <f t="shared" si="7"/>
        <v>23808</v>
      </c>
      <c r="BV69" s="4" t="s">
        <v>567</v>
      </c>
      <c r="BW69" s="4" t="s">
        <v>572</v>
      </c>
      <c r="BX69" s="48">
        <f t="shared" ca="1" si="8"/>
        <v>53.254794520547946</v>
      </c>
    </row>
    <row r="70" spans="2:76" x14ac:dyDescent="0.25">
      <c r="B70" s="4" t="str">
        <f>VLOOKUP($C70,'Billing and Rendering'!$B$3:$K$14,9,FALSE)</f>
        <v>INN</v>
      </c>
      <c r="C70" s="4" t="s">
        <v>159</v>
      </c>
      <c r="D70" s="4">
        <f>VLOOKUP($C70,'Billing and Rendering'!$B$3:$K$14,2,FALSE)</f>
        <v>1</v>
      </c>
      <c r="E70" s="4" t="str">
        <f>VLOOKUP($C70,'Billing and Rendering'!$B$3:$K$14,E$1,FALSE)</f>
        <v>Multispeciality</v>
      </c>
      <c r="F70" s="4" t="str">
        <f>VLOOKUP($C70,'Billing and Rendering'!$B$3:$K$14,F$1,FALSE)</f>
        <v>Chennai</v>
      </c>
      <c r="G70" s="4">
        <f>VLOOKUP($C70,'Billing and Rendering'!$B$3:$K$14,G$1,FALSE)</f>
        <v>600004</v>
      </c>
      <c r="H70" s="4" t="str">
        <f>VLOOKUP($C70,'Billing and Rendering'!$B$3:$K$14,H$1,FALSE)</f>
        <v>TamilNadu</v>
      </c>
      <c r="I70" s="4" t="str">
        <f>VLOOKUP($C70,'Billing and Rendering'!$B$3:$K$14,I$1,FALSE)</f>
        <v>India</v>
      </c>
      <c r="J70" s="4" t="str">
        <f>VLOOKUP($C70,'Billing and Rendering'!$B$3:$K$14,J$1,FALSE)</f>
        <v>APHPLTN</v>
      </c>
      <c r="K70" s="4" t="str">
        <f>VLOOKUP($L70,'Billing and Rendering'!$B$3:$K$14,9,FALSE)</f>
        <v>OON</v>
      </c>
      <c r="L70" s="4" t="s">
        <v>169</v>
      </c>
      <c r="M70" s="4">
        <f>VLOOKUP($L70,'Billing and Rendering'!$B$3:$K$14,M$1,FALSE)</f>
        <v>11</v>
      </c>
      <c r="N70" s="4" t="str">
        <f>VLOOKUP($L70,'Billing and Rendering'!$B$3:$K$14,N$1,FALSE)</f>
        <v>Multispeciality</v>
      </c>
      <c r="O70" s="4" t="str">
        <f>VLOOKUP($L70,'Billing and Rendering'!$B$3:$K$14,O$1,FALSE)</f>
        <v>Coimbatore</v>
      </c>
      <c r="P70" s="4">
        <f>VLOOKUP($L70,'Billing and Rendering'!$B$3:$K$14,P$1,FALSE)</f>
        <v>641004</v>
      </c>
      <c r="Q70" s="4" t="str">
        <f>VLOOKUP($L70,'Billing and Rendering'!$B$3:$K$14,Q$1,FALSE)</f>
        <v>TamilNadu</v>
      </c>
      <c r="R70" s="4" t="str">
        <f>VLOOKUP($L70,'Billing and Rendering'!$B$3:$K$14,R$1,FALSE)</f>
        <v>India</v>
      </c>
      <c r="S70" s="19">
        <f>S66-34</f>
        <v>40633</v>
      </c>
      <c r="T70" s="4">
        <v>3221</v>
      </c>
      <c r="U70" s="4" t="s">
        <v>182</v>
      </c>
      <c r="V70" s="4">
        <v>300000</v>
      </c>
      <c r="W70" s="4" t="str">
        <f t="shared" si="0"/>
        <v>CHE</v>
      </c>
      <c r="X70" s="4" t="s">
        <v>175</v>
      </c>
      <c r="Y70" s="19">
        <f t="shared" si="1"/>
        <v>40634</v>
      </c>
      <c r="Z70" s="19">
        <f t="shared" ca="1" si="2"/>
        <v>41484</v>
      </c>
      <c r="AA70" s="10" t="s">
        <v>184</v>
      </c>
      <c r="AB70" s="10" t="s">
        <v>193</v>
      </c>
      <c r="AC70" s="19">
        <v>40573</v>
      </c>
      <c r="AD70" s="19">
        <v>40803</v>
      </c>
      <c r="AE70" s="4">
        <v>200000</v>
      </c>
      <c r="AF70" s="4" t="s">
        <v>481</v>
      </c>
      <c r="AG70" s="4" t="str">
        <f t="shared" si="3"/>
        <v>CLPR80890</v>
      </c>
      <c r="AH70" s="10" t="s">
        <v>205</v>
      </c>
      <c r="AI70" s="10" t="s">
        <v>205</v>
      </c>
      <c r="AJ70" s="4" t="s">
        <v>310</v>
      </c>
      <c r="AK70" s="4" t="s">
        <v>311</v>
      </c>
      <c r="AL70" s="4" t="s">
        <v>312</v>
      </c>
      <c r="AM70" s="4" t="s">
        <v>313</v>
      </c>
      <c r="AN70" s="10" t="s">
        <v>214</v>
      </c>
      <c r="AO70" s="4">
        <f>VLOOKUP(AN70,Claim!$L$4:$N$17,2,FALSE)</f>
        <v>4</v>
      </c>
      <c r="AP70" s="10" t="s">
        <v>491</v>
      </c>
      <c r="AQ70" s="10" t="s">
        <v>303</v>
      </c>
      <c r="AR70" s="4" t="s">
        <v>304</v>
      </c>
      <c r="AS70" s="4" t="s">
        <v>305</v>
      </c>
      <c r="AT70" s="4" t="s">
        <v>306</v>
      </c>
      <c r="AU70" s="10" t="s">
        <v>229</v>
      </c>
      <c r="AV70" s="4" t="s">
        <v>307</v>
      </c>
      <c r="AW70" s="4" t="s">
        <v>308</v>
      </c>
      <c r="AX70" s="4" t="s">
        <v>309</v>
      </c>
      <c r="AY70" s="10" t="s">
        <v>235</v>
      </c>
      <c r="AZ70" s="10" t="s">
        <v>238</v>
      </c>
      <c r="BA70" s="10" t="s">
        <v>238</v>
      </c>
      <c r="BB70" s="4" t="s">
        <v>559</v>
      </c>
      <c r="BC70" s="4" t="s">
        <v>559</v>
      </c>
      <c r="BD70" s="4" t="str">
        <f t="shared" si="4"/>
        <v>Multispeciality</v>
      </c>
      <c r="BE70" s="4">
        <f t="shared" si="5"/>
        <v>600004</v>
      </c>
      <c r="BF70" s="56">
        <v>22308</v>
      </c>
      <c r="BG70" s="20" t="str">
        <f t="shared" si="6"/>
        <v>PL3221</v>
      </c>
      <c r="BH70" s="4" t="s">
        <v>565</v>
      </c>
      <c r="BI70" s="4" t="s">
        <v>567</v>
      </c>
      <c r="BJ70" s="4">
        <f t="shared" si="9"/>
        <v>65</v>
      </c>
      <c r="BK70" s="10" t="s">
        <v>402</v>
      </c>
      <c r="BL70" s="10" t="s">
        <v>412</v>
      </c>
      <c r="BM70" s="10" t="s">
        <v>416</v>
      </c>
      <c r="BN70" s="10">
        <v>7</v>
      </c>
      <c r="BO70" s="10">
        <v>4</v>
      </c>
      <c r="BP70" s="10">
        <v>8</v>
      </c>
      <c r="BQ70" s="4" t="s">
        <v>568</v>
      </c>
      <c r="BR70" s="4" t="s">
        <v>569</v>
      </c>
      <c r="BS70" s="4" t="s">
        <v>570</v>
      </c>
      <c r="BT70" s="4" t="s">
        <v>571</v>
      </c>
      <c r="BU70" s="19">
        <f t="shared" si="7"/>
        <v>22308</v>
      </c>
      <c r="BV70" s="4" t="s">
        <v>567</v>
      </c>
      <c r="BW70" s="4" t="s">
        <v>572</v>
      </c>
      <c r="BX70" s="48">
        <f t="shared" ca="1" si="8"/>
        <v>57.364383561643834</v>
      </c>
    </row>
    <row r="71" spans="2:76" x14ac:dyDescent="0.25">
      <c r="B71" s="4" t="str">
        <f>VLOOKUP($C71,'Billing and Rendering'!$B$3:$K$14,9,FALSE)</f>
        <v>INN</v>
      </c>
      <c r="C71" s="4" t="s">
        <v>163</v>
      </c>
      <c r="D71" s="4">
        <f>VLOOKUP($C71,'Billing and Rendering'!$B$3:$K$14,2,FALSE)</f>
        <v>5</v>
      </c>
      <c r="E71" s="4" t="str">
        <f>VLOOKUP($C71,'Billing and Rendering'!$B$3:$K$14,E$1,FALSE)</f>
        <v>Multispeciality</v>
      </c>
      <c r="F71" s="4" t="str">
        <f>VLOOKUP($C71,'Billing and Rendering'!$B$3:$K$14,F$1,FALSE)</f>
        <v>Chennai</v>
      </c>
      <c r="G71" s="4">
        <f>VLOOKUP($C71,'Billing and Rendering'!$B$3:$K$14,G$1,FALSE)</f>
        <v>600053</v>
      </c>
      <c r="H71" s="4" t="str">
        <f>VLOOKUP($C71,'Billing and Rendering'!$B$3:$K$14,H$1,FALSE)</f>
        <v>TamilNadu</v>
      </c>
      <c r="I71" s="4" t="str">
        <f>VLOOKUP($C71,'Billing and Rendering'!$B$3:$K$14,I$1,FALSE)</f>
        <v>India</v>
      </c>
      <c r="J71" s="4" t="str">
        <f>VLOOKUP($C71,'Billing and Rendering'!$B$3:$K$14,J$1,FALSE)</f>
        <v>SRMCDTN</v>
      </c>
      <c r="K71" s="4" t="str">
        <f>VLOOKUP($L71,'Billing and Rendering'!$B$3:$K$14,9,FALSE)</f>
        <v>INN</v>
      </c>
      <c r="L71" s="4" t="s">
        <v>163</v>
      </c>
      <c r="M71" s="4">
        <f>VLOOKUP($L71,'Billing and Rendering'!$B$3:$K$14,M$1,FALSE)</f>
        <v>5</v>
      </c>
      <c r="N71" s="4" t="str">
        <f>VLOOKUP($L71,'Billing and Rendering'!$B$3:$K$14,N$1,FALSE)</f>
        <v>Multispeciality</v>
      </c>
      <c r="O71" s="4" t="str">
        <f>VLOOKUP($L71,'Billing and Rendering'!$B$3:$K$14,O$1,FALSE)</f>
        <v>Chennai</v>
      </c>
      <c r="P71" s="4">
        <f>VLOOKUP($L71,'Billing and Rendering'!$B$3:$K$14,P$1,FALSE)</f>
        <v>600053</v>
      </c>
      <c r="Q71" s="4" t="str">
        <f>VLOOKUP($L71,'Billing and Rendering'!$B$3:$K$14,Q$1,FALSE)</f>
        <v>TamilNadu</v>
      </c>
      <c r="R71" s="4" t="str">
        <f>VLOOKUP($L71,'Billing and Rendering'!$B$3:$K$14,R$1,FALSE)</f>
        <v>India</v>
      </c>
      <c r="S71" s="19">
        <f>S66+378</f>
        <v>41045</v>
      </c>
      <c r="T71" s="4">
        <v>5888</v>
      </c>
      <c r="U71" s="4" t="s">
        <v>195</v>
      </c>
      <c r="V71" s="4">
        <v>34567</v>
      </c>
      <c r="W71" s="4" t="str">
        <f t="shared" ref="W71:W76" si="10">UPPER(LEFT(X71,3))</f>
        <v>CHE</v>
      </c>
      <c r="X71" s="4" t="s">
        <v>175</v>
      </c>
      <c r="Y71" s="19">
        <f t="shared" ref="Y71:Y76" si="11">S71+1</f>
        <v>41046</v>
      </c>
      <c r="Z71" s="19">
        <f t="shared" ref="Z71:Z76" ca="1" si="12">Y71+INT(RANDBETWEEN(45,90)*10)</f>
        <v>41786</v>
      </c>
      <c r="AA71" s="10" t="s">
        <v>185</v>
      </c>
      <c r="AB71" s="10" t="s">
        <v>194</v>
      </c>
      <c r="AC71" s="19">
        <v>40985</v>
      </c>
      <c r="AD71" s="19">
        <v>41185</v>
      </c>
      <c r="AE71" s="4">
        <v>720000</v>
      </c>
      <c r="AF71" s="4" t="s">
        <v>482</v>
      </c>
      <c r="AG71" s="4" t="str">
        <f t="shared" ref="AG71:AG76" si="13">"CL"&amp;AF71</f>
        <v>CLPR67360</v>
      </c>
      <c r="AH71" s="10" t="s">
        <v>206</v>
      </c>
      <c r="AI71" s="10" t="s">
        <v>206</v>
      </c>
      <c r="AJ71" s="4" t="s">
        <v>323</v>
      </c>
      <c r="AK71" s="4" t="s">
        <v>324</v>
      </c>
      <c r="AL71" s="4" t="s">
        <v>325</v>
      </c>
      <c r="AM71" s="4" t="s">
        <v>326</v>
      </c>
      <c r="AN71" s="10" t="s">
        <v>217</v>
      </c>
      <c r="AO71" s="4">
        <f>VLOOKUP(AN71,Claim!$L$4:$N$17,2,FALSE)</f>
        <v>7</v>
      </c>
      <c r="AP71" s="10" t="s">
        <v>493</v>
      </c>
      <c r="AQ71" s="10" t="s">
        <v>316</v>
      </c>
      <c r="AR71" s="4" t="s">
        <v>317</v>
      </c>
      <c r="AS71" s="4" t="s">
        <v>318</v>
      </c>
      <c r="AT71" s="4" t="s">
        <v>319</v>
      </c>
      <c r="AU71" s="10" t="s">
        <v>230</v>
      </c>
      <c r="AV71" s="4" t="s">
        <v>320</v>
      </c>
      <c r="AW71" s="4" t="s">
        <v>321</v>
      </c>
      <c r="AX71" s="4" t="s">
        <v>322</v>
      </c>
      <c r="AY71" s="10" t="s">
        <v>235</v>
      </c>
      <c r="AZ71" s="10" t="s">
        <v>238</v>
      </c>
      <c r="BA71" s="10" t="s">
        <v>238</v>
      </c>
      <c r="BB71" s="4" t="s">
        <v>560</v>
      </c>
      <c r="BC71" s="4" t="s">
        <v>560</v>
      </c>
      <c r="BD71" s="4" t="str">
        <f t="shared" ref="BD71:BD76" si="14">E71</f>
        <v>Multispeciality</v>
      </c>
      <c r="BE71" s="4">
        <f t="shared" ref="BE71:BE76" si="15">G71</f>
        <v>600053</v>
      </c>
      <c r="BF71" s="56">
        <v>25355</v>
      </c>
      <c r="BG71" s="20" t="str">
        <f t="shared" ref="BG71:BG76" si="16">"PL"&amp;T71</f>
        <v>PL5888</v>
      </c>
      <c r="BH71" s="4" t="s">
        <v>565</v>
      </c>
      <c r="BI71" s="4" t="s">
        <v>567</v>
      </c>
      <c r="BJ71" s="4">
        <f t="shared" si="9"/>
        <v>66</v>
      </c>
      <c r="BK71" s="10" t="s">
        <v>408</v>
      </c>
      <c r="BL71" s="10" t="s">
        <v>413</v>
      </c>
      <c r="BM71" s="10" t="s">
        <v>195</v>
      </c>
      <c r="BN71" s="10">
        <v>6</v>
      </c>
      <c r="BO71" s="10">
        <v>3</v>
      </c>
      <c r="BP71" s="10">
        <v>7</v>
      </c>
      <c r="BQ71" s="4" t="s">
        <v>568</v>
      </c>
      <c r="BR71" s="4" t="s">
        <v>569</v>
      </c>
      <c r="BS71" s="4" t="s">
        <v>570</v>
      </c>
      <c r="BT71" s="4" t="s">
        <v>571</v>
      </c>
      <c r="BU71" s="19">
        <f t="shared" ref="BU71:BU76" si="17">BF71</f>
        <v>25355</v>
      </c>
      <c r="BV71" s="4" t="s">
        <v>567</v>
      </c>
      <c r="BW71" s="4" t="s">
        <v>572</v>
      </c>
      <c r="BX71" s="48">
        <f t="shared" ref="BX71:BX76" ca="1" si="18">(TODAY()-BF71)/365</f>
        <v>49.016438356164386</v>
      </c>
    </row>
    <row r="72" spans="2:76" x14ac:dyDescent="0.25">
      <c r="B72" s="4" t="str">
        <f>VLOOKUP($C72,'Billing and Rendering'!$B$3:$K$14,9,FALSE)</f>
        <v>OON</v>
      </c>
      <c r="C72" s="4" t="s">
        <v>168</v>
      </c>
      <c r="D72" s="4">
        <f>VLOOKUP($C72,'Billing and Rendering'!$B$3:$K$14,2,FALSE)</f>
        <v>10</v>
      </c>
      <c r="E72" s="4" t="str">
        <f>VLOOKUP($C72,'Billing and Rendering'!$B$3:$K$14,E$1,FALSE)</f>
        <v>Speciality</v>
      </c>
      <c r="F72" s="4" t="str">
        <f>VLOOKUP($C72,'Billing and Rendering'!$B$3:$K$14,F$1,FALSE)</f>
        <v>Madurai</v>
      </c>
      <c r="G72" s="4">
        <f>VLOOKUP($C72,'Billing and Rendering'!$B$3:$K$14,G$1,FALSE)</f>
        <v>625001</v>
      </c>
      <c r="H72" s="4" t="str">
        <f>VLOOKUP($C72,'Billing and Rendering'!$B$3:$K$14,H$1,FALSE)</f>
        <v>TamilNadu</v>
      </c>
      <c r="I72" s="4" t="str">
        <f>VLOOKUP($C72,'Billing and Rendering'!$B$3:$K$14,I$1,FALSE)</f>
        <v>India</v>
      </c>
      <c r="J72" s="4" t="str">
        <f>VLOOKUP($C72,'Billing and Rendering'!$B$3:$K$14,J$1,FALSE)</f>
        <v>AGRMDTN</v>
      </c>
      <c r="K72" s="4" t="str">
        <f>VLOOKUP($L72,'Billing and Rendering'!$B$3:$K$14,9,FALSE)</f>
        <v>INN</v>
      </c>
      <c r="L72" s="4" t="s">
        <v>162</v>
      </c>
      <c r="M72" s="4">
        <f>VLOOKUP($L72,'Billing and Rendering'!$B$3:$K$14,M$1,FALSE)</f>
        <v>4</v>
      </c>
      <c r="N72" s="4" t="str">
        <f>VLOOKUP($L72,'Billing and Rendering'!$B$3:$K$14,N$1,FALSE)</f>
        <v>Minor</v>
      </c>
      <c r="O72" s="4" t="str">
        <f>VLOOKUP($L72,'Billing and Rendering'!$B$3:$K$14,O$1,FALSE)</f>
        <v>Chennai</v>
      </c>
      <c r="P72" s="4">
        <f>VLOOKUP($L72,'Billing and Rendering'!$B$3:$K$14,P$1,FALSE)</f>
        <v>650103</v>
      </c>
      <c r="Q72" s="4" t="str">
        <f>VLOOKUP($L72,'Billing and Rendering'!$B$3:$K$14,Q$1,FALSE)</f>
        <v>TamilNadu</v>
      </c>
      <c r="R72" s="4" t="str">
        <f>VLOOKUP($L72,'Billing and Rendering'!$B$3:$K$14,R$1,FALSE)</f>
        <v>India</v>
      </c>
      <c r="S72" s="19">
        <f>S66-80</f>
        <v>40587</v>
      </c>
      <c r="T72" s="4">
        <v>925</v>
      </c>
      <c r="U72" s="4" t="s">
        <v>198</v>
      </c>
      <c r="V72" s="4">
        <v>123000</v>
      </c>
      <c r="W72" s="4" t="str">
        <f t="shared" si="10"/>
        <v>MAD</v>
      </c>
      <c r="X72" s="4" t="s">
        <v>178</v>
      </c>
      <c r="Y72" s="19">
        <f t="shared" si="11"/>
        <v>40588</v>
      </c>
      <c r="Z72" s="19">
        <f t="shared" ca="1" si="12"/>
        <v>41398</v>
      </c>
      <c r="AA72" s="10" t="s">
        <v>186</v>
      </c>
      <c r="AB72" s="10" t="s">
        <v>191</v>
      </c>
      <c r="AC72" s="19">
        <v>40517</v>
      </c>
      <c r="AD72" s="19">
        <v>40677</v>
      </c>
      <c r="AE72" s="4">
        <v>640000</v>
      </c>
      <c r="AF72" s="4" t="s">
        <v>483</v>
      </c>
      <c r="AG72" s="4" t="str">
        <f t="shared" si="13"/>
        <v>CLPR84870</v>
      </c>
      <c r="AH72" s="10" t="s">
        <v>207</v>
      </c>
      <c r="AI72" s="10" t="s">
        <v>207</v>
      </c>
      <c r="AJ72" s="4" t="s">
        <v>336</v>
      </c>
      <c r="AK72" s="4" t="s">
        <v>337</v>
      </c>
      <c r="AL72" s="4" t="s">
        <v>338</v>
      </c>
      <c r="AM72" s="4" t="s">
        <v>339</v>
      </c>
      <c r="AN72" s="10" t="s">
        <v>216</v>
      </c>
      <c r="AO72" s="4">
        <f>VLOOKUP(AN72,Claim!$L$4:$N$17,2,FALSE)</f>
        <v>6</v>
      </c>
      <c r="AP72" s="10" t="s">
        <v>489</v>
      </c>
      <c r="AQ72" s="10" t="s">
        <v>264</v>
      </c>
      <c r="AR72" s="4" t="s">
        <v>265</v>
      </c>
      <c r="AS72" s="4" t="s">
        <v>266</v>
      </c>
      <c r="AT72" s="4" t="s">
        <v>267</v>
      </c>
      <c r="AU72" s="10" t="s">
        <v>231</v>
      </c>
      <c r="AV72" s="4" t="s">
        <v>333</v>
      </c>
      <c r="AW72" s="4" t="s">
        <v>334</v>
      </c>
      <c r="AX72" s="4" t="s">
        <v>335</v>
      </c>
      <c r="AY72" s="10" t="s">
        <v>235</v>
      </c>
      <c r="AZ72" s="10" t="s">
        <v>591</v>
      </c>
      <c r="BA72" s="10" t="s">
        <v>591</v>
      </c>
      <c r="BB72" s="4" t="s">
        <v>561</v>
      </c>
      <c r="BC72" s="4" t="s">
        <v>561</v>
      </c>
      <c r="BD72" s="4" t="str">
        <f t="shared" si="14"/>
        <v>Speciality</v>
      </c>
      <c r="BE72" s="4">
        <f t="shared" si="15"/>
        <v>625001</v>
      </c>
      <c r="BF72" s="56">
        <v>24593</v>
      </c>
      <c r="BG72" s="20" t="str">
        <f t="shared" si="16"/>
        <v>PL925</v>
      </c>
      <c r="BH72" s="4" t="s">
        <v>565</v>
      </c>
      <c r="BI72" s="4" t="s">
        <v>567</v>
      </c>
      <c r="BJ72" s="4">
        <f t="shared" si="9"/>
        <v>67</v>
      </c>
      <c r="BK72" s="10" t="s">
        <v>407</v>
      </c>
      <c r="BL72" s="10" t="s">
        <v>411</v>
      </c>
      <c r="BM72" s="10" t="s">
        <v>415</v>
      </c>
      <c r="BN72" s="10">
        <v>7</v>
      </c>
      <c r="BO72" s="10">
        <v>4</v>
      </c>
      <c r="BP72" s="10">
        <v>8</v>
      </c>
      <c r="BQ72" s="4" t="s">
        <v>568</v>
      </c>
      <c r="BR72" s="4" t="s">
        <v>569</v>
      </c>
      <c r="BS72" s="4" t="s">
        <v>570</v>
      </c>
      <c r="BT72" s="4" t="s">
        <v>571</v>
      </c>
      <c r="BU72" s="19">
        <f t="shared" si="17"/>
        <v>24593</v>
      </c>
      <c r="BV72" s="4" t="s">
        <v>567</v>
      </c>
      <c r="BW72" s="4" t="s">
        <v>572</v>
      </c>
      <c r="BX72" s="48">
        <f t="shared" ca="1" si="18"/>
        <v>51.104109589041094</v>
      </c>
    </row>
    <row r="73" spans="2:76" x14ac:dyDescent="0.25">
      <c r="B73" s="4" t="str">
        <f>VLOOKUP($C73,'Billing and Rendering'!$B$3:$K$14,9,FALSE)</f>
        <v>INN</v>
      </c>
      <c r="C73" s="4" t="s">
        <v>161</v>
      </c>
      <c r="D73" s="4">
        <f>VLOOKUP($C73,'Billing and Rendering'!$B$3:$K$14,2,FALSE)</f>
        <v>3</v>
      </c>
      <c r="E73" s="4" t="str">
        <f>VLOOKUP($C73,'Billing and Rendering'!$B$3:$K$14,E$1,FALSE)</f>
        <v>Major</v>
      </c>
      <c r="F73" s="4" t="str">
        <f>VLOOKUP($C73,'Billing and Rendering'!$B$3:$K$14,F$1,FALSE)</f>
        <v>Trichy</v>
      </c>
      <c r="G73" s="4">
        <f>VLOOKUP($C73,'Billing and Rendering'!$B$3:$K$14,G$1,FALSE)</f>
        <v>603103</v>
      </c>
      <c r="H73" s="4" t="str">
        <f>VLOOKUP($C73,'Billing and Rendering'!$B$3:$K$14,H$1,FALSE)</f>
        <v>TamilNadu</v>
      </c>
      <c r="I73" s="4" t="str">
        <f>VLOOKUP($C73,'Billing and Rendering'!$B$3:$K$14,I$1,FALSE)</f>
        <v>India</v>
      </c>
      <c r="J73" s="4" t="str">
        <f>VLOOKUP($C73,'Billing and Rendering'!$B$3:$K$14,J$1,FALSE)</f>
        <v>KMCSSTN</v>
      </c>
      <c r="K73" s="4" t="str">
        <f>VLOOKUP($L73,'Billing and Rendering'!$B$3:$K$14,9,FALSE)</f>
        <v>INN</v>
      </c>
      <c r="L73" s="4" t="s">
        <v>164</v>
      </c>
      <c r="M73" s="4">
        <f>VLOOKUP($L73,'Billing and Rendering'!$B$3:$K$14,M$1,FALSE)</f>
        <v>6</v>
      </c>
      <c r="N73" s="4" t="str">
        <f>VLOOKUP($L73,'Billing and Rendering'!$B$3:$K$14,N$1,FALSE)</f>
        <v>Minor</v>
      </c>
      <c r="O73" s="4" t="str">
        <f>VLOOKUP($L73,'Billing and Rendering'!$B$3:$K$14,O$1,FALSE)</f>
        <v>Chennai</v>
      </c>
      <c r="P73" s="4">
        <f>VLOOKUP($L73,'Billing and Rendering'!$B$3:$K$14,P$1,FALSE)</f>
        <v>600022</v>
      </c>
      <c r="Q73" s="4" t="str">
        <f>VLOOKUP($L73,'Billing and Rendering'!$B$3:$K$14,Q$1,FALSE)</f>
        <v>TamilNadu</v>
      </c>
      <c r="R73" s="4" t="str">
        <f>VLOOKUP($L73,'Billing and Rendering'!$B$3:$K$14,R$1,FALSE)</f>
        <v>India</v>
      </c>
      <c r="S73" s="19">
        <f>S66-80</f>
        <v>40587</v>
      </c>
      <c r="T73" s="4">
        <v>9929</v>
      </c>
      <c r="U73" s="4" t="s">
        <v>197</v>
      </c>
      <c r="V73" s="4">
        <v>20000</v>
      </c>
      <c r="W73" s="4" t="str">
        <f t="shared" si="10"/>
        <v>TRI</v>
      </c>
      <c r="X73" s="4" t="s">
        <v>176</v>
      </c>
      <c r="Y73" s="19">
        <f t="shared" si="11"/>
        <v>40588</v>
      </c>
      <c r="Z73" s="19">
        <f t="shared" ca="1" si="12"/>
        <v>41068</v>
      </c>
      <c r="AA73" s="10" t="s">
        <v>187</v>
      </c>
      <c r="AB73" s="10" t="s">
        <v>192</v>
      </c>
      <c r="AC73" s="19">
        <v>40487</v>
      </c>
      <c r="AD73" s="19">
        <v>40667</v>
      </c>
      <c r="AE73" s="4">
        <v>600000</v>
      </c>
      <c r="AF73" s="4" t="s">
        <v>484</v>
      </c>
      <c r="AG73" s="4" t="str">
        <f t="shared" si="13"/>
        <v>CLPR86730</v>
      </c>
      <c r="AH73" s="10" t="s">
        <v>208</v>
      </c>
      <c r="AI73" s="10" t="s">
        <v>208</v>
      </c>
      <c r="AJ73" s="4" t="s">
        <v>349</v>
      </c>
      <c r="AK73" s="4" t="s">
        <v>350</v>
      </c>
      <c r="AL73" s="4" t="s">
        <v>351</v>
      </c>
      <c r="AM73" s="4" t="s">
        <v>352</v>
      </c>
      <c r="AN73" s="10" t="s">
        <v>217</v>
      </c>
      <c r="AO73" s="4">
        <f>VLOOKUP(AN73,Claim!$L$4:$N$17,2,FALSE)</f>
        <v>7</v>
      </c>
      <c r="AP73" s="10" t="s">
        <v>492</v>
      </c>
      <c r="AQ73" s="10" t="s">
        <v>277</v>
      </c>
      <c r="AR73" s="4" t="s">
        <v>278</v>
      </c>
      <c r="AS73" s="4" t="s">
        <v>279</v>
      </c>
      <c r="AT73" s="4" t="s">
        <v>280</v>
      </c>
      <c r="AU73" s="10" t="s">
        <v>232</v>
      </c>
      <c r="AV73" s="4" t="s">
        <v>346</v>
      </c>
      <c r="AW73" s="4" t="s">
        <v>347</v>
      </c>
      <c r="AX73" s="4" t="s">
        <v>348</v>
      </c>
      <c r="AY73" s="10" t="s">
        <v>235</v>
      </c>
      <c r="AZ73" s="10" t="s">
        <v>241</v>
      </c>
      <c r="BA73" s="10" t="s">
        <v>241</v>
      </c>
      <c r="BB73" s="4" t="s">
        <v>562</v>
      </c>
      <c r="BC73" s="4" t="s">
        <v>562</v>
      </c>
      <c r="BD73" s="4" t="str">
        <f t="shared" si="14"/>
        <v>Major</v>
      </c>
      <c r="BE73" s="4">
        <f t="shared" si="15"/>
        <v>603103</v>
      </c>
      <c r="BF73" s="56">
        <v>31893</v>
      </c>
      <c r="BG73" s="20" t="str">
        <f t="shared" si="16"/>
        <v>PL9929</v>
      </c>
      <c r="BH73" s="4" t="s">
        <v>565</v>
      </c>
      <c r="BI73" s="4" t="s">
        <v>567</v>
      </c>
      <c r="BJ73" s="4">
        <f t="shared" si="9"/>
        <v>68</v>
      </c>
      <c r="BK73" s="10" t="s">
        <v>402</v>
      </c>
      <c r="BL73" s="10" t="s">
        <v>412</v>
      </c>
      <c r="BM73" s="10" t="s">
        <v>416</v>
      </c>
      <c r="BN73" s="10">
        <v>4</v>
      </c>
      <c r="BO73" s="10">
        <v>1</v>
      </c>
      <c r="BP73" s="10">
        <v>5</v>
      </c>
      <c r="BQ73" s="4" t="s">
        <v>568</v>
      </c>
      <c r="BR73" s="4" t="s">
        <v>569</v>
      </c>
      <c r="BS73" s="4" t="s">
        <v>570</v>
      </c>
      <c r="BT73" s="4" t="s">
        <v>571</v>
      </c>
      <c r="BU73" s="19">
        <f t="shared" si="17"/>
        <v>31893</v>
      </c>
      <c r="BV73" s="4" t="s">
        <v>567</v>
      </c>
      <c r="BW73" s="4" t="s">
        <v>572</v>
      </c>
      <c r="BX73" s="48">
        <f t="shared" ca="1" si="18"/>
        <v>31.104109589041094</v>
      </c>
    </row>
    <row r="74" spans="2:76" x14ac:dyDescent="0.25">
      <c r="B74" s="4" t="str">
        <f>VLOOKUP($C74,'Billing and Rendering'!$B$3:$K$14,9,FALSE)</f>
        <v>INN</v>
      </c>
      <c r="C74" s="4" t="s">
        <v>161</v>
      </c>
      <c r="D74" s="4">
        <f>VLOOKUP($C74,'Billing and Rendering'!$B$3:$K$14,2,FALSE)</f>
        <v>3</v>
      </c>
      <c r="E74" s="4" t="str">
        <f>VLOOKUP($C74,'Billing and Rendering'!$B$3:$K$14,E$1,FALSE)</f>
        <v>Major</v>
      </c>
      <c r="F74" s="4" t="str">
        <f>VLOOKUP($C74,'Billing and Rendering'!$B$3:$K$14,F$1,FALSE)</f>
        <v>Trichy</v>
      </c>
      <c r="G74" s="4">
        <f>VLOOKUP($C74,'Billing and Rendering'!$B$3:$K$14,G$1,FALSE)</f>
        <v>603103</v>
      </c>
      <c r="H74" s="4" t="str">
        <f>VLOOKUP($C74,'Billing and Rendering'!$B$3:$K$14,H$1,FALSE)</f>
        <v>TamilNadu</v>
      </c>
      <c r="I74" s="4" t="str">
        <f>VLOOKUP($C74,'Billing and Rendering'!$B$3:$K$14,I$1,FALSE)</f>
        <v>India</v>
      </c>
      <c r="J74" s="4" t="str">
        <f>VLOOKUP($C74,'Billing and Rendering'!$B$3:$K$14,J$1,FALSE)</f>
        <v>KMCSSTN</v>
      </c>
      <c r="K74" s="4" t="str">
        <f>VLOOKUP($L74,'Billing and Rendering'!$B$3:$K$14,9,FALSE)</f>
        <v>OON</v>
      </c>
      <c r="L74" s="4" t="s">
        <v>166</v>
      </c>
      <c r="M74" s="4">
        <f>VLOOKUP($L74,'Billing and Rendering'!$B$3:$K$14,M$1,FALSE)</f>
        <v>8</v>
      </c>
      <c r="N74" s="4" t="str">
        <f>VLOOKUP($L74,'Billing and Rendering'!$B$3:$K$14,N$1,FALSE)</f>
        <v>Speciality</v>
      </c>
      <c r="O74" s="4" t="str">
        <f>VLOOKUP($L74,'Billing and Rendering'!$B$3:$K$14,O$1,FALSE)</f>
        <v>Chennai</v>
      </c>
      <c r="P74" s="4">
        <f>VLOOKUP($L74,'Billing and Rendering'!$B$3:$K$14,P$1,FALSE)</f>
        <v>600041</v>
      </c>
      <c r="Q74" s="4" t="str">
        <f>VLOOKUP($L74,'Billing and Rendering'!$B$3:$K$14,Q$1,FALSE)</f>
        <v>TamilNadu</v>
      </c>
      <c r="R74" s="4" t="str">
        <f>VLOOKUP($L74,'Billing and Rendering'!$B$3:$K$14,R$1,FALSE)</f>
        <v>India</v>
      </c>
      <c r="S74" s="19">
        <f>S66-400</f>
        <v>40267</v>
      </c>
      <c r="T74" s="4">
        <v>411</v>
      </c>
      <c r="U74" s="4" t="s">
        <v>199</v>
      </c>
      <c r="V74" s="4">
        <v>12345</v>
      </c>
      <c r="W74" s="4" t="str">
        <f t="shared" si="10"/>
        <v>TRI</v>
      </c>
      <c r="X74" s="4" t="s">
        <v>176</v>
      </c>
      <c r="Y74" s="19">
        <f t="shared" si="11"/>
        <v>40268</v>
      </c>
      <c r="Z74" s="19">
        <f t="shared" ca="1" si="12"/>
        <v>40718</v>
      </c>
      <c r="AA74" s="10" t="s">
        <v>188</v>
      </c>
      <c r="AB74" s="10" t="s">
        <v>192</v>
      </c>
      <c r="AC74" s="19">
        <v>40187</v>
      </c>
      <c r="AD74" s="19">
        <v>40357</v>
      </c>
      <c r="AE74" s="4">
        <v>640000</v>
      </c>
      <c r="AF74" s="4" t="s">
        <v>485</v>
      </c>
      <c r="AG74" s="4" t="str">
        <f t="shared" si="13"/>
        <v>CLPR65350</v>
      </c>
      <c r="AH74" s="10" t="s">
        <v>209</v>
      </c>
      <c r="AI74" s="10" t="s">
        <v>209</v>
      </c>
      <c r="AJ74" s="4" t="s">
        <v>362</v>
      </c>
      <c r="AK74" s="4" t="s">
        <v>363</v>
      </c>
      <c r="AL74" s="4" t="s">
        <v>364</v>
      </c>
      <c r="AM74" s="4" t="s">
        <v>365</v>
      </c>
      <c r="AN74" s="10" t="s">
        <v>218</v>
      </c>
      <c r="AO74" s="4">
        <f>VLOOKUP(AN74,Claim!$L$4:$N$17,2,FALSE)</f>
        <v>8</v>
      </c>
      <c r="AP74" s="10" t="s">
        <v>490</v>
      </c>
      <c r="AQ74" s="10" t="s">
        <v>290</v>
      </c>
      <c r="AR74" s="4" t="s">
        <v>291</v>
      </c>
      <c r="AS74" s="4" t="s">
        <v>292</v>
      </c>
      <c r="AT74" s="4" t="s">
        <v>293</v>
      </c>
      <c r="AU74" s="10" t="s">
        <v>233</v>
      </c>
      <c r="AV74" s="4" t="s">
        <v>359</v>
      </c>
      <c r="AW74" s="4" t="s">
        <v>360</v>
      </c>
      <c r="AX74" s="4" t="s">
        <v>361</v>
      </c>
      <c r="AY74" s="10" t="s">
        <v>235</v>
      </c>
      <c r="AZ74" s="4" t="s">
        <v>239</v>
      </c>
      <c r="BA74" s="4" t="s">
        <v>239</v>
      </c>
      <c r="BB74" s="4" t="s">
        <v>494</v>
      </c>
      <c r="BC74" s="4" t="s">
        <v>494</v>
      </c>
      <c r="BD74" s="4" t="str">
        <f t="shared" si="14"/>
        <v>Major</v>
      </c>
      <c r="BE74" s="4">
        <f t="shared" si="15"/>
        <v>603103</v>
      </c>
      <c r="BF74" s="56">
        <v>20693</v>
      </c>
      <c r="BG74" s="20" t="str">
        <f t="shared" si="16"/>
        <v>PL411</v>
      </c>
      <c r="BH74" s="4" t="s">
        <v>565</v>
      </c>
      <c r="BI74" s="4" t="s">
        <v>567</v>
      </c>
      <c r="BJ74" s="4">
        <f t="shared" si="9"/>
        <v>69</v>
      </c>
      <c r="BK74" s="10" t="s">
        <v>408</v>
      </c>
      <c r="BL74" s="10" t="s">
        <v>413</v>
      </c>
      <c r="BM74" s="10" t="s">
        <v>195</v>
      </c>
      <c r="BN74" s="10">
        <v>5</v>
      </c>
      <c r="BO74" s="10">
        <v>2</v>
      </c>
      <c r="BP74" s="10">
        <v>6</v>
      </c>
      <c r="BQ74" s="4" t="s">
        <v>568</v>
      </c>
      <c r="BR74" s="4" t="s">
        <v>569</v>
      </c>
      <c r="BS74" s="4" t="s">
        <v>570</v>
      </c>
      <c r="BT74" s="4" t="s">
        <v>571</v>
      </c>
      <c r="BU74" s="19">
        <f t="shared" si="17"/>
        <v>20693</v>
      </c>
      <c r="BV74" s="4" t="s">
        <v>567</v>
      </c>
      <c r="BW74" s="4" t="s">
        <v>572</v>
      </c>
      <c r="BX74" s="48">
        <f t="shared" ca="1" si="18"/>
        <v>61.789041095890411</v>
      </c>
    </row>
    <row r="75" spans="2:76" x14ac:dyDescent="0.25">
      <c r="B75" s="4" t="str">
        <f>VLOOKUP($C75,'Billing and Rendering'!$B$3:$K$14,9,FALSE)</f>
        <v>INN</v>
      </c>
      <c r="C75" s="4" t="s">
        <v>160</v>
      </c>
      <c r="D75" s="4">
        <f>VLOOKUP($C75,'Billing and Rendering'!$B$3:$K$14,2,FALSE)</f>
        <v>2</v>
      </c>
      <c r="E75" s="4" t="str">
        <f>VLOOKUP($C75,'Billing and Rendering'!$B$3:$K$14,E$1,FALSE)</f>
        <v>Speciality</v>
      </c>
      <c r="F75" s="4" t="str">
        <f>VLOOKUP($C75,'Billing and Rendering'!$B$3:$K$14,F$1,FALSE)</f>
        <v>Chennai</v>
      </c>
      <c r="G75" s="4">
        <f>VLOOKUP($C75,'Billing and Rendering'!$B$3:$K$14,G$1,FALSE)</f>
        <v>600037</v>
      </c>
      <c r="H75" s="4" t="str">
        <f>VLOOKUP($C75,'Billing and Rendering'!$B$3:$K$14,H$1,FALSE)</f>
        <v>TamilNadu</v>
      </c>
      <c r="I75" s="4" t="str">
        <f>VLOOKUP($C75,'Billing and Rendering'!$B$3:$K$14,I$1,FALSE)</f>
        <v>India</v>
      </c>
      <c r="J75" s="4" t="str">
        <f>VLOOKUP($C75,'Billing and Rendering'!$B$3:$K$14,J$1,FALSE)</f>
        <v>FRTSSTN</v>
      </c>
      <c r="K75" s="4" t="str">
        <f>VLOOKUP($L75,'Billing and Rendering'!$B$3:$K$14,9,FALSE)</f>
        <v>INN</v>
      </c>
      <c r="L75" s="4" t="s">
        <v>164</v>
      </c>
      <c r="M75" s="4">
        <f>VLOOKUP($L75,'Billing and Rendering'!$B$3:$K$14,M$1,FALSE)</f>
        <v>6</v>
      </c>
      <c r="N75" s="4" t="str">
        <f>VLOOKUP($L75,'Billing and Rendering'!$B$3:$K$14,N$1,FALSE)</f>
        <v>Minor</v>
      </c>
      <c r="O75" s="4" t="str">
        <f>VLOOKUP($L75,'Billing and Rendering'!$B$3:$K$14,O$1,FALSE)</f>
        <v>Chennai</v>
      </c>
      <c r="P75" s="4">
        <f>VLOOKUP($L75,'Billing and Rendering'!$B$3:$K$14,P$1,FALSE)</f>
        <v>600022</v>
      </c>
      <c r="Q75" s="4" t="str">
        <f>VLOOKUP($L75,'Billing and Rendering'!$B$3:$K$14,Q$1,FALSE)</f>
        <v>TamilNadu</v>
      </c>
      <c r="R75" s="4" t="str">
        <f>VLOOKUP($L75,'Billing and Rendering'!$B$3:$K$14,R$1,FALSE)</f>
        <v>India</v>
      </c>
      <c r="S75" s="19">
        <f>S66+23</f>
        <v>40690</v>
      </c>
      <c r="T75" s="4">
        <v>7860</v>
      </c>
      <c r="U75" s="4" t="s">
        <v>198</v>
      </c>
      <c r="V75" s="4">
        <v>9000</v>
      </c>
      <c r="W75" s="4" t="str">
        <f t="shared" si="10"/>
        <v>CHE</v>
      </c>
      <c r="X75" s="4" t="s">
        <v>175</v>
      </c>
      <c r="Y75" s="19">
        <f t="shared" si="11"/>
        <v>40691</v>
      </c>
      <c r="Z75" s="19">
        <f t="shared" ca="1" si="12"/>
        <v>41561</v>
      </c>
      <c r="AA75" s="10" t="s">
        <v>189</v>
      </c>
      <c r="AB75" s="10" t="s">
        <v>193</v>
      </c>
      <c r="AC75" s="19">
        <v>40610</v>
      </c>
      <c r="AD75" s="19">
        <v>40890</v>
      </c>
      <c r="AE75" s="4">
        <v>320000</v>
      </c>
      <c r="AF75" s="4" t="s">
        <v>486</v>
      </c>
      <c r="AG75" s="4" t="str">
        <f t="shared" si="13"/>
        <v>CLPR82950</v>
      </c>
      <c r="AH75" s="10" t="s">
        <v>210</v>
      </c>
      <c r="AI75" s="10" t="s">
        <v>210</v>
      </c>
      <c r="AJ75" s="4" t="s">
        <v>375</v>
      </c>
      <c r="AK75" s="4" t="s">
        <v>376</v>
      </c>
      <c r="AL75" s="4" t="s">
        <v>377</v>
      </c>
      <c r="AM75" s="4" t="s">
        <v>378</v>
      </c>
      <c r="AN75" s="10" t="s">
        <v>219</v>
      </c>
      <c r="AO75" s="4">
        <f>VLOOKUP(AN75,Claim!$L$4:$N$17,2,FALSE)</f>
        <v>9</v>
      </c>
      <c r="AP75" s="10" t="s">
        <v>491</v>
      </c>
      <c r="AQ75" s="10" t="s">
        <v>303</v>
      </c>
      <c r="AR75" s="4" t="s">
        <v>304</v>
      </c>
      <c r="AS75" s="4" t="s">
        <v>305</v>
      </c>
      <c r="AT75" s="4" t="s">
        <v>306</v>
      </c>
      <c r="AU75" s="10" t="s">
        <v>234</v>
      </c>
      <c r="AV75" s="4" t="s">
        <v>372</v>
      </c>
      <c r="AW75" s="4" t="s">
        <v>373</v>
      </c>
      <c r="AX75" s="4" t="s">
        <v>374</v>
      </c>
      <c r="AY75" s="10" t="s">
        <v>235</v>
      </c>
      <c r="AZ75" s="4" t="s">
        <v>239</v>
      </c>
      <c r="BA75" s="4" t="s">
        <v>239</v>
      </c>
      <c r="BB75" s="4" t="s">
        <v>563</v>
      </c>
      <c r="BC75" s="4" t="s">
        <v>563</v>
      </c>
      <c r="BD75" s="4" t="str">
        <f t="shared" si="14"/>
        <v>Speciality</v>
      </c>
      <c r="BE75" s="4">
        <f t="shared" si="15"/>
        <v>600037</v>
      </c>
      <c r="BF75" s="56">
        <v>42994</v>
      </c>
      <c r="BG75" s="20" t="str">
        <f t="shared" si="16"/>
        <v>PL7860</v>
      </c>
      <c r="BH75" s="4" t="s">
        <v>565</v>
      </c>
      <c r="BI75" s="4" t="s">
        <v>567</v>
      </c>
      <c r="BJ75" s="4">
        <f t="shared" si="9"/>
        <v>70</v>
      </c>
      <c r="BK75" s="10" t="s">
        <v>409</v>
      </c>
      <c r="BL75" s="10" t="s">
        <v>414</v>
      </c>
      <c r="BM75" s="10" t="s">
        <v>195</v>
      </c>
      <c r="BN75" s="10">
        <v>6</v>
      </c>
      <c r="BO75" s="10">
        <v>3</v>
      </c>
      <c r="BP75" s="10">
        <v>7</v>
      </c>
      <c r="BQ75" s="4" t="s">
        <v>568</v>
      </c>
      <c r="BR75" s="4" t="s">
        <v>569</v>
      </c>
      <c r="BS75" s="4" t="s">
        <v>570</v>
      </c>
      <c r="BT75" s="4" t="s">
        <v>571</v>
      </c>
      <c r="BU75" s="19">
        <f t="shared" si="17"/>
        <v>42994</v>
      </c>
      <c r="BV75" s="4" t="s">
        <v>567</v>
      </c>
      <c r="BW75" s="4" t="s">
        <v>572</v>
      </c>
      <c r="BX75" s="48">
        <f t="shared" ca="1" si="18"/>
        <v>0.69041095890410964</v>
      </c>
    </row>
    <row r="76" spans="2:76" x14ac:dyDescent="0.25">
      <c r="B76" s="4" t="str">
        <f>VLOOKUP($C76,'Billing and Rendering'!$B$3:$K$14,9,FALSE)</f>
        <v>INN</v>
      </c>
      <c r="C76" s="4" t="s">
        <v>159</v>
      </c>
      <c r="D76" s="4">
        <f>VLOOKUP($C76,'Billing and Rendering'!$B$3:$K$14,2,FALSE)</f>
        <v>1</v>
      </c>
      <c r="E76" s="4" t="str">
        <f>VLOOKUP($C76,'Billing and Rendering'!$B$3:$K$14,E$1,FALSE)</f>
        <v>Multispeciality</v>
      </c>
      <c r="F76" s="4" t="str">
        <f>VLOOKUP($C76,'Billing and Rendering'!$B$3:$K$14,F$1,FALSE)</f>
        <v>Chennai</v>
      </c>
      <c r="G76" s="4">
        <f>VLOOKUP($C76,'Billing and Rendering'!$B$3:$K$14,G$1,FALSE)</f>
        <v>600004</v>
      </c>
      <c r="H76" s="4" t="str">
        <f>VLOOKUP($C76,'Billing and Rendering'!$B$3:$K$14,H$1,FALSE)</f>
        <v>TamilNadu</v>
      </c>
      <c r="I76" s="4" t="str">
        <f>VLOOKUP($C76,'Billing and Rendering'!$B$3:$K$14,I$1,FALSE)</f>
        <v>India</v>
      </c>
      <c r="J76" s="4" t="str">
        <f>VLOOKUP($C76,'Billing and Rendering'!$B$3:$K$14,J$1,FALSE)</f>
        <v>APHPLTN</v>
      </c>
      <c r="K76" s="4" t="str">
        <f>VLOOKUP($L76,'Billing and Rendering'!$B$3:$K$14,9,FALSE)</f>
        <v>INN</v>
      </c>
      <c r="L76" s="4" t="s">
        <v>159</v>
      </c>
      <c r="M76" s="4">
        <f>VLOOKUP($L76,'Billing and Rendering'!$B$3:$K$14,M$1,FALSE)</f>
        <v>1</v>
      </c>
      <c r="N76" s="4" t="str">
        <f>VLOOKUP($L76,'Billing and Rendering'!$B$3:$K$14,N$1,FALSE)</f>
        <v>Multispeciality</v>
      </c>
      <c r="O76" s="4" t="str">
        <f>VLOOKUP($L76,'Billing and Rendering'!$B$3:$K$14,O$1,FALSE)</f>
        <v>Chennai</v>
      </c>
      <c r="P76" s="4">
        <f>VLOOKUP($L76,'Billing and Rendering'!$B$3:$K$14,P$1,FALSE)</f>
        <v>600004</v>
      </c>
      <c r="Q76" s="4" t="str">
        <f>VLOOKUP($L76,'Billing and Rendering'!$B$3:$K$14,Q$1,FALSE)</f>
        <v>TamilNadu</v>
      </c>
      <c r="R76" s="4" t="str">
        <f>VLOOKUP($L76,'Billing and Rendering'!$B$3:$K$14,R$1,FALSE)</f>
        <v>India</v>
      </c>
      <c r="S76" s="19">
        <v>43118</v>
      </c>
      <c r="T76" s="4">
        <v>3487</v>
      </c>
      <c r="U76" s="4" t="s">
        <v>197</v>
      </c>
      <c r="V76" s="4">
        <v>12000</v>
      </c>
      <c r="W76" s="4" t="str">
        <f t="shared" si="10"/>
        <v>CHE</v>
      </c>
      <c r="X76" s="4" t="s">
        <v>175</v>
      </c>
      <c r="Y76" s="19">
        <f t="shared" si="11"/>
        <v>43119</v>
      </c>
      <c r="Z76" s="19">
        <f t="shared" ca="1" si="12"/>
        <v>43789</v>
      </c>
      <c r="AA76" s="10" t="s">
        <v>190</v>
      </c>
      <c r="AB76" s="10" t="s">
        <v>194</v>
      </c>
      <c r="AC76" s="19">
        <v>43058</v>
      </c>
      <c r="AD76" s="19">
        <v>43258</v>
      </c>
      <c r="AE76" s="4">
        <v>200000</v>
      </c>
      <c r="AF76" s="4" t="s">
        <v>487</v>
      </c>
      <c r="AG76" s="4" t="str">
        <f t="shared" si="13"/>
        <v>CLPR45210</v>
      </c>
      <c r="AH76" s="10" t="s">
        <v>205</v>
      </c>
      <c r="AI76" s="10" t="s">
        <v>205</v>
      </c>
      <c r="AJ76" s="4" t="s">
        <v>310</v>
      </c>
      <c r="AK76" s="4" t="s">
        <v>311</v>
      </c>
      <c r="AL76" s="4" t="s">
        <v>312</v>
      </c>
      <c r="AM76" s="4" t="s">
        <v>313</v>
      </c>
      <c r="AN76" s="10" t="s">
        <v>220</v>
      </c>
      <c r="AO76" s="4">
        <f>VLOOKUP(AN76,Claim!$L$4:$N$17,2,FALSE)</f>
        <v>10</v>
      </c>
      <c r="AP76" s="10" t="s">
        <v>493</v>
      </c>
      <c r="AQ76" s="10" t="s">
        <v>316</v>
      </c>
      <c r="AR76" s="4" t="s">
        <v>317</v>
      </c>
      <c r="AS76" s="4" t="s">
        <v>318</v>
      </c>
      <c r="AT76" s="4" t="s">
        <v>319</v>
      </c>
      <c r="AU76" s="10" t="s">
        <v>228</v>
      </c>
      <c r="AV76" s="4" t="s">
        <v>294</v>
      </c>
      <c r="AW76" s="4" t="s">
        <v>295</v>
      </c>
      <c r="AX76" s="4" t="s">
        <v>296</v>
      </c>
      <c r="AY76" s="10" t="s">
        <v>235</v>
      </c>
      <c r="AZ76" s="4" t="s">
        <v>239</v>
      </c>
      <c r="BA76" s="4" t="s">
        <v>239</v>
      </c>
      <c r="BB76" s="4" t="s">
        <v>564</v>
      </c>
      <c r="BC76" s="4" t="s">
        <v>564</v>
      </c>
      <c r="BD76" s="4" t="str">
        <f t="shared" si="14"/>
        <v>Multispeciality</v>
      </c>
      <c r="BE76" s="4">
        <f t="shared" si="15"/>
        <v>600004</v>
      </c>
      <c r="BF76" s="56">
        <v>32893</v>
      </c>
      <c r="BG76" s="20" t="str">
        <f t="shared" si="16"/>
        <v>PL3487</v>
      </c>
      <c r="BH76" s="4" t="s">
        <v>565</v>
      </c>
      <c r="BI76" s="4" t="s">
        <v>567</v>
      </c>
      <c r="BJ76" s="4">
        <f t="shared" ref="BJ76" si="19">BJ75+1</f>
        <v>71</v>
      </c>
      <c r="BK76" s="10" t="s">
        <v>400</v>
      </c>
      <c r="BL76" s="10" t="s">
        <v>410</v>
      </c>
      <c r="BM76" s="10" t="s">
        <v>417</v>
      </c>
      <c r="BN76" s="10">
        <v>7</v>
      </c>
      <c r="BO76" s="10">
        <v>4</v>
      </c>
      <c r="BP76" s="10">
        <v>8</v>
      </c>
      <c r="BQ76" s="4" t="s">
        <v>568</v>
      </c>
      <c r="BR76" s="4" t="s">
        <v>569</v>
      </c>
      <c r="BS76" s="4" t="s">
        <v>570</v>
      </c>
      <c r="BT76" s="4" t="s">
        <v>571</v>
      </c>
      <c r="BU76" s="19">
        <f t="shared" si="17"/>
        <v>32893</v>
      </c>
      <c r="BV76" s="4" t="s">
        <v>567</v>
      </c>
      <c r="BW76" s="4" t="s">
        <v>572</v>
      </c>
      <c r="BX76" s="48">
        <f t="shared" ca="1" si="18"/>
        <v>28.364383561643837</v>
      </c>
    </row>
    <row r="77" spans="2:76" x14ac:dyDescent="0.25">
      <c r="AA77" s="17"/>
      <c r="AB77" s="17"/>
      <c r="AH77" s="17" t="s">
        <v>206</v>
      </c>
      <c r="AN77" s="17"/>
      <c r="AP77" s="17"/>
      <c r="AQ77" s="17"/>
      <c r="AU77" s="17"/>
      <c r="BK77" s="17"/>
      <c r="BL77" s="17"/>
      <c r="BM77" s="17"/>
      <c r="BN77" s="17"/>
      <c r="BO77" s="17"/>
      <c r="BP77" s="17"/>
    </row>
    <row r="78" spans="2:76" x14ac:dyDescent="0.25">
      <c r="AA78" s="10"/>
      <c r="AB78" s="10"/>
      <c r="AH78" s="10" t="s">
        <v>207</v>
      </c>
      <c r="AN78" s="10"/>
      <c r="AP78" s="10"/>
      <c r="AU78" s="10"/>
      <c r="AZ78" s="10"/>
      <c r="BK78" s="10"/>
      <c r="BL78" s="10"/>
      <c r="BM78" s="10"/>
      <c r="BN78" s="10"/>
      <c r="BO78" s="10"/>
      <c r="BP78" s="10"/>
    </row>
    <row r="79" spans="2:76" x14ac:dyDescent="0.25">
      <c r="AA79" s="10"/>
      <c r="AB79" s="10"/>
      <c r="AH79" s="10" t="s">
        <v>208</v>
      </c>
      <c r="AP79" s="10"/>
      <c r="AU79" s="10"/>
      <c r="AZ79" s="10"/>
      <c r="BK79" s="10"/>
      <c r="BL79" s="10"/>
      <c r="BM79" s="10"/>
      <c r="BN79" s="10"/>
      <c r="BO79" s="10"/>
      <c r="BP79" s="10"/>
    </row>
    <row r="80" spans="2:76" x14ac:dyDescent="0.25">
      <c r="AA80" s="10"/>
      <c r="AH80" s="10" t="s">
        <v>209</v>
      </c>
      <c r="AP80" s="10"/>
      <c r="AU80" s="10"/>
      <c r="AZ80" s="10"/>
      <c r="BK80" s="10"/>
      <c r="BL80" s="10"/>
      <c r="BM80" s="10"/>
      <c r="BN80" s="10"/>
      <c r="BO80" s="10"/>
      <c r="BP80" s="10"/>
    </row>
    <row r="81" spans="27:68" x14ac:dyDescent="0.25">
      <c r="AA81" s="10"/>
      <c r="AH81" s="10" t="s">
        <v>210</v>
      </c>
      <c r="AP81" s="10"/>
      <c r="AU81" s="10"/>
      <c r="BK81" s="10"/>
      <c r="BL81" s="10"/>
      <c r="BM81" s="10"/>
      <c r="BN81" s="10"/>
      <c r="BO81" s="10"/>
      <c r="BP81" s="10"/>
    </row>
    <row r="82" spans="27:68" x14ac:dyDescent="0.25">
      <c r="AA82" s="10"/>
      <c r="AU82" s="10"/>
      <c r="BK82" s="10"/>
      <c r="BL82" s="10"/>
      <c r="BM82" s="10"/>
      <c r="BN82" s="10"/>
      <c r="BO82" s="10"/>
      <c r="BP82" s="10"/>
    </row>
    <row r="83" spans="27:68" x14ac:dyDescent="0.25">
      <c r="AA83" s="10"/>
      <c r="AU83" s="10"/>
      <c r="BK83" s="10"/>
      <c r="BL83" s="10"/>
      <c r="BM83" s="10"/>
      <c r="BN83" s="10"/>
      <c r="BO83" s="10"/>
      <c r="BP83" s="10"/>
    </row>
    <row r="84" spans="27:68" x14ac:dyDescent="0.25">
      <c r="AA84" s="10"/>
      <c r="AU84" s="10"/>
      <c r="BK84" s="10"/>
      <c r="BL84" s="10"/>
      <c r="BM84" s="10"/>
    </row>
    <row r="85" spans="27:68" x14ac:dyDescent="0.25">
      <c r="AA85" s="10"/>
      <c r="AU85" s="10"/>
    </row>
    <row r="86" spans="27:68" x14ac:dyDescent="0.25">
      <c r="AA86" s="10"/>
      <c r="AU86" s="10"/>
    </row>
    <row r="87" spans="27:68" x14ac:dyDescent="0.25">
      <c r="AA87" s="10"/>
      <c r="AU87" s="10"/>
    </row>
    <row r="88" spans="27:68" x14ac:dyDescent="0.25">
      <c r="AA88" s="10"/>
      <c r="AU88" s="10"/>
    </row>
    <row r="89" spans="27:68" x14ac:dyDescent="0.25">
      <c r="AA89" s="10"/>
      <c r="AU89" s="10"/>
    </row>
    <row r="90" spans="27:68" x14ac:dyDescent="0.25">
      <c r="AA90" s="10"/>
      <c r="AP90" s="10"/>
      <c r="AU90" s="10"/>
    </row>
    <row r="91" spans="27:68" x14ac:dyDescent="0.25">
      <c r="AA91" s="10"/>
      <c r="AP91" s="10"/>
      <c r="AU91" s="10"/>
    </row>
    <row r="92" spans="27:68" x14ac:dyDescent="0.25">
      <c r="AA92" s="10"/>
      <c r="AP92" s="10"/>
      <c r="AU92" s="10"/>
    </row>
    <row r="93" spans="27:68" x14ac:dyDescent="0.25">
      <c r="AA93" s="10"/>
      <c r="AP93" s="10"/>
      <c r="AU93" s="10"/>
    </row>
    <row r="94" spans="27:68" x14ac:dyDescent="0.25">
      <c r="AP94" s="10"/>
      <c r="AU94" s="10"/>
    </row>
    <row r="95" spans="27:68" x14ac:dyDescent="0.25">
      <c r="AU95" s="10"/>
    </row>
    <row r="96" spans="27:68" x14ac:dyDescent="0.25">
      <c r="AU96" s="10"/>
    </row>
    <row r="97" spans="47:47" x14ac:dyDescent="0.25">
      <c r="AU97" s="10"/>
    </row>
    <row r="98" spans="47:47" x14ac:dyDescent="0.25">
      <c r="AU98" s="10"/>
    </row>
    <row r="99" spans="47:47" x14ac:dyDescent="0.25">
      <c r="AU99" s="10"/>
    </row>
    <row r="100" spans="47:47" x14ac:dyDescent="0.25">
      <c r="AU100" s="10"/>
    </row>
    <row r="101" spans="47:47" x14ac:dyDescent="0.25">
      <c r="AU101" s="10"/>
    </row>
    <row r="102" spans="47:47" x14ac:dyDescent="0.25">
      <c r="AU102" s="10"/>
    </row>
    <row r="103" spans="47:47" x14ac:dyDescent="0.25">
      <c r="AU103" s="10"/>
    </row>
  </sheetData>
  <autoFilter ref="A3:BX81" xr:uid="{485C57D6-2547-401F-9238-76ED164F84D2}"/>
  <mergeCells count="6">
    <mergeCell ref="BR2:BW2"/>
    <mergeCell ref="B2:J2"/>
    <mergeCell ref="K2:R2"/>
    <mergeCell ref="S2:BA2"/>
    <mergeCell ref="BB2:BI2"/>
    <mergeCell ref="BJ2:BQ2"/>
  </mergeCells>
  <dataValidations count="1">
    <dataValidation type="list" allowBlank="1" showInputMessage="1" showErrorMessage="1" sqref="AI6:AI76" xr:uid="{082417C3-9FFD-43C0-BABC-3035A549FF05}">
      <formula1>$D$4:$D$14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F8C696B5-7C40-478A-9F3F-F0158A68CC3D}">
          <x14:formula1>
            <xm:f>'Billing and Rendering'!$B$3:$B$14</xm:f>
          </x14:formula1>
          <xm:sqref>C6:C76 L6:L78</xm:sqref>
        </x14:dataValidation>
        <x14:dataValidation type="list" allowBlank="1" showInputMessage="1" showErrorMessage="1" xr:uid="{35DDFAB6-232E-4ACF-9E4B-7746FB061F7E}">
          <x14:formula1>
            <xm:f>Claim!$A$4:$A$9</xm:f>
          </x14:formula1>
          <xm:sqref>U6:U77</xm:sqref>
        </x14:dataValidation>
        <x14:dataValidation type="list" allowBlank="1" showInputMessage="1" showErrorMessage="1" xr:uid="{8099E0DA-4504-4B41-B296-A2151F9A11B1}">
          <x14:formula1>
            <xm:f>Claim!$D$4:$D$14</xm:f>
          </x14:formula1>
          <xm:sqref>AH6:AH81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479AC8-9E95-4931-A987-89DA8CD18C38}">
  <dimension ref="A1:D16"/>
  <sheetViews>
    <sheetView workbookViewId="0">
      <selection activeCell="D14" sqref="D14"/>
    </sheetView>
  </sheetViews>
  <sheetFormatPr defaultRowHeight="15" x14ac:dyDescent="0.25"/>
  <cols>
    <col min="1" max="1" width="35.5703125" bestFit="1" customWidth="1"/>
    <col min="2" max="2" width="35.5703125" customWidth="1"/>
    <col min="3" max="3" width="31.28515625" bestFit="1" customWidth="1"/>
    <col min="4" max="4" width="34.28515625" bestFit="1" customWidth="1"/>
  </cols>
  <sheetData>
    <row r="1" spans="1:4" x14ac:dyDescent="0.25">
      <c r="A1" s="21" t="s">
        <v>573</v>
      </c>
      <c r="B1" s="21"/>
    </row>
    <row r="2" spans="1:4" x14ac:dyDescent="0.25">
      <c r="A2" t="s">
        <v>574</v>
      </c>
      <c r="C2" s="22" t="s">
        <v>583</v>
      </c>
      <c r="D2" s="22" t="s">
        <v>583</v>
      </c>
    </row>
    <row r="3" spans="1:4" x14ac:dyDescent="0.25">
      <c r="A3" t="s">
        <v>575</v>
      </c>
      <c r="C3" t="s">
        <v>579</v>
      </c>
      <c r="D3" t="s">
        <v>579</v>
      </c>
    </row>
    <row r="4" spans="1:4" x14ac:dyDescent="0.25">
      <c r="A4" s="23" t="s">
        <v>64</v>
      </c>
      <c r="B4" s="23" t="s">
        <v>585</v>
      </c>
      <c r="C4" t="str">
        <f>UPPER(B4)&amp;"NO"</f>
        <v>PRIMARYDIAGNOSISCODENO</v>
      </c>
      <c r="D4" t="s">
        <v>586</v>
      </c>
    </row>
    <row r="5" spans="1:4" x14ac:dyDescent="0.25">
      <c r="A5" t="s">
        <v>576</v>
      </c>
      <c r="C5" t="s">
        <v>578</v>
      </c>
      <c r="D5" t="s">
        <v>578</v>
      </c>
    </row>
    <row r="6" spans="1:4" x14ac:dyDescent="0.25">
      <c r="A6" t="s">
        <v>76</v>
      </c>
      <c r="B6" t="s">
        <v>580</v>
      </c>
      <c r="C6" t="str">
        <f>UPPER(B6)&amp;"NO"</f>
        <v>PRIMARYPROCEDURECODENO</v>
      </c>
      <c r="D6" t="s">
        <v>584</v>
      </c>
    </row>
    <row r="7" spans="1:4" x14ac:dyDescent="0.25">
      <c r="A7" t="s">
        <v>88</v>
      </c>
      <c r="B7" t="s">
        <v>582</v>
      </c>
      <c r="C7" t="str">
        <f>UPPER(B7)&amp;"NO"</f>
        <v>ADDITIONALPROCEDURETYPE1NO</v>
      </c>
      <c r="D7" t="s">
        <v>587</v>
      </c>
    </row>
    <row r="8" spans="1:4" x14ac:dyDescent="0.25">
      <c r="A8" t="s">
        <v>117</v>
      </c>
      <c r="B8" t="s">
        <v>581</v>
      </c>
      <c r="C8" t="str">
        <f>UPPER(B8)&amp;"NO"</f>
        <v>MEMBERGENDERNO</v>
      </c>
      <c r="D8" t="s">
        <v>589</v>
      </c>
    </row>
    <row r="9" spans="1:4" x14ac:dyDescent="0.25">
      <c r="A9" t="s">
        <v>127</v>
      </c>
      <c r="B9" t="s">
        <v>127</v>
      </c>
      <c r="C9" s="22" t="s">
        <v>583</v>
      </c>
      <c r="D9" t="s">
        <v>127</v>
      </c>
    </row>
    <row r="10" spans="1:4" x14ac:dyDescent="0.25">
      <c r="A10" t="s">
        <v>129</v>
      </c>
      <c r="C10" s="22" t="s">
        <v>583</v>
      </c>
      <c r="D10" t="s">
        <v>129</v>
      </c>
    </row>
    <row r="11" spans="1:4" x14ac:dyDescent="0.25">
      <c r="A11" t="s">
        <v>131</v>
      </c>
      <c r="C11" s="22" t="s">
        <v>583</v>
      </c>
      <c r="D11" t="s">
        <v>131</v>
      </c>
    </row>
    <row r="12" spans="1:4" ht="15.75" thickBot="1" x14ac:dyDescent="0.3">
      <c r="A12" t="s">
        <v>577</v>
      </c>
      <c r="C12" s="22" t="s">
        <v>583</v>
      </c>
      <c r="D12" t="s">
        <v>577</v>
      </c>
    </row>
    <row r="13" spans="1:4" x14ac:dyDescent="0.25">
      <c r="A13" s="47" t="s">
        <v>98</v>
      </c>
      <c r="B13" t="s">
        <v>597</v>
      </c>
      <c r="C13" t="str">
        <f>UPPER(B13)&amp;"NO"</f>
        <v>CLAIMREJECTCODENO</v>
      </c>
      <c r="D13" t="str">
        <f>UPPER(C13)&amp;"NO"</f>
        <v>CLAIMREJECTCODENONO</v>
      </c>
    </row>
    <row r="14" spans="1:4" x14ac:dyDescent="0.25">
      <c r="A14" t="s">
        <v>121</v>
      </c>
      <c r="B14" t="s">
        <v>594</v>
      </c>
      <c r="C14" t="str">
        <f>UPPER(B14)&amp;"NO"</f>
        <v>GROUPIDNO</v>
      </c>
      <c r="D14" t="s">
        <v>595</v>
      </c>
    </row>
    <row r="15" spans="1:4" x14ac:dyDescent="0.25">
      <c r="A15" s="12" t="s">
        <v>8</v>
      </c>
      <c r="B15" s="12" t="s">
        <v>588</v>
      </c>
      <c r="C15" t="str">
        <f>UPPER(B15)&amp;"NO"</f>
        <v>BILLINGPROVIDERCODENO</v>
      </c>
      <c r="D15" t="s">
        <v>590</v>
      </c>
    </row>
    <row r="16" spans="1:4" x14ac:dyDescent="0.25">
      <c r="A16" t="s">
        <v>58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A0707-7E93-4961-920B-88B5948FD65B}">
  <dimension ref="A1:AB17"/>
  <sheetViews>
    <sheetView topLeftCell="L1" workbookViewId="0">
      <selection activeCell="AA3" sqref="AA3"/>
    </sheetView>
  </sheetViews>
  <sheetFormatPr defaultRowHeight="15" x14ac:dyDescent="0.25"/>
  <cols>
    <col min="3" max="3" width="22.85546875" bestFit="1" customWidth="1"/>
    <col min="13" max="14" width="11.85546875" customWidth="1"/>
    <col min="16" max="17" width="11.85546875" customWidth="1"/>
    <col min="18" max="18" width="13.7109375" customWidth="1"/>
    <col min="19" max="19" width="10.140625" bestFit="1" customWidth="1"/>
    <col min="20" max="20" width="11.140625" bestFit="1" customWidth="1"/>
    <col min="21" max="21" width="17" customWidth="1"/>
    <col min="27" max="27" width="18.5703125" customWidth="1"/>
    <col min="28" max="28" width="23.140625" bestFit="1" customWidth="1"/>
  </cols>
  <sheetData>
    <row r="1" spans="1:28" x14ac:dyDescent="0.25">
      <c r="D1">
        <v>1</v>
      </c>
      <c r="F1">
        <v>2</v>
      </c>
      <c r="H1">
        <v>3</v>
      </c>
      <c r="I1">
        <v>4</v>
      </c>
      <c r="J1">
        <v>5</v>
      </c>
      <c r="K1">
        <v>6</v>
      </c>
      <c r="L1">
        <v>1</v>
      </c>
      <c r="N1">
        <v>2</v>
      </c>
      <c r="O1">
        <v>3</v>
      </c>
      <c r="P1">
        <v>1</v>
      </c>
      <c r="R1">
        <v>2</v>
      </c>
      <c r="S1">
        <v>3</v>
      </c>
      <c r="T1">
        <v>4</v>
      </c>
      <c r="U1">
        <v>1</v>
      </c>
      <c r="V1">
        <v>2</v>
      </c>
      <c r="W1">
        <v>3</v>
      </c>
      <c r="X1">
        <v>4</v>
      </c>
    </row>
    <row r="2" spans="1:28" ht="15.75" thickBot="1" x14ac:dyDescent="0.3">
      <c r="A2" s="35"/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6"/>
    </row>
    <row r="3" spans="1:28" ht="60" x14ac:dyDescent="0.25">
      <c r="A3" s="4" t="s">
        <v>39</v>
      </c>
      <c r="B3" s="4" t="s">
        <v>50</v>
      </c>
      <c r="C3" s="23" t="s">
        <v>52</v>
      </c>
      <c r="D3" s="37" t="s">
        <v>64</v>
      </c>
      <c r="E3" s="32" t="str">
        <f>UPPER(D3)&amp;"NO"</f>
        <v>PRIMARY DIAGNOSIS CODENO</v>
      </c>
      <c r="F3" s="31" t="s">
        <v>66</v>
      </c>
      <c r="G3" s="32" t="s">
        <v>578</v>
      </c>
      <c r="H3" s="25" t="s">
        <v>68</v>
      </c>
      <c r="I3" s="4" t="s">
        <v>70</v>
      </c>
      <c r="J3" s="4" t="s">
        <v>72</v>
      </c>
      <c r="K3" s="23" t="s">
        <v>74</v>
      </c>
      <c r="L3" s="31" t="s">
        <v>76</v>
      </c>
      <c r="M3" s="32" t="s">
        <v>584</v>
      </c>
      <c r="N3" s="25" t="s">
        <v>77</v>
      </c>
      <c r="O3" s="23" t="s">
        <v>78</v>
      </c>
      <c r="P3" s="42" t="s">
        <v>80</v>
      </c>
      <c r="Q3" s="32" t="str">
        <f>UPPER(P3)&amp;"NO"</f>
        <v>ADDITIONAL PROCEDURE CODE 1NO</v>
      </c>
      <c r="R3" s="25" t="s">
        <v>82</v>
      </c>
      <c r="S3" s="4" t="s">
        <v>84</v>
      </c>
      <c r="T3" s="4" t="s">
        <v>86</v>
      </c>
      <c r="U3" s="4" t="s">
        <v>88</v>
      </c>
      <c r="V3" s="4" t="s">
        <v>90</v>
      </c>
      <c r="W3" s="4" t="s">
        <v>92</v>
      </c>
      <c r="X3" s="4" t="s">
        <v>94</v>
      </c>
      <c r="Y3" s="23" t="s">
        <v>96</v>
      </c>
      <c r="Z3" s="47" t="s">
        <v>98</v>
      </c>
      <c r="AA3" s="32" t="s">
        <v>593</v>
      </c>
      <c r="AB3" s="25" t="s">
        <v>100</v>
      </c>
    </row>
    <row r="4" spans="1:28" x14ac:dyDescent="0.25">
      <c r="A4" s="10" t="s">
        <v>182</v>
      </c>
      <c r="B4" s="10" t="s">
        <v>184</v>
      </c>
      <c r="C4" s="24" t="s">
        <v>191</v>
      </c>
      <c r="D4" s="38" t="s">
        <v>200</v>
      </c>
      <c r="E4" s="39">
        <v>1</v>
      </c>
      <c r="F4" s="33" t="s">
        <v>245</v>
      </c>
      <c r="G4" s="33">
        <v>1</v>
      </c>
      <c r="H4" s="26" t="s">
        <v>246</v>
      </c>
      <c r="I4" s="10" t="s">
        <v>247</v>
      </c>
      <c r="J4" s="10" t="s">
        <v>248</v>
      </c>
      <c r="K4" s="24" t="s">
        <v>249</v>
      </c>
      <c r="L4" s="33" t="s">
        <v>211</v>
      </c>
      <c r="M4" s="33">
        <v>1</v>
      </c>
      <c r="N4" s="26" t="s">
        <v>250</v>
      </c>
      <c r="O4" s="24" t="s">
        <v>489</v>
      </c>
      <c r="P4" s="27" t="s">
        <v>251</v>
      </c>
      <c r="Q4" s="28">
        <v>1</v>
      </c>
      <c r="R4" s="26" t="s">
        <v>252</v>
      </c>
      <c r="S4" s="10" t="s">
        <v>253</v>
      </c>
      <c r="T4" s="10" t="s">
        <v>254</v>
      </c>
      <c r="U4" s="10" t="s">
        <v>225</v>
      </c>
      <c r="V4" s="10" t="s">
        <v>255</v>
      </c>
      <c r="W4" s="10" t="s">
        <v>256</v>
      </c>
      <c r="X4" s="10" t="s">
        <v>257</v>
      </c>
      <c r="Y4" s="24" t="s">
        <v>235</v>
      </c>
      <c r="Z4" s="27" t="s">
        <v>238</v>
      </c>
      <c r="AA4" s="28">
        <v>6</v>
      </c>
      <c r="AB4" s="26" t="s">
        <v>242</v>
      </c>
    </row>
    <row r="5" spans="1:28" x14ac:dyDescent="0.25">
      <c r="A5" s="10" t="s">
        <v>195</v>
      </c>
      <c r="B5" s="10" t="s">
        <v>185</v>
      </c>
      <c r="C5" s="24" t="s">
        <v>192</v>
      </c>
      <c r="D5" s="38" t="s">
        <v>201</v>
      </c>
      <c r="E5" s="39">
        <v>2</v>
      </c>
      <c r="F5" s="33" t="s">
        <v>258</v>
      </c>
      <c r="G5" s="33">
        <v>2</v>
      </c>
      <c r="H5" s="26" t="s">
        <v>259</v>
      </c>
      <c r="I5" s="10" t="s">
        <v>260</v>
      </c>
      <c r="J5" s="10" t="s">
        <v>261</v>
      </c>
      <c r="K5" s="24" t="s">
        <v>262</v>
      </c>
      <c r="L5" s="33" t="s">
        <v>212</v>
      </c>
      <c r="M5" s="33">
        <v>2</v>
      </c>
      <c r="N5" s="26" t="s">
        <v>263</v>
      </c>
      <c r="O5" s="24" t="s">
        <v>492</v>
      </c>
      <c r="P5" s="27" t="s">
        <v>264</v>
      </c>
      <c r="Q5" s="28">
        <v>2</v>
      </c>
      <c r="R5" s="26" t="s">
        <v>265</v>
      </c>
      <c r="S5" s="10" t="s">
        <v>266</v>
      </c>
      <c r="T5" s="10" t="s">
        <v>267</v>
      </c>
      <c r="U5" s="10" t="s">
        <v>226</v>
      </c>
      <c r="V5" s="10" t="s">
        <v>268</v>
      </c>
      <c r="W5" s="10" t="s">
        <v>269</v>
      </c>
      <c r="X5" s="10" t="s">
        <v>270</v>
      </c>
      <c r="Y5" s="24" t="s">
        <v>236</v>
      </c>
      <c r="Z5" s="27" t="s">
        <v>239</v>
      </c>
      <c r="AA5" s="28">
        <v>1</v>
      </c>
      <c r="AB5" s="26" t="s">
        <v>596</v>
      </c>
    </row>
    <row r="6" spans="1:28" x14ac:dyDescent="0.25">
      <c r="A6" s="10" t="s">
        <v>196</v>
      </c>
      <c r="B6" s="10" t="s">
        <v>186</v>
      </c>
      <c r="C6" s="24" t="s">
        <v>193</v>
      </c>
      <c r="D6" s="38" t="s">
        <v>202</v>
      </c>
      <c r="E6" s="39">
        <v>3</v>
      </c>
      <c r="F6" s="33" t="s">
        <v>271</v>
      </c>
      <c r="G6" s="33">
        <v>3</v>
      </c>
      <c r="H6" s="26" t="s">
        <v>272</v>
      </c>
      <c r="I6" s="10" t="s">
        <v>273</v>
      </c>
      <c r="J6" s="10" t="s">
        <v>274</v>
      </c>
      <c r="K6" s="24" t="s">
        <v>275</v>
      </c>
      <c r="L6" s="33" t="s">
        <v>213</v>
      </c>
      <c r="M6" s="33">
        <v>3</v>
      </c>
      <c r="N6" s="26" t="s">
        <v>276</v>
      </c>
      <c r="O6" s="24" t="s">
        <v>490</v>
      </c>
      <c r="P6" s="27" t="s">
        <v>277</v>
      </c>
      <c r="Q6" s="28">
        <v>3</v>
      </c>
      <c r="R6" s="26" t="s">
        <v>278</v>
      </c>
      <c r="S6" s="10" t="s">
        <v>279</v>
      </c>
      <c r="T6" s="10" t="s">
        <v>280</v>
      </c>
      <c r="U6" s="10" t="s">
        <v>227</v>
      </c>
      <c r="V6" s="10" t="s">
        <v>281</v>
      </c>
      <c r="W6" s="10" t="s">
        <v>282</v>
      </c>
      <c r="X6" s="10" t="s">
        <v>283</v>
      </c>
      <c r="Y6" s="24" t="s">
        <v>237</v>
      </c>
      <c r="Z6" s="27" t="s">
        <v>240</v>
      </c>
      <c r="AA6" s="28">
        <v>11</v>
      </c>
      <c r="AB6" s="26" t="s">
        <v>243</v>
      </c>
    </row>
    <row r="7" spans="1:28" x14ac:dyDescent="0.25">
      <c r="A7" s="10" t="s">
        <v>197</v>
      </c>
      <c r="B7" s="10" t="s">
        <v>187</v>
      </c>
      <c r="C7" s="24" t="s">
        <v>194</v>
      </c>
      <c r="D7" s="38" t="s">
        <v>203</v>
      </c>
      <c r="E7" s="39">
        <v>4</v>
      </c>
      <c r="F7" s="33" t="s">
        <v>284</v>
      </c>
      <c r="G7" s="33">
        <v>4</v>
      </c>
      <c r="H7" s="26" t="s">
        <v>285</v>
      </c>
      <c r="I7" s="10" t="s">
        <v>286</v>
      </c>
      <c r="J7" s="10" t="s">
        <v>287</v>
      </c>
      <c r="K7" s="24" t="s">
        <v>288</v>
      </c>
      <c r="L7" s="33" t="s">
        <v>214</v>
      </c>
      <c r="M7" s="33">
        <v>4</v>
      </c>
      <c r="N7" s="26" t="s">
        <v>289</v>
      </c>
      <c r="O7" s="24" t="s">
        <v>491</v>
      </c>
      <c r="P7" s="27" t="s">
        <v>290</v>
      </c>
      <c r="Q7" s="28">
        <v>4</v>
      </c>
      <c r="R7" s="26" t="s">
        <v>291</v>
      </c>
      <c r="S7" s="10" t="s">
        <v>292</v>
      </c>
      <c r="T7" s="10" t="s">
        <v>293</v>
      </c>
      <c r="U7" s="10" t="s">
        <v>228</v>
      </c>
      <c r="V7" s="10" t="s">
        <v>294</v>
      </c>
      <c r="W7" s="10" t="s">
        <v>295</v>
      </c>
      <c r="X7" s="10" t="s">
        <v>296</v>
      </c>
      <c r="Y7" s="24"/>
      <c r="Z7" s="27" t="s">
        <v>241</v>
      </c>
      <c r="AA7" s="28">
        <v>12</v>
      </c>
      <c r="AB7" s="26" t="s">
        <v>244</v>
      </c>
    </row>
    <row r="8" spans="1:28" ht="15.75" thickBot="1" x14ac:dyDescent="0.3">
      <c r="A8" s="10" t="s">
        <v>198</v>
      </c>
      <c r="B8" s="10" t="s">
        <v>188</v>
      </c>
      <c r="C8" s="24"/>
      <c r="D8" s="38" t="s">
        <v>204</v>
      </c>
      <c r="E8" s="39">
        <v>5</v>
      </c>
      <c r="F8" s="33" t="s">
        <v>297</v>
      </c>
      <c r="G8" s="33">
        <v>5</v>
      </c>
      <c r="H8" s="26" t="s">
        <v>298</v>
      </c>
      <c r="I8" s="10" t="s">
        <v>299</v>
      </c>
      <c r="J8" s="10" t="s">
        <v>300</v>
      </c>
      <c r="K8" s="24" t="s">
        <v>301</v>
      </c>
      <c r="L8" s="33" t="s">
        <v>215</v>
      </c>
      <c r="M8" s="33">
        <v>5</v>
      </c>
      <c r="N8" s="26" t="s">
        <v>302</v>
      </c>
      <c r="O8" s="24" t="s">
        <v>493</v>
      </c>
      <c r="P8" s="27" t="s">
        <v>303</v>
      </c>
      <c r="Q8" s="28">
        <v>5</v>
      </c>
      <c r="R8" s="26" t="s">
        <v>304</v>
      </c>
      <c r="S8" s="10" t="s">
        <v>305</v>
      </c>
      <c r="T8" s="10" t="s">
        <v>306</v>
      </c>
      <c r="U8" s="10" t="s">
        <v>229</v>
      </c>
      <c r="V8" s="10" t="s">
        <v>307</v>
      </c>
      <c r="W8" s="10" t="s">
        <v>308</v>
      </c>
      <c r="X8" s="10" t="s">
        <v>309</v>
      </c>
      <c r="Y8" s="24"/>
      <c r="Z8" s="29" t="s">
        <v>591</v>
      </c>
      <c r="AA8" s="30">
        <v>7</v>
      </c>
      <c r="AB8" s="26" t="s">
        <v>592</v>
      </c>
    </row>
    <row r="9" spans="1:28" x14ac:dyDescent="0.25">
      <c r="A9" s="10" t="s">
        <v>199</v>
      </c>
      <c r="B9" s="10" t="s">
        <v>189</v>
      </c>
      <c r="C9" s="24"/>
      <c r="D9" s="38" t="s">
        <v>205</v>
      </c>
      <c r="E9" s="39">
        <v>6</v>
      </c>
      <c r="F9" s="33" t="s">
        <v>310</v>
      </c>
      <c r="G9" s="33">
        <v>6</v>
      </c>
      <c r="H9" s="26" t="s">
        <v>311</v>
      </c>
      <c r="I9" s="10" t="s">
        <v>312</v>
      </c>
      <c r="J9" s="10" t="s">
        <v>313</v>
      </c>
      <c r="K9" s="24" t="s">
        <v>314</v>
      </c>
      <c r="L9" s="33" t="s">
        <v>216</v>
      </c>
      <c r="M9" s="33">
        <v>6</v>
      </c>
      <c r="N9" s="26" t="s">
        <v>315</v>
      </c>
      <c r="O9" s="24"/>
      <c r="P9" s="27" t="s">
        <v>316</v>
      </c>
      <c r="Q9" s="28">
        <v>6</v>
      </c>
      <c r="R9" s="26" t="s">
        <v>317</v>
      </c>
      <c r="S9" s="10" t="s">
        <v>318</v>
      </c>
      <c r="T9" s="10" t="s">
        <v>319</v>
      </c>
      <c r="U9" s="10" t="s">
        <v>230</v>
      </c>
      <c r="V9" s="10" t="s">
        <v>320</v>
      </c>
      <c r="W9" s="10" t="s">
        <v>321</v>
      </c>
      <c r="X9" s="10" t="s">
        <v>322</v>
      </c>
      <c r="Y9" s="10"/>
      <c r="Z9" s="17"/>
      <c r="AA9" s="17"/>
      <c r="AB9" s="10"/>
    </row>
    <row r="10" spans="1:28" x14ac:dyDescent="0.25">
      <c r="A10" s="10"/>
      <c r="B10" s="10" t="s">
        <v>190</v>
      </c>
      <c r="C10" s="24"/>
      <c r="D10" s="38" t="s">
        <v>206</v>
      </c>
      <c r="E10" s="39">
        <v>7</v>
      </c>
      <c r="F10" s="33" t="s">
        <v>323</v>
      </c>
      <c r="G10" s="33">
        <v>7</v>
      </c>
      <c r="H10" s="26" t="s">
        <v>324</v>
      </c>
      <c r="I10" s="10" t="s">
        <v>325</v>
      </c>
      <c r="J10" s="10" t="s">
        <v>326</v>
      </c>
      <c r="K10" s="24" t="s">
        <v>327</v>
      </c>
      <c r="L10" s="33" t="s">
        <v>217</v>
      </c>
      <c r="M10" s="33">
        <v>7</v>
      </c>
      <c r="N10" s="26" t="s">
        <v>328</v>
      </c>
      <c r="O10" s="24"/>
      <c r="P10" s="27" t="s">
        <v>329</v>
      </c>
      <c r="Q10" s="28">
        <v>7</v>
      </c>
      <c r="R10" s="26" t="s">
        <v>330</v>
      </c>
      <c r="S10" s="10" t="s">
        <v>331</v>
      </c>
      <c r="T10" s="10" t="s">
        <v>332</v>
      </c>
      <c r="U10" s="10" t="s">
        <v>231</v>
      </c>
      <c r="V10" s="10" t="s">
        <v>333</v>
      </c>
      <c r="W10" s="10" t="s">
        <v>334</v>
      </c>
      <c r="X10" s="10" t="s">
        <v>335</v>
      </c>
      <c r="Y10" s="10"/>
      <c r="Z10" s="10"/>
      <c r="AA10" s="10"/>
      <c r="AB10" s="10"/>
    </row>
    <row r="11" spans="1:28" x14ac:dyDescent="0.25">
      <c r="A11" s="10"/>
      <c r="B11" s="10"/>
      <c r="C11" s="24"/>
      <c r="D11" s="38" t="s">
        <v>207</v>
      </c>
      <c r="E11" s="39">
        <v>8</v>
      </c>
      <c r="F11" s="33" t="s">
        <v>336</v>
      </c>
      <c r="G11" s="33">
        <v>8</v>
      </c>
      <c r="H11" s="26" t="s">
        <v>337</v>
      </c>
      <c r="I11" s="10" t="s">
        <v>338</v>
      </c>
      <c r="J11" s="10" t="s">
        <v>339</v>
      </c>
      <c r="K11" s="24" t="s">
        <v>340</v>
      </c>
      <c r="L11" s="33" t="s">
        <v>218</v>
      </c>
      <c r="M11" s="33">
        <v>8</v>
      </c>
      <c r="N11" s="26" t="s">
        <v>341</v>
      </c>
      <c r="O11" s="24"/>
      <c r="P11" s="27" t="s">
        <v>342</v>
      </c>
      <c r="Q11" s="28">
        <v>8</v>
      </c>
      <c r="R11" s="26" t="s">
        <v>343</v>
      </c>
      <c r="S11" s="10" t="s">
        <v>344</v>
      </c>
      <c r="T11" s="10" t="s">
        <v>345</v>
      </c>
      <c r="U11" s="10" t="s">
        <v>232</v>
      </c>
      <c r="V11" s="10" t="s">
        <v>346</v>
      </c>
      <c r="W11" s="10" t="s">
        <v>347</v>
      </c>
      <c r="X11" s="10" t="s">
        <v>348</v>
      </c>
      <c r="Y11" s="10"/>
      <c r="Z11" s="10"/>
      <c r="AA11" s="10"/>
      <c r="AB11" s="10"/>
    </row>
    <row r="12" spans="1:28" x14ac:dyDescent="0.25">
      <c r="A12" s="10"/>
      <c r="B12" s="10"/>
      <c r="C12" s="24"/>
      <c r="D12" s="38" t="s">
        <v>208</v>
      </c>
      <c r="E12" s="39">
        <v>9</v>
      </c>
      <c r="F12" s="33" t="s">
        <v>349</v>
      </c>
      <c r="G12" s="33">
        <v>9</v>
      </c>
      <c r="H12" s="26" t="s">
        <v>350</v>
      </c>
      <c r="I12" s="10" t="s">
        <v>351</v>
      </c>
      <c r="J12" s="10" t="s">
        <v>352</v>
      </c>
      <c r="K12" s="24" t="s">
        <v>353</v>
      </c>
      <c r="L12" s="33" t="s">
        <v>219</v>
      </c>
      <c r="M12" s="33">
        <v>9</v>
      </c>
      <c r="N12" s="26" t="s">
        <v>354</v>
      </c>
      <c r="O12" s="24"/>
      <c r="P12" s="27" t="s">
        <v>355</v>
      </c>
      <c r="Q12" s="28">
        <v>9</v>
      </c>
      <c r="R12" s="26" t="s">
        <v>356</v>
      </c>
      <c r="S12" s="10" t="s">
        <v>357</v>
      </c>
      <c r="T12" s="10" t="s">
        <v>358</v>
      </c>
      <c r="U12" s="10" t="s">
        <v>233</v>
      </c>
      <c r="V12" s="10" t="s">
        <v>359</v>
      </c>
      <c r="W12" s="10" t="s">
        <v>360</v>
      </c>
      <c r="X12" s="10" t="s">
        <v>361</v>
      </c>
      <c r="Y12" s="10"/>
      <c r="Z12" s="10"/>
      <c r="AA12" s="10"/>
      <c r="AB12" s="10"/>
    </row>
    <row r="13" spans="1:28" x14ac:dyDescent="0.25">
      <c r="A13" s="10"/>
      <c r="B13" s="10"/>
      <c r="C13" s="24"/>
      <c r="D13" s="38" t="s">
        <v>209</v>
      </c>
      <c r="E13" s="39">
        <v>10</v>
      </c>
      <c r="F13" s="33" t="s">
        <v>362</v>
      </c>
      <c r="G13" s="33">
        <v>10</v>
      </c>
      <c r="H13" s="26" t="s">
        <v>363</v>
      </c>
      <c r="I13" s="10" t="s">
        <v>364</v>
      </c>
      <c r="J13" s="10" t="s">
        <v>365</v>
      </c>
      <c r="K13" s="24" t="s">
        <v>366</v>
      </c>
      <c r="L13" s="33" t="s">
        <v>220</v>
      </c>
      <c r="M13" s="33">
        <v>10</v>
      </c>
      <c r="N13" s="26" t="s">
        <v>367</v>
      </c>
      <c r="O13" s="24"/>
      <c r="P13" s="27" t="s">
        <v>368</v>
      </c>
      <c r="Q13" s="28">
        <v>10</v>
      </c>
      <c r="R13" s="26" t="s">
        <v>369</v>
      </c>
      <c r="S13" s="10" t="s">
        <v>370</v>
      </c>
      <c r="T13" s="10" t="s">
        <v>371</v>
      </c>
      <c r="U13" s="10" t="s">
        <v>234</v>
      </c>
      <c r="V13" s="10" t="s">
        <v>372</v>
      </c>
      <c r="W13" s="10" t="s">
        <v>373</v>
      </c>
      <c r="X13" s="10" t="s">
        <v>374</v>
      </c>
      <c r="Y13" s="10"/>
      <c r="Z13" s="10"/>
      <c r="AA13" s="10"/>
      <c r="AB13" s="10"/>
    </row>
    <row r="14" spans="1:28" ht="15.75" thickBot="1" x14ac:dyDescent="0.3">
      <c r="A14" s="10"/>
      <c r="B14" s="10"/>
      <c r="C14" s="24"/>
      <c r="D14" s="40" t="s">
        <v>210</v>
      </c>
      <c r="E14" s="41">
        <v>11</v>
      </c>
      <c r="F14" s="34" t="s">
        <v>375</v>
      </c>
      <c r="G14" s="34">
        <v>11</v>
      </c>
      <c r="H14" s="26" t="s">
        <v>376</v>
      </c>
      <c r="I14" s="10" t="s">
        <v>377</v>
      </c>
      <c r="J14" s="10" t="s">
        <v>378</v>
      </c>
      <c r="K14" s="24" t="s">
        <v>379</v>
      </c>
      <c r="L14" s="33" t="s">
        <v>221</v>
      </c>
      <c r="M14" s="33">
        <v>11</v>
      </c>
      <c r="N14" s="26" t="s">
        <v>380</v>
      </c>
      <c r="O14" s="24"/>
      <c r="P14" s="27" t="s">
        <v>381</v>
      </c>
      <c r="Q14" s="28">
        <v>11</v>
      </c>
      <c r="R14" s="26" t="s">
        <v>382</v>
      </c>
      <c r="S14" s="10" t="s">
        <v>383</v>
      </c>
      <c r="T14" s="10" t="s">
        <v>384</v>
      </c>
      <c r="U14" s="10"/>
      <c r="V14" s="10"/>
      <c r="W14" s="10"/>
      <c r="X14" s="10"/>
      <c r="Y14" s="10"/>
      <c r="Z14" s="10"/>
      <c r="AA14" s="10"/>
      <c r="AB14" s="10"/>
    </row>
    <row r="15" spans="1:28" x14ac:dyDescent="0.25">
      <c r="A15" s="10"/>
      <c r="B15" s="10"/>
      <c r="C15" s="10"/>
      <c r="D15" s="17"/>
      <c r="E15" s="17"/>
      <c r="F15" s="17"/>
      <c r="G15" s="17"/>
      <c r="H15" s="10"/>
      <c r="I15" s="10"/>
      <c r="J15" s="10"/>
      <c r="K15" s="24"/>
      <c r="L15" s="33" t="s">
        <v>223</v>
      </c>
      <c r="M15" s="33">
        <v>12</v>
      </c>
      <c r="N15" s="26" t="s">
        <v>385</v>
      </c>
      <c r="O15" s="24"/>
      <c r="P15" s="27" t="s">
        <v>386</v>
      </c>
      <c r="Q15" s="28">
        <v>12</v>
      </c>
      <c r="R15" s="26" t="s">
        <v>387</v>
      </c>
      <c r="S15" s="10" t="s">
        <v>388</v>
      </c>
      <c r="T15" s="10" t="s">
        <v>389</v>
      </c>
      <c r="U15" s="10"/>
      <c r="V15" s="10"/>
      <c r="W15" s="10"/>
      <c r="X15" s="10"/>
      <c r="Y15" s="10"/>
      <c r="Z15" s="10"/>
      <c r="AA15" s="10"/>
      <c r="AB15" s="10"/>
    </row>
    <row r="16" spans="1:28" x14ac:dyDescent="0.25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24"/>
      <c r="L16" s="33" t="s">
        <v>224</v>
      </c>
      <c r="M16" s="33">
        <v>13</v>
      </c>
      <c r="N16" s="26" t="s">
        <v>390</v>
      </c>
      <c r="O16" s="24"/>
      <c r="P16" s="27" t="s">
        <v>391</v>
      </c>
      <c r="Q16" s="28">
        <v>13</v>
      </c>
      <c r="R16" s="26" t="s">
        <v>392</v>
      </c>
      <c r="S16" s="10" t="s">
        <v>393</v>
      </c>
      <c r="T16" s="10" t="s">
        <v>394</v>
      </c>
      <c r="U16" s="10"/>
      <c r="V16" s="10"/>
      <c r="W16" s="10"/>
      <c r="X16" s="10"/>
      <c r="Y16" s="10"/>
      <c r="Z16" s="10"/>
      <c r="AA16" s="10"/>
      <c r="AB16" s="10"/>
    </row>
    <row r="17" spans="1:28" ht="15.75" thickBot="1" x14ac:dyDescent="0.3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24"/>
      <c r="L17" s="34" t="s">
        <v>222</v>
      </c>
      <c r="M17" s="34">
        <v>14</v>
      </c>
      <c r="N17" s="26" t="s">
        <v>395</v>
      </c>
      <c r="O17" s="24"/>
      <c r="P17" s="29" t="s">
        <v>396</v>
      </c>
      <c r="Q17" s="30">
        <v>14</v>
      </c>
      <c r="R17" s="26" t="s">
        <v>397</v>
      </c>
      <c r="S17" s="10" t="s">
        <v>398</v>
      </c>
      <c r="T17" s="10" t="s">
        <v>399</v>
      </c>
      <c r="U17" s="10"/>
      <c r="V17" s="10"/>
      <c r="W17" s="10"/>
      <c r="X17" s="10"/>
      <c r="Y17" s="10"/>
      <c r="Z17" s="10"/>
      <c r="AA17" s="10"/>
      <c r="AB17" s="1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51F055-EC7B-49B6-A8BB-C11D3B4A5847}">
  <dimension ref="A1:G11"/>
  <sheetViews>
    <sheetView workbookViewId="0">
      <selection activeCell="B8" sqref="B8"/>
    </sheetView>
  </sheetViews>
  <sheetFormatPr defaultRowHeight="15" x14ac:dyDescent="0.25"/>
  <cols>
    <col min="1" max="1" width="16.140625" bestFit="1" customWidth="1"/>
    <col min="2" max="2" width="16.140625" customWidth="1"/>
    <col min="3" max="3" width="29.140625" bestFit="1" customWidth="1"/>
    <col min="4" max="4" width="17.28515625" bestFit="1" customWidth="1"/>
    <col min="5" max="5" width="14.5703125" customWidth="1"/>
    <col min="6" max="6" width="19.42578125" customWidth="1"/>
    <col min="7" max="7" width="14.42578125" customWidth="1"/>
  </cols>
  <sheetData>
    <row r="1" spans="1:7" ht="30" x14ac:dyDescent="0.25">
      <c r="A1" s="50" t="s">
        <v>121</v>
      </c>
      <c r="B1" s="51" t="s">
        <v>595</v>
      </c>
      <c r="C1" s="49" t="s">
        <v>125</v>
      </c>
      <c r="D1" s="13" t="s">
        <v>127</v>
      </c>
      <c r="E1" s="13" t="s">
        <v>129</v>
      </c>
      <c r="F1" s="14" t="s">
        <v>131</v>
      </c>
      <c r="G1" s="14" t="s">
        <v>133</v>
      </c>
    </row>
    <row r="2" spans="1:7" x14ac:dyDescent="0.25">
      <c r="A2" s="27" t="s">
        <v>400</v>
      </c>
      <c r="B2" s="28">
        <v>1</v>
      </c>
      <c r="C2" s="26" t="s">
        <v>410</v>
      </c>
      <c r="D2" s="10" t="s">
        <v>417</v>
      </c>
      <c r="E2" s="10">
        <v>4</v>
      </c>
      <c r="F2" s="10">
        <v>1</v>
      </c>
      <c r="G2" s="10">
        <v>5</v>
      </c>
    </row>
    <row r="3" spans="1:7" x14ac:dyDescent="0.25">
      <c r="A3" s="27" t="s">
        <v>401</v>
      </c>
      <c r="B3" s="28">
        <v>2</v>
      </c>
      <c r="C3" s="26" t="s">
        <v>411</v>
      </c>
      <c r="D3" s="10" t="s">
        <v>415</v>
      </c>
      <c r="E3" s="10">
        <v>5</v>
      </c>
      <c r="F3" s="10">
        <v>2</v>
      </c>
      <c r="G3" s="10">
        <v>6</v>
      </c>
    </row>
    <row r="4" spans="1:7" x14ac:dyDescent="0.25">
      <c r="A4" s="27" t="s">
        <v>403</v>
      </c>
      <c r="B4" s="28">
        <v>3</v>
      </c>
      <c r="C4" s="26" t="s">
        <v>412</v>
      </c>
      <c r="D4" s="10" t="s">
        <v>416</v>
      </c>
      <c r="E4" s="10">
        <v>6</v>
      </c>
      <c r="F4" s="10">
        <v>3</v>
      </c>
      <c r="G4" s="10">
        <v>7</v>
      </c>
    </row>
    <row r="5" spans="1:7" x14ac:dyDescent="0.25">
      <c r="A5" s="27" t="s">
        <v>404</v>
      </c>
      <c r="B5" s="28">
        <v>4</v>
      </c>
      <c r="C5" s="26" t="s">
        <v>413</v>
      </c>
      <c r="D5" s="10" t="s">
        <v>195</v>
      </c>
      <c r="E5" s="10">
        <v>7</v>
      </c>
      <c r="F5" s="10">
        <v>4</v>
      </c>
      <c r="G5" s="10">
        <v>8</v>
      </c>
    </row>
    <row r="6" spans="1:7" x14ac:dyDescent="0.25">
      <c r="A6" s="27" t="s">
        <v>405</v>
      </c>
      <c r="B6" s="28">
        <v>5</v>
      </c>
      <c r="C6" s="26" t="s">
        <v>414</v>
      </c>
      <c r="D6" s="10"/>
      <c r="E6" s="10"/>
      <c r="F6" s="10"/>
      <c r="G6" s="10"/>
    </row>
    <row r="7" spans="1:7" x14ac:dyDescent="0.25">
      <c r="A7" s="27" t="s">
        <v>406</v>
      </c>
      <c r="B7" s="28">
        <v>6</v>
      </c>
      <c r="C7" s="26"/>
      <c r="D7" s="10"/>
      <c r="E7" s="10"/>
      <c r="F7" s="10"/>
      <c r="G7" s="10"/>
    </row>
    <row r="8" spans="1:7" x14ac:dyDescent="0.25">
      <c r="A8" s="27" t="s">
        <v>407</v>
      </c>
      <c r="B8" s="28">
        <v>7</v>
      </c>
      <c r="C8" s="26"/>
      <c r="D8" s="10"/>
      <c r="E8" s="10"/>
      <c r="F8" s="10"/>
      <c r="G8" s="10"/>
    </row>
    <row r="9" spans="1:7" x14ac:dyDescent="0.25">
      <c r="A9" s="27" t="s">
        <v>402</v>
      </c>
      <c r="B9" s="28">
        <v>8</v>
      </c>
      <c r="C9" s="26"/>
      <c r="D9" s="10"/>
      <c r="E9" s="10"/>
      <c r="F9" s="10"/>
      <c r="G9" s="10"/>
    </row>
    <row r="10" spans="1:7" x14ac:dyDescent="0.25">
      <c r="A10" s="27" t="s">
        <v>408</v>
      </c>
      <c r="B10" s="28">
        <v>9</v>
      </c>
      <c r="C10" s="26"/>
      <c r="D10" s="10"/>
      <c r="E10" s="10"/>
      <c r="F10" s="10"/>
      <c r="G10" s="10"/>
    </row>
    <row r="11" spans="1:7" ht="15.75" thickBot="1" x14ac:dyDescent="0.3">
      <c r="A11" s="29" t="s">
        <v>409</v>
      </c>
      <c r="B11" s="30">
        <v>10</v>
      </c>
      <c r="C11" s="26"/>
      <c r="D11" s="10"/>
      <c r="E11" s="10"/>
      <c r="F11" s="10"/>
      <c r="G11" s="1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AB1E56-7DF7-4D7F-B558-2CB6D5A6328F}">
  <dimension ref="A1:B3"/>
  <sheetViews>
    <sheetView workbookViewId="0">
      <selection activeCell="A2" sqref="A2"/>
    </sheetView>
  </sheetViews>
  <sheetFormatPr defaultRowHeight="15" x14ac:dyDescent="0.25"/>
  <sheetData>
    <row r="1" spans="1:2" x14ac:dyDescent="0.25">
      <c r="A1" t="s">
        <v>117</v>
      </c>
    </row>
    <row r="2" spans="1:2" x14ac:dyDescent="0.25">
      <c r="A2" t="s">
        <v>566</v>
      </c>
      <c r="B2">
        <v>0</v>
      </c>
    </row>
    <row r="3" spans="1:2" x14ac:dyDescent="0.25">
      <c r="A3" t="s">
        <v>567</v>
      </c>
      <c r="B3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ACBD64-2667-4F6C-BFCB-CE243FA9B136}">
  <dimension ref="A1:K14"/>
  <sheetViews>
    <sheetView workbookViewId="0">
      <selection activeCell="A12" sqref="A12"/>
    </sheetView>
  </sheetViews>
  <sheetFormatPr defaultRowHeight="15" x14ac:dyDescent="0.25"/>
  <cols>
    <col min="7" max="7" width="10.5703125" bestFit="1" customWidth="1"/>
    <col min="9" max="9" width="12.5703125" customWidth="1"/>
    <col min="11" max="11" width="20" bestFit="1" customWidth="1"/>
  </cols>
  <sheetData>
    <row r="1" spans="1:11" ht="15.75" thickBot="1" x14ac:dyDescent="0.3">
      <c r="B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</row>
    <row r="2" spans="1:11" ht="60" x14ac:dyDescent="0.25">
      <c r="A2" s="43" t="s">
        <v>5</v>
      </c>
      <c r="B2" s="45" t="s">
        <v>8</v>
      </c>
      <c r="C2" s="46" t="str">
        <f>UPPER(B2)&amp;"NO"</f>
        <v>BILLING PROVIDER CODENO</v>
      </c>
      <c r="D2" s="44" t="s">
        <v>10</v>
      </c>
      <c r="E2" s="12" t="s">
        <v>12</v>
      </c>
      <c r="F2" s="12" t="s">
        <v>14</v>
      </c>
      <c r="G2" s="12" t="s">
        <v>16</v>
      </c>
      <c r="H2" s="12" t="s">
        <v>18</v>
      </c>
      <c r="I2" s="12" t="s">
        <v>20</v>
      </c>
      <c r="J2" s="12" t="s">
        <v>22</v>
      </c>
      <c r="K2" s="12" t="s">
        <v>5</v>
      </c>
    </row>
    <row r="3" spans="1:11" ht="15.75" x14ac:dyDescent="0.25">
      <c r="A3" s="24" t="s">
        <v>147</v>
      </c>
      <c r="B3" s="27" t="s">
        <v>159</v>
      </c>
      <c r="C3" s="28">
        <v>1</v>
      </c>
      <c r="D3" s="26" t="s">
        <v>171</v>
      </c>
      <c r="E3" s="10" t="s">
        <v>175</v>
      </c>
      <c r="F3" s="11">
        <v>600004</v>
      </c>
      <c r="G3" s="10" t="s">
        <v>180</v>
      </c>
      <c r="H3" s="10" t="s">
        <v>181</v>
      </c>
      <c r="I3" s="10" t="str">
        <f>B3&amp;"TN"</f>
        <v>APHPLTN</v>
      </c>
      <c r="J3" s="10" t="s">
        <v>182</v>
      </c>
      <c r="K3" s="10" t="s">
        <v>147</v>
      </c>
    </row>
    <row r="4" spans="1:11" x14ac:dyDescent="0.25">
      <c r="A4" s="24" t="s">
        <v>148</v>
      </c>
      <c r="B4" s="27" t="s">
        <v>160</v>
      </c>
      <c r="C4" s="28">
        <v>2</v>
      </c>
      <c r="D4" s="26" t="s">
        <v>172</v>
      </c>
      <c r="E4" s="10" t="s">
        <v>175</v>
      </c>
      <c r="F4" s="10">
        <v>600037</v>
      </c>
      <c r="G4" s="10" t="s">
        <v>180</v>
      </c>
      <c r="H4" s="10" t="s">
        <v>181</v>
      </c>
      <c r="I4" s="10" t="str">
        <f t="shared" ref="I4:I14" si="0">B4&amp;"TN"</f>
        <v>FRTSSTN</v>
      </c>
      <c r="J4" s="10" t="s">
        <v>182</v>
      </c>
      <c r="K4" s="10" t="s">
        <v>148</v>
      </c>
    </row>
    <row r="5" spans="1:11" x14ac:dyDescent="0.25">
      <c r="A5" s="24" t="s">
        <v>149</v>
      </c>
      <c r="B5" s="27" t="s">
        <v>161</v>
      </c>
      <c r="C5" s="28">
        <v>3</v>
      </c>
      <c r="D5" s="26" t="s">
        <v>173</v>
      </c>
      <c r="E5" s="10" t="s">
        <v>176</v>
      </c>
      <c r="F5" s="10">
        <v>603103</v>
      </c>
      <c r="G5" s="10" t="s">
        <v>180</v>
      </c>
      <c r="H5" s="10" t="s">
        <v>181</v>
      </c>
      <c r="I5" s="10" t="str">
        <f t="shared" si="0"/>
        <v>KMCSSTN</v>
      </c>
      <c r="J5" s="10" t="s">
        <v>182</v>
      </c>
      <c r="K5" s="10" t="s">
        <v>149</v>
      </c>
    </row>
    <row r="6" spans="1:11" x14ac:dyDescent="0.25">
      <c r="A6" s="24" t="s">
        <v>150</v>
      </c>
      <c r="B6" s="27" t="s">
        <v>162</v>
      </c>
      <c r="C6" s="28">
        <v>4</v>
      </c>
      <c r="D6" s="26" t="s">
        <v>174</v>
      </c>
      <c r="E6" s="10" t="s">
        <v>175</v>
      </c>
      <c r="F6" s="10">
        <v>650103</v>
      </c>
      <c r="G6" s="10" t="s">
        <v>180</v>
      </c>
      <c r="H6" s="10" t="s">
        <v>181</v>
      </c>
      <c r="I6" s="10" t="str">
        <f t="shared" si="0"/>
        <v>SRYTTTN</v>
      </c>
      <c r="J6" s="10" t="s">
        <v>182</v>
      </c>
      <c r="K6" s="10" t="s">
        <v>150</v>
      </c>
    </row>
    <row r="7" spans="1:11" x14ac:dyDescent="0.25">
      <c r="A7" s="24" t="s">
        <v>151</v>
      </c>
      <c r="B7" s="27" t="s">
        <v>163</v>
      </c>
      <c r="C7" s="28">
        <v>5</v>
      </c>
      <c r="D7" s="26" t="s">
        <v>171</v>
      </c>
      <c r="E7" s="10" t="s">
        <v>175</v>
      </c>
      <c r="F7" s="10">
        <v>600053</v>
      </c>
      <c r="G7" s="10" t="s">
        <v>180</v>
      </c>
      <c r="H7" s="10" t="s">
        <v>181</v>
      </c>
      <c r="I7" s="10" t="str">
        <f t="shared" si="0"/>
        <v>SRMCDTN</v>
      </c>
      <c r="J7" s="10" t="s">
        <v>182</v>
      </c>
      <c r="K7" s="10" t="s">
        <v>151</v>
      </c>
    </row>
    <row r="8" spans="1:11" x14ac:dyDescent="0.25">
      <c r="A8" s="24" t="s">
        <v>152</v>
      </c>
      <c r="B8" s="27" t="s">
        <v>164</v>
      </c>
      <c r="C8" s="28">
        <v>6</v>
      </c>
      <c r="D8" s="26" t="s">
        <v>174</v>
      </c>
      <c r="E8" s="10" t="s">
        <v>175</v>
      </c>
      <c r="F8" s="10">
        <v>600022</v>
      </c>
      <c r="G8" s="10" t="s">
        <v>180</v>
      </c>
      <c r="H8" s="10" t="s">
        <v>181</v>
      </c>
      <c r="I8" s="10" t="str">
        <f t="shared" si="0"/>
        <v>KPCGGTN</v>
      </c>
      <c r="J8" s="10" t="s">
        <v>182</v>
      </c>
      <c r="K8" s="10" t="s">
        <v>152</v>
      </c>
    </row>
    <row r="9" spans="1:11" x14ac:dyDescent="0.25">
      <c r="A9" s="24" t="s">
        <v>153</v>
      </c>
      <c r="B9" s="27" t="s">
        <v>165</v>
      </c>
      <c r="C9" s="28">
        <v>7</v>
      </c>
      <c r="D9" s="26" t="s">
        <v>171</v>
      </c>
      <c r="E9" s="10" t="s">
        <v>175</v>
      </c>
      <c r="F9" s="10">
        <v>600033</v>
      </c>
      <c r="G9" s="10" t="s">
        <v>180</v>
      </c>
      <c r="H9" s="10" t="s">
        <v>181</v>
      </c>
      <c r="I9" s="10" t="str">
        <f t="shared" si="0"/>
        <v>VJHPLTN</v>
      </c>
      <c r="J9" s="10" t="s">
        <v>183</v>
      </c>
      <c r="K9" s="10" t="s">
        <v>153</v>
      </c>
    </row>
    <row r="10" spans="1:11" x14ac:dyDescent="0.25">
      <c r="A10" s="24" t="s">
        <v>154</v>
      </c>
      <c r="B10" s="27" t="s">
        <v>166</v>
      </c>
      <c r="C10" s="28">
        <v>8</v>
      </c>
      <c r="D10" s="26" t="s">
        <v>172</v>
      </c>
      <c r="E10" s="10" t="s">
        <v>175</v>
      </c>
      <c r="F10" s="10">
        <v>600041</v>
      </c>
      <c r="G10" s="10" t="s">
        <v>180</v>
      </c>
      <c r="H10" s="10" t="s">
        <v>181</v>
      </c>
      <c r="I10" s="10" t="str">
        <f t="shared" si="0"/>
        <v>CSIKLTN</v>
      </c>
      <c r="J10" s="10" t="s">
        <v>183</v>
      </c>
      <c r="K10" s="10" t="s">
        <v>154</v>
      </c>
    </row>
    <row r="11" spans="1:11" x14ac:dyDescent="0.25">
      <c r="A11" s="24" t="s">
        <v>155</v>
      </c>
      <c r="B11" s="27" t="s">
        <v>167</v>
      </c>
      <c r="C11" s="28">
        <v>9</v>
      </c>
      <c r="D11" s="26" t="s">
        <v>171</v>
      </c>
      <c r="E11" s="10" t="s">
        <v>177</v>
      </c>
      <c r="F11" s="10">
        <v>632004</v>
      </c>
      <c r="G11" s="10" t="s">
        <v>180</v>
      </c>
      <c r="H11" s="10" t="s">
        <v>181</v>
      </c>
      <c r="I11" s="10" t="str">
        <f t="shared" si="0"/>
        <v>CMCVLTN</v>
      </c>
      <c r="J11" s="10" t="s">
        <v>183</v>
      </c>
      <c r="K11" s="10" t="s">
        <v>155</v>
      </c>
    </row>
    <row r="12" spans="1:11" x14ac:dyDescent="0.25">
      <c r="A12" s="24" t="s">
        <v>156</v>
      </c>
      <c r="B12" s="27" t="s">
        <v>168</v>
      </c>
      <c r="C12" s="28">
        <v>10</v>
      </c>
      <c r="D12" s="26" t="s">
        <v>172</v>
      </c>
      <c r="E12" s="10" t="s">
        <v>178</v>
      </c>
      <c r="F12" s="10">
        <v>625001</v>
      </c>
      <c r="G12" s="10" t="s">
        <v>180</v>
      </c>
      <c r="H12" s="10" t="s">
        <v>181</v>
      </c>
      <c r="I12" s="10" t="str">
        <f t="shared" si="0"/>
        <v>AGRMDTN</v>
      </c>
      <c r="J12" s="10" t="s">
        <v>183</v>
      </c>
      <c r="K12" s="10" t="s">
        <v>156</v>
      </c>
    </row>
    <row r="13" spans="1:11" x14ac:dyDescent="0.25">
      <c r="A13" s="24" t="s">
        <v>157</v>
      </c>
      <c r="B13" s="27" t="s">
        <v>169</v>
      </c>
      <c r="C13" s="28">
        <v>11</v>
      </c>
      <c r="D13" s="26" t="s">
        <v>171</v>
      </c>
      <c r="E13" s="10" t="s">
        <v>179</v>
      </c>
      <c r="F13" s="10">
        <v>641004</v>
      </c>
      <c r="G13" s="10" t="s">
        <v>180</v>
      </c>
      <c r="H13" s="10" t="s">
        <v>181</v>
      </c>
      <c r="I13" s="10" t="str">
        <f t="shared" si="0"/>
        <v>KMCTTTN</v>
      </c>
      <c r="J13" s="10" t="s">
        <v>183</v>
      </c>
      <c r="K13" s="10" t="s">
        <v>157</v>
      </c>
    </row>
    <row r="14" spans="1:11" ht="15.75" thickBot="1" x14ac:dyDescent="0.3">
      <c r="A14" s="24" t="s">
        <v>158</v>
      </c>
      <c r="B14" s="29" t="s">
        <v>170</v>
      </c>
      <c r="C14" s="30">
        <v>12</v>
      </c>
      <c r="D14" s="26" t="s">
        <v>171</v>
      </c>
      <c r="E14" s="10" t="s">
        <v>175</v>
      </c>
      <c r="F14" s="10">
        <v>600013</v>
      </c>
      <c r="G14" s="10" t="s">
        <v>180</v>
      </c>
      <c r="H14" s="10" t="s">
        <v>181</v>
      </c>
      <c r="I14" s="10" t="str">
        <f t="shared" si="0"/>
        <v>BLRTHTN</v>
      </c>
      <c r="J14" s="10" t="s">
        <v>183</v>
      </c>
      <c r="K14" s="10" t="s">
        <v>158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Training Data</vt:lpstr>
      <vt:lpstr>Feature Selection</vt:lpstr>
      <vt:lpstr>Claim</vt:lpstr>
      <vt:lpstr>Plan</vt:lpstr>
      <vt:lpstr>Member</vt:lpstr>
      <vt:lpstr>Billing and Rendering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Arun Ramamurthy</dc:creator>
  <cp:lastModifiedBy>Arun Ramamurthy</cp:lastModifiedBy>
  <dcterms:created xsi:type="dcterms:W3CDTF">2018-05-24T04:50:43Z</dcterms:created>
  <dcterms:modified xsi:type="dcterms:W3CDTF">2018-05-26T04:49:15Z</dcterms:modified>
</cp:coreProperties>
</file>