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therine\OneDrive\Minitab\Noida\"/>
    </mc:Choice>
  </mc:AlternateContent>
  <bookViews>
    <workbookView xWindow="0" yWindow="0" windowWidth="23040" windowHeight="11890"/>
  </bookViews>
  <sheets>
    <sheet name="8A " sheetId="9" r:id="rId1"/>
    <sheet name="8A data for Scatter" sheetId="6" r:id="rId2"/>
    <sheet name="8A" sheetId="1" state="hidden" r:id="rId3"/>
    <sheet name="8B" sheetId="4" r:id="rId4"/>
    <sheet name="8B data for Scatter" sheetId="7" r:id="rId5"/>
    <sheet name="8C" sheetId="5" r:id="rId6"/>
    <sheet name="Scatter Excel" sheetId="10" state="hidden" r:id="rId7"/>
    <sheet name="Sheet2" sheetId="11" state="hidden" r:id="rId8"/>
    <sheet name="8C data for Scatter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5" l="1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L35" i="5"/>
  <c r="L36" i="5"/>
  <c r="L37" i="5"/>
  <c r="L38" i="5"/>
  <c r="L39" i="5"/>
  <c r="L40" i="5"/>
  <c r="L41" i="5"/>
  <c r="L42" i="5"/>
  <c r="L43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M75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26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85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6" i="5" l="1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N107" i="4" l="1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06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75" i="4"/>
  <c r="L75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121" i="9"/>
  <c r="N122" i="9"/>
  <c r="S122" i="9" s="1"/>
  <c r="V122" i="9" s="1"/>
  <c r="N123" i="9"/>
  <c r="S123" i="9" s="1"/>
  <c r="N124" i="9"/>
  <c r="N125" i="9"/>
  <c r="S125" i="9" s="1"/>
  <c r="X125" i="9" s="1"/>
  <c r="N126" i="9"/>
  <c r="Q126" i="9" s="1"/>
  <c r="N127" i="9"/>
  <c r="N128" i="9"/>
  <c r="N129" i="9"/>
  <c r="N130" i="9"/>
  <c r="S130" i="9" s="1"/>
  <c r="N131" i="9"/>
  <c r="Q131" i="9" s="1"/>
  <c r="N132" i="9"/>
  <c r="N133" i="9"/>
  <c r="S133" i="9" s="1"/>
  <c r="X133" i="9" s="1"/>
  <c r="N134" i="9"/>
  <c r="S134" i="9" s="1"/>
  <c r="N135" i="9"/>
  <c r="N136" i="9"/>
  <c r="N137" i="9"/>
  <c r="N138" i="9"/>
  <c r="S138" i="9" s="1"/>
  <c r="V138" i="9" s="1"/>
  <c r="N139" i="9"/>
  <c r="S139" i="9" s="1"/>
  <c r="N140" i="9"/>
  <c r="N141" i="9"/>
  <c r="Q141" i="9" s="1"/>
  <c r="N142" i="9"/>
  <c r="Q142" i="9" s="1"/>
  <c r="N143" i="9"/>
  <c r="N144" i="9"/>
  <c r="N145" i="9"/>
  <c r="Q145" i="9" s="1"/>
  <c r="N146" i="9"/>
  <c r="N147" i="9"/>
  <c r="Q147" i="9" s="1"/>
  <c r="N148" i="9"/>
  <c r="N149" i="9"/>
  <c r="S149" i="9" s="1"/>
  <c r="T149" i="9" s="1"/>
  <c r="N150" i="9"/>
  <c r="S150" i="9" s="1"/>
  <c r="V150" i="9" s="1"/>
  <c r="N151" i="9"/>
  <c r="N152" i="9"/>
  <c r="N153" i="9"/>
  <c r="N154" i="9"/>
  <c r="N120" i="9"/>
  <c r="S120" i="9" s="1"/>
  <c r="V120" i="9" s="1"/>
  <c r="L121" i="9"/>
  <c r="L122" i="9"/>
  <c r="P122" i="9" s="1"/>
  <c r="L123" i="9"/>
  <c r="L124" i="9"/>
  <c r="L125" i="9"/>
  <c r="L126" i="9"/>
  <c r="L127" i="9"/>
  <c r="L128" i="9"/>
  <c r="L129" i="9"/>
  <c r="L130" i="9"/>
  <c r="P130" i="9" s="1"/>
  <c r="L131" i="9"/>
  <c r="L132" i="9"/>
  <c r="L133" i="9"/>
  <c r="L134" i="9"/>
  <c r="L135" i="9"/>
  <c r="L136" i="9"/>
  <c r="L137" i="9"/>
  <c r="L138" i="9"/>
  <c r="M138" i="9" s="1"/>
  <c r="L139" i="9"/>
  <c r="L140" i="9"/>
  <c r="M140" i="9" s="1"/>
  <c r="L141" i="9"/>
  <c r="L142" i="9"/>
  <c r="P142" i="9" s="1"/>
  <c r="L143" i="9"/>
  <c r="L144" i="9"/>
  <c r="P144" i="9" s="1"/>
  <c r="L145" i="9"/>
  <c r="M145" i="9" s="1"/>
  <c r="L146" i="9"/>
  <c r="P146" i="9" s="1"/>
  <c r="L147" i="9"/>
  <c r="L148" i="9"/>
  <c r="P148" i="9" s="1"/>
  <c r="L149" i="9"/>
  <c r="L150" i="9"/>
  <c r="P150" i="9" s="1"/>
  <c r="L151" i="9"/>
  <c r="L152" i="9"/>
  <c r="L153" i="9"/>
  <c r="L154" i="9"/>
  <c r="P154" i="9" s="1"/>
  <c r="L120" i="9"/>
  <c r="N83" i="9"/>
  <c r="N84" i="9"/>
  <c r="N85" i="9"/>
  <c r="S85" i="9" s="1"/>
  <c r="N86" i="9"/>
  <c r="Q86" i="9" s="1"/>
  <c r="N87" i="9"/>
  <c r="N88" i="9"/>
  <c r="Q88" i="9" s="1"/>
  <c r="N89" i="9"/>
  <c r="Q89" i="9" s="1"/>
  <c r="N90" i="9"/>
  <c r="Q90" i="9" s="1"/>
  <c r="N91" i="9"/>
  <c r="Q91" i="9" s="1"/>
  <c r="N92" i="9"/>
  <c r="N93" i="9"/>
  <c r="N94" i="9"/>
  <c r="Q94" i="9" s="1"/>
  <c r="N95" i="9"/>
  <c r="N96" i="9"/>
  <c r="N97" i="9"/>
  <c r="Q97" i="9" s="1"/>
  <c r="N98" i="9"/>
  <c r="Q98" i="9" s="1"/>
  <c r="N99" i="9"/>
  <c r="Q99" i="9" s="1"/>
  <c r="N100" i="9"/>
  <c r="N101" i="9"/>
  <c r="Q101" i="9" s="1"/>
  <c r="N102" i="9"/>
  <c r="S102" i="9" s="1"/>
  <c r="T102" i="9" s="1"/>
  <c r="N103" i="9"/>
  <c r="N104" i="9"/>
  <c r="N105" i="9"/>
  <c r="S105" i="9" s="1"/>
  <c r="N106" i="9"/>
  <c r="Q106" i="9" s="1"/>
  <c r="N107" i="9"/>
  <c r="Q107" i="9" s="1"/>
  <c r="N108" i="9"/>
  <c r="N109" i="9"/>
  <c r="S109" i="9" s="1"/>
  <c r="T109" i="9" s="1"/>
  <c r="N110" i="9"/>
  <c r="N111" i="9"/>
  <c r="Q111" i="9" s="1"/>
  <c r="N112" i="9"/>
  <c r="N113" i="9"/>
  <c r="S113" i="9" s="1"/>
  <c r="N114" i="9"/>
  <c r="S114" i="9" s="1"/>
  <c r="T114" i="9" s="1"/>
  <c r="N115" i="9"/>
  <c r="Q115" i="9" s="1"/>
  <c r="N116" i="9"/>
  <c r="L83" i="9"/>
  <c r="L84" i="9"/>
  <c r="L85" i="9"/>
  <c r="L86" i="9"/>
  <c r="L87" i="9"/>
  <c r="P87" i="9" s="1"/>
  <c r="L88" i="9"/>
  <c r="P88" i="9" s="1"/>
  <c r="L89" i="9"/>
  <c r="P89" i="9" s="1"/>
  <c r="L90" i="9"/>
  <c r="L91" i="9"/>
  <c r="P91" i="9" s="1"/>
  <c r="L92" i="9"/>
  <c r="L93" i="9"/>
  <c r="L94" i="9"/>
  <c r="L95" i="9"/>
  <c r="P95" i="9" s="1"/>
  <c r="L96" i="9"/>
  <c r="M96" i="9" s="1"/>
  <c r="L97" i="9"/>
  <c r="M97" i="9" s="1"/>
  <c r="L98" i="9"/>
  <c r="M98" i="9" s="1"/>
  <c r="L99" i="9"/>
  <c r="L100" i="9"/>
  <c r="M100" i="9" s="1"/>
  <c r="L101" i="9"/>
  <c r="L102" i="9"/>
  <c r="L103" i="9"/>
  <c r="M103" i="9" s="1"/>
  <c r="L104" i="9"/>
  <c r="L105" i="9"/>
  <c r="M105" i="9" s="1"/>
  <c r="L106" i="9"/>
  <c r="M106" i="9" s="1"/>
  <c r="L107" i="9"/>
  <c r="L108" i="9"/>
  <c r="P108" i="9" s="1"/>
  <c r="L109" i="9"/>
  <c r="L110" i="9"/>
  <c r="L111" i="9"/>
  <c r="P111" i="9" s="1"/>
  <c r="L112" i="9"/>
  <c r="P112" i="9" s="1"/>
  <c r="L113" i="9"/>
  <c r="M113" i="9" s="1"/>
  <c r="L114" i="9"/>
  <c r="M114" i="9" s="1"/>
  <c r="L115" i="9"/>
  <c r="L116" i="9"/>
  <c r="M116" i="9" s="1"/>
  <c r="N82" i="9"/>
  <c r="L82" i="9"/>
  <c r="P83" i="9"/>
  <c r="M83" i="9"/>
  <c r="Q83" i="9"/>
  <c r="O83" i="9"/>
  <c r="R83" i="9"/>
  <c r="M84" i="9"/>
  <c r="Q84" i="9"/>
  <c r="O84" i="9"/>
  <c r="P84" i="9"/>
  <c r="R84" i="9"/>
  <c r="M85" i="9"/>
  <c r="O85" i="9"/>
  <c r="P85" i="9"/>
  <c r="Q85" i="9"/>
  <c r="R85" i="9"/>
  <c r="M86" i="9"/>
  <c r="O86" i="9"/>
  <c r="R86" i="9"/>
  <c r="Q87" i="9"/>
  <c r="O87" i="9"/>
  <c r="R87" i="9"/>
  <c r="M88" i="9"/>
  <c r="O88" i="9"/>
  <c r="R88" i="9"/>
  <c r="M89" i="9"/>
  <c r="O89" i="9"/>
  <c r="R89" i="9"/>
  <c r="M90" i="9"/>
  <c r="O90" i="9"/>
  <c r="R90" i="9"/>
  <c r="O91" i="9"/>
  <c r="R91" i="9"/>
  <c r="M92" i="9"/>
  <c r="Q92" i="9"/>
  <c r="O92" i="9"/>
  <c r="P92" i="9"/>
  <c r="R92" i="9"/>
  <c r="M93" i="9"/>
  <c r="O93" i="9"/>
  <c r="P93" i="9"/>
  <c r="Q93" i="9"/>
  <c r="R93" i="9"/>
  <c r="S93" i="9"/>
  <c r="T93" i="9" s="1"/>
  <c r="M94" i="9"/>
  <c r="O94" i="9"/>
  <c r="R94" i="9"/>
  <c r="U94" i="9" s="1"/>
  <c r="S94" i="9"/>
  <c r="T94" i="9" s="1"/>
  <c r="Q95" i="9"/>
  <c r="O95" i="9"/>
  <c r="R95" i="9"/>
  <c r="Q96" i="9"/>
  <c r="O96" i="9"/>
  <c r="P96" i="9"/>
  <c r="R96" i="9"/>
  <c r="O97" i="9"/>
  <c r="R97" i="9"/>
  <c r="O98" i="9"/>
  <c r="R98" i="9"/>
  <c r="P99" i="9"/>
  <c r="M99" i="9"/>
  <c r="O99" i="9"/>
  <c r="R99" i="9"/>
  <c r="Q100" i="9"/>
  <c r="O100" i="9"/>
  <c r="P100" i="9"/>
  <c r="R100" i="9"/>
  <c r="M101" i="9"/>
  <c r="O101" i="9"/>
  <c r="P101" i="9"/>
  <c r="R101" i="9"/>
  <c r="S101" i="9"/>
  <c r="T101" i="9" s="1"/>
  <c r="M102" i="9"/>
  <c r="O102" i="9"/>
  <c r="Q102" i="9"/>
  <c r="R102" i="9"/>
  <c r="Q103" i="9"/>
  <c r="O103" i="9"/>
  <c r="R103" i="9"/>
  <c r="M104" i="9"/>
  <c r="Q104" i="9"/>
  <c r="O104" i="9"/>
  <c r="P104" i="9"/>
  <c r="R104" i="9"/>
  <c r="O105" i="9"/>
  <c r="R105" i="9"/>
  <c r="O106" i="9"/>
  <c r="R106" i="9"/>
  <c r="P107" i="9"/>
  <c r="M107" i="9"/>
  <c r="O107" i="9"/>
  <c r="R107" i="9"/>
  <c r="M108" i="9"/>
  <c r="Q108" i="9"/>
  <c r="O108" i="9"/>
  <c r="R108" i="9"/>
  <c r="M109" i="9"/>
  <c r="O109" i="9"/>
  <c r="P109" i="9"/>
  <c r="Q109" i="9"/>
  <c r="R109" i="9"/>
  <c r="M110" i="9"/>
  <c r="O110" i="9"/>
  <c r="Q110" i="9"/>
  <c r="R110" i="9"/>
  <c r="S110" i="9"/>
  <c r="T110" i="9" s="1"/>
  <c r="O111" i="9"/>
  <c r="R111" i="9"/>
  <c r="M112" i="9"/>
  <c r="Q112" i="9"/>
  <c r="O112" i="9"/>
  <c r="R112" i="9"/>
  <c r="O113" i="9"/>
  <c r="R113" i="9"/>
  <c r="O114" i="9"/>
  <c r="Q114" i="9"/>
  <c r="R114" i="9"/>
  <c r="P115" i="9"/>
  <c r="M115" i="9"/>
  <c r="O115" i="9"/>
  <c r="R115" i="9"/>
  <c r="Q116" i="9"/>
  <c r="O116" i="9"/>
  <c r="P116" i="9"/>
  <c r="R116" i="9"/>
  <c r="N7" i="9"/>
  <c r="N8" i="9"/>
  <c r="Q8" i="9" s="1"/>
  <c r="N9" i="9"/>
  <c r="S9" i="9" s="1"/>
  <c r="N10" i="9"/>
  <c r="Q10" i="9" s="1"/>
  <c r="N11" i="9"/>
  <c r="Q11" i="9" s="1"/>
  <c r="N12" i="9"/>
  <c r="S12" i="9" s="1"/>
  <c r="N13" i="9"/>
  <c r="N14" i="9"/>
  <c r="N15" i="9"/>
  <c r="N16" i="9"/>
  <c r="N17" i="9"/>
  <c r="S17" i="9" s="1"/>
  <c r="N18" i="9"/>
  <c r="Q18" i="9" s="1"/>
  <c r="N19" i="9"/>
  <c r="Q19" i="9" s="1"/>
  <c r="N20" i="9"/>
  <c r="N21" i="9"/>
  <c r="N22" i="9"/>
  <c r="N23" i="9"/>
  <c r="S23" i="9" s="1"/>
  <c r="N24" i="9"/>
  <c r="N25" i="9"/>
  <c r="S25" i="9" s="1"/>
  <c r="N26" i="9"/>
  <c r="S26" i="9" s="1"/>
  <c r="N27" i="9"/>
  <c r="S27" i="9" s="1"/>
  <c r="N28" i="9"/>
  <c r="N29" i="9"/>
  <c r="N30" i="9"/>
  <c r="N31" i="9"/>
  <c r="N32" i="9"/>
  <c r="Q32" i="9" s="1"/>
  <c r="N33" i="9"/>
  <c r="N34" i="9"/>
  <c r="N35" i="9"/>
  <c r="Q35" i="9" s="1"/>
  <c r="N36" i="9"/>
  <c r="Q36" i="9" s="1"/>
  <c r="N37" i="9"/>
  <c r="N38" i="9"/>
  <c r="N39" i="9"/>
  <c r="S39" i="9" s="1"/>
  <c r="N40" i="9"/>
  <c r="L7" i="9"/>
  <c r="L8" i="9"/>
  <c r="P8" i="9" s="1"/>
  <c r="L9" i="9"/>
  <c r="P9" i="9" s="1"/>
  <c r="L10" i="9"/>
  <c r="L11" i="9"/>
  <c r="L12" i="9"/>
  <c r="P12" i="9" s="1"/>
  <c r="L13" i="9"/>
  <c r="L14" i="9"/>
  <c r="L15" i="9"/>
  <c r="L16" i="9"/>
  <c r="P16" i="9" s="1"/>
  <c r="L17" i="9"/>
  <c r="M17" i="9" s="1"/>
  <c r="L18" i="9"/>
  <c r="L19" i="9"/>
  <c r="L20" i="9"/>
  <c r="P20" i="9" s="1"/>
  <c r="L21" i="9"/>
  <c r="L22" i="9"/>
  <c r="L23" i="9"/>
  <c r="L24" i="9"/>
  <c r="M24" i="9" s="1"/>
  <c r="L25" i="9"/>
  <c r="L26" i="9"/>
  <c r="L27" i="9"/>
  <c r="L28" i="9"/>
  <c r="P28" i="9" s="1"/>
  <c r="L29" i="9"/>
  <c r="L30" i="9"/>
  <c r="P30" i="9" s="1"/>
  <c r="L31" i="9"/>
  <c r="L32" i="9"/>
  <c r="P32" i="9" s="1"/>
  <c r="L33" i="9"/>
  <c r="M33" i="9" s="1"/>
  <c r="L34" i="9"/>
  <c r="L35" i="9"/>
  <c r="L36" i="9"/>
  <c r="P36" i="9" s="1"/>
  <c r="L37" i="9"/>
  <c r="L38" i="9"/>
  <c r="P38" i="9" s="1"/>
  <c r="L39" i="9"/>
  <c r="L40" i="9"/>
  <c r="P40" i="9" s="1"/>
  <c r="R154" i="9"/>
  <c r="O154" i="9"/>
  <c r="S154" i="9"/>
  <c r="R153" i="9"/>
  <c r="O153" i="9"/>
  <c r="P153" i="9"/>
  <c r="R152" i="9"/>
  <c r="O152" i="9"/>
  <c r="S152" i="9"/>
  <c r="V152" i="9" s="1"/>
  <c r="R151" i="9"/>
  <c r="O151" i="9"/>
  <c r="Q151" i="9"/>
  <c r="P151" i="9"/>
  <c r="R150" i="9"/>
  <c r="O150" i="9"/>
  <c r="R149" i="9"/>
  <c r="O149" i="9"/>
  <c r="P149" i="9"/>
  <c r="R148" i="9"/>
  <c r="O148" i="9"/>
  <c r="S148" i="9"/>
  <c r="V148" i="9" s="1"/>
  <c r="R147" i="9"/>
  <c r="O147" i="9"/>
  <c r="P147" i="9"/>
  <c r="R146" i="9"/>
  <c r="O146" i="9"/>
  <c r="S146" i="9"/>
  <c r="R145" i="9"/>
  <c r="O145" i="9"/>
  <c r="R144" i="9"/>
  <c r="O144" i="9"/>
  <c r="S144" i="9"/>
  <c r="R143" i="9"/>
  <c r="O143" i="9"/>
  <c r="S143" i="9"/>
  <c r="V143" i="9" s="1"/>
  <c r="P143" i="9"/>
  <c r="R142" i="9"/>
  <c r="O142" i="9"/>
  <c r="R141" i="9"/>
  <c r="O141" i="9"/>
  <c r="M141" i="9"/>
  <c r="R140" i="9"/>
  <c r="O140" i="9"/>
  <c r="S140" i="9"/>
  <c r="R139" i="9"/>
  <c r="O139" i="9"/>
  <c r="M139" i="9"/>
  <c r="P139" i="9"/>
  <c r="R138" i="9"/>
  <c r="O138" i="9"/>
  <c r="R137" i="9"/>
  <c r="O137" i="9"/>
  <c r="Q137" i="9"/>
  <c r="M137" i="9"/>
  <c r="R136" i="9"/>
  <c r="O136" i="9"/>
  <c r="S136" i="9"/>
  <c r="V136" i="9" s="1"/>
  <c r="M136" i="9"/>
  <c r="R135" i="9"/>
  <c r="O135" i="9"/>
  <c r="S135" i="9"/>
  <c r="V135" i="9" s="1"/>
  <c r="P135" i="9"/>
  <c r="R134" i="9"/>
  <c r="O134" i="9"/>
  <c r="P134" i="9"/>
  <c r="R133" i="9"/>
  <c r="O133" i="9"/>
  <c r="M133" i="9"/>
  <c r="R132" i="9"/>
  <c r="O132" i="9"/>
  <c r="Q132" i="9"/>
  <c r="M132" i="9"/>
  <c r="R131" i="9"/>
  <c r="O131" i="9"/>
  <c r="P131" i="9"/>
  <c r="R130" i="9"/>
  <c r="O130" i="9"/>
  <c r="R129" i="9"/>
  <c r="O129" i="9"/>
  <c r="Q129" i="9"/>
  <c r="P129" i="9"/>
  <c r="R128" i="9"/>
  <c r="O128" i="9"/>
  <c r="S128" i="9"/>
  <c r="M128" i="9"/>
  <c r="R127" i="9"/>
  <c r="O127" i="9"/>
  <c r="S127" i="9"/>
  <c r="V127" i="9" s="1"/>
  <c r="P127" i="9"/>
  <c r="R126" i="9"/>
  <c r="O126" i="9"/>
  <c r="P126" i="9"/>
  <c r="R125" i="9"/>
  <c r="O125" i="9"/>
  <c r="P125" i="9"/>
  <c r="R124" i="9"/>
  <c r="O124" i="9"/>
  <c r="S124" i="9"/>
  <c r="P124" i="9"/>
  <c r="R123" i="9"/>
  <c r="O123" i="9"/>
  <c r="P123" i="9"/>
  <c r="R122" i="9"/>
  <c r="O122" i="9"/>
  <c r="R121" i="9"/>
  <c r="O121" i="9"/>
  <c r="Q121" i="9"/>
  <c r="M121" i="9"/>
  <c r="R120" i="9"/>
  <c r="O120" i="9"/>
  <c r="O155" i="9" s="1"/>
  <c r="M120" i="9"/>
  <c r="R82" i="9"/>
  <c r="O82" i="9"/>
  <c r="O117" i="9" s="1"/>
  <c r="S82" i="9"/>
  <c r="T82" i="9" s="1"/>
  <c r="N77" i="9"/>
  <c r="L77" i="9"/>
  <c r="N76" i="9"/>
  <c r="L76" i="9"/>
  <c r="N75" i="9"/>
  <c r="L75" i="9"/>
  <c r="N74" i="9"/>
  <c r="L74" i="9"/>
  <c r="N73" i="9"/>
  <c r="L73" i="9"/>
  <c r="N72" i="9"/>
  <c r="L72" i="9"/>
  <c r="N71" i="9"/>
  <c r="L71" i="9"/>
  <c r="N70" i="9"/>
  <c r="L70" i="9"/>
  <c r="N69" i="9"/>
  <c r="L69" i="9"/>
  <c r="N68" i="9"/>
  <c r="L68" i="9"/>
  <c r="N67" i="9"/>
  <c r="L67" i="9"/>
  <c r="N66" i="9"/>
  <c r="L66" i="9"/>
  <c r="N65" i="9"/>
  <c r="L65" i="9"/>
  <c r="N64" i="9"/>
  <c r="L64" i="9"/>
  <c r="N63" i="9"/>
  <c r="L63" i="9"/>
  <c r="N62" i="9"/>
  <c r="L62" i="9"/>
  <c r="N61" i="9"/>
  <c r="L61" i="9"/>
  <c r="N60" i="9"/>
  <c r="L60" i="9"/>
  <c r="N59" i="9"/>
  <c r="L59" i="9"/>
  <c r="N58" i="9"/>
  <c r="L58" i="9"/>
  <c r="N57" i="9"/>
  <c r="L57" i="9"/>
  <c r="N56" i="9"/>
  <c r="L56" i="9"/>
  <c r="N55" i="9"/>
  <c r="L55" i="9"/>
  <c r="N54" i="9"/>
  <c r="L54" i="9"/>
  <c r="N53" i="9"/>
  <c r="L53" i="9"/>
  <c r="N52" i="9"/>
  <c r="L52" i="9"/>
  <c r="N51" i="9"/>
  <c r="L51" i="9"/>
  <c r="N50" i="9"/>
  <c r="L50" i="9"/>
  <c r="N49" i="9"/>
  <c r="L49" i="9"/>
  <c r="N48" i="9"/>
  <c r="L48" i="9"/>
  <c r="N47" i="9"/>
  <c r="L47" i="9"/>
  <c r="N46" i="9"/>
  <c r="L46" i="9"/>
  <c r="N45" i="9"/>
  <c r="L45" i="9"/>
  <c r="N44" i="9"/>
  <c r="L44" i="9"/>
  <c r="N43" i="9"/>
  <c r="L43" i="9"/>
  <c r="N42" i="9"/>
  <c r="L42" i="9"/>
  <c r="N41" i="9"/>
  <c r="L41" i="9"/>
  <c r="R40" i="9"/>
  <c r="O40" i="9"/>
  <c r="S40" i="9"/>
  <c r="R39" i="9"/>
  <c r="O39" i="9"/>
  <c r="M39" i="9"/>
  <c r="R38" i="9"/>
  <c r="O38" i="9"/>
  <c r="S38" i="9"/>
  <c r="R37" i="9"/>
  <c r="O37" i="9"/>
  <c r="Q37" i="9"/>
  <c r="P37" i="9"/>
  <c r="R36" i="9"/>
  <c r="O36" i="9"/>
  <c r="R35" i="9"/>
  <c r="O35" i="9"/>
  <c r="M35" i="9"/>
  <c r="R34" i="9"/>
  <c r="O34" i="9"/>
  <c r="M34" i="9"/>
  <c r="R33" i="9"/>
  <c r="O33" i="9"/>
  <c r="Q33" i="9"/>
  <c r="R32" i="9"/>
  <c r="O32" i="9"/>
  <c r="R31" i="9"/>
  <c r="O31" i="9"/>
  <c r="S31" i="9"/>
  <c r="M31" i="9"/>
  <c r="R30" i="9"/>
  <c r="O30" i="9"/>
  <c r="Q30" i="9"/>
  <c r="R29" i="9"/>
  <c r="O29" i="9"/>
  <c r="Q29" i="9"/>
  <c r="P29" i="9"/>
  <c r="R28" i="9"/>
  <c r="O28" i="9"/>
  <c r="S28" i="9"/>
  <c r="R27" i="9"/>
  <c r="O27" i="9"/>
  <c r="P27" i="9"/>
  <c r="R26" i="9"/>
  <c r="O26" i="9"/>
  <c r="M26" i="9"/>
  <c r="R25" i="9"/>
  <c r="O25" i="9"/>
  <c r="M25" i="9"/>
  <c r="R24" i="9"/>
  <c r="O24" i="9"/>
  <c r="S24" i="9"/>
  <c r="R23" i="9"/>
  <c r="O23" i="9"/>
  <c r="M23" i="9"/>
  <c r="R22" i="9"/>
  <c r="O22" i="9"/>
  <c r="S22" i="9"/>
  <c r="P22" i="9"/>
  <c r="R21" i="9"/>
  <c r="O21" i="9"/>
  <c r="S21" i="9"/>
  <c r="P21" i="9"/>
  <c r="R20" i="9"/>
  <c r="O20" i="9"/>
  <c r="Q20" i="9"/>
  <c r="R19" i="9"/>
  <c r="O19" i="9"/>
  <c r="P19" i="9"/>
  <c r="R18" i="9"/>
  <c r="O18" i="9"/>
  <c r="P18" i="9"/>
  <c r="R17" i="9"/>
  <c r="O17" i="9"/>
  <c r="R16" i="9"/>
  <c r="O16" i="9"/>
  <c r="Q16" i="9"/>
  <c r="R15" i="9"/>
  <c r="O15" i="9"/>
  <c r="S15" i="9"/>
  <c r="M15" i="9"/>
  <c r="R14" i="9"/>
  <c r="O14" i="9"/>
  <c r="Q14" i="9"/>
  <c r="P14" i="9"/>
  <c r="R13" i="9"/>
  <c r="O13" i="9"/>
  <c r="S13" i="9"/>
  <c r="M13" i="9"/>
  <c r="R12" i="9"/>
  <c r="O12" i="9"/>
  <c r="R11" i="9"/>
  <c r="O11" i="9"/>
  <c r="P11" i="9"/>
  <c r="R10" i="9"/>
  <c r="O10" i="9"/>
  <c r="M10" i="9"/>
  <c r="R9" i="9"/>
  <c r="O9" i="9"/>
  <c r="R8" i="9"/>
  <c r="O8" i="9"/>
  <c r="R7" i="9"/>
  <c r="O7" i="9"/>
  <c r="S7" i="9"/>
  <c r="P7" i="9"/>
  <c r="R6" i="9"/>
  <c r="O6" i="9"/>
  <c r="N6" i="9"/>
  <c r="Q6" i="9" s="1"/>
  <c r="L6" i="9"/>
  <c r="M6" i="9" s="1"/>
  <c r="T27" i="9" l="1"/>
  <c r="V27" i="9"/>
  <c r="T85" i="9"/>
  <c r="X85" i="9"/>
  <c r="Y85" i="9" s="1"/>
  <c r="P103" i="9"/>
  <c r="M87" i="9"/>
  <c r="V40" i="9"/>
  <c r="T40" i="9"/>
  <c r="U40" i="9" s="1"/>
  <c r="W148" i="9"/>
  <c r="T26" i="9"/>
  <c r="V26" i="9"/>
  <c r="S106" i="9"/>
  <c r="T106" i="9" s="1"/>
  <c r="U101" i="9"/>
  <c r="M91" i="9"/>
  <c r="T28" i="9"/>
  <c r="V28" i="9"/>
  <c r="W25" i="9"/>
  <c r="V25" i="9"/>
  <c r="T25" i="9"/>
  <c r="V17" i="9"/>
  <c r="W17" i="9" s="1"/>
  <c r="T17" i="9"/>
  <c r="T9" i="9"/>
  <c r="V9" i="9"/>
  <c r="P113" i="9"/>
  <c r="S97" i="9"/>
  <c r="T97" i="9" s="1"/>
  <c r="U97" i="9" s="1"/>
  <c r="S86" i="9"/>
  <c r="T86" i="9" s="1"/>
  <c r="W120" i="9"/>
  <c r="P6" i="9"/>
  <c r="V21" i="9"/>
  <c r="W21" i="9" s="1"/>
  <c r="T21" i="9"/>
  <c r="W38" i="9"/>
  <c r="T38" i="9"/>
  <c r="V38" i="9"/>
  <c r="M111" i="9"/>
  <c r="U109" i="9"/>
  <c r="W122" i="9"/>
  <c r="W136" i="9"/>
  <c r="T39" i="9"/>
  <c r="U39" i="9" s="1"/>
  <c r="V39" i="9"/>
  <c r="W39" i="9" s="1"/>
  <c r="W23" i="9"/>
  <c r="T23" i="9"/>
  <c r="V23" i="9"/>
  <c r="T13" i="9"/>
  <c r="V13" i="9"/>
  <c r="T24" i="9"/>
  <c r="V24" i="9"/>
  <c r="W24" i="9" s="1"/>
  <c r="X31" i="9"/>
  <c r="V31" i="9"/>
  <c r="T31" i="9"/>
  <c r="W152" i="9"/>
  <c r="Q105" i="9"/>
  <c r="M95" i="9"/>
  <c r="T7" i="9"/>
  <c r="V7" i="9"/>
  <c r="W7" i="9" s="1"/>
  <c r="U82" i="9"/>
  <c r="V15" i="9"/>
  <c r="W15" i="9" s="1"/>
  <c r="T15" i="9"/>
  <c r="V22" i="9"/>
  <c r="T22" i="9"/>
  <c r="T12" i="9"/>
  <c r="V12" i="9"/>
  <c r="X101" i="9"/>
  <c r="Y101" i="9" s="1"/>
  <c r="T105" i="9"/>
  <c r="X105" i="9"/>
  <c r="Y105" i="9" s="1"/>
  <c r="U110" i="9"/>
  <c r="Q113" i="9"/>
  <c r="S98" i="9"/>
  <c r="T98" i="9" s="1"/>
  <c r="U98" i="9" s="1"/>
  <c r="U102" i="9"/>
  <c r="X93" i="9"/>
  <c r="Y93" i="9" s="1"/>
  <c r="S89" i="9"/>
  <c r="S90" i="9"/>
  <c r="T90" i="9" s="1"/>
  <c r="X109" i="9"/>
  <c r="Y109" i="9" s="1"/>
  <c r="X97" i="9"/>
  <c r="Y97" i="9" s="1"/>
  <c r="P105" i="9"/>
  <c r="P97" i="9"/>
  <c r="W93" i="9"/>
  <c r="U114" i="9"/>
  <c r="T113" i="9"/>
  <c r="U113" i="9" s="1"/>
  <c r="V113" i="9"/>
  <c r="X113" i="9"/>
  <c r="Y113" i="9" s="1"/>
  <c r="U106" i="9"/>
  <c r="U105" i="9"/>
  <c r="U90" i="9"/>
  <c r="U85" i="9"/>
  <c r="U86" i="9"/>
  <c r="S115" i="9"/>
  <c r="W113" i="9"/>
  <c r="S111" i="9"/>
  <c r="S107" i="9"/>
  <c r="S99" i="9"/>
  <c r="S91" i="9"/>
  <c r="S87" i="9"/>
  <c r="S83" i="9"/>
  <c r="S95" i="9"/>
  <c r="X114" i="9"/>
  <c r="Y114" i="9" s="1"/>
  <c r="P114" i="9"/>
  <c r="X110" i="9"/>
  <c r="Y110" i="9" s="1"/>
  <c r="P110" i="9"/>
  <c r="V109" i="9"/>
  <c r="W109" i="9" s="1"/>
  <c r="P106" i="9"/>
  <c r="V105" i="9"/>
  <c r="W105" i="9" s="1"/>
  <c r="X102" i="9"/>
  <c r="Y102" i="9" s="1"/>
  <c r="P102" i="9"/>
  <c r="V101" i="9"/>
  <c r="W101" i="9" s="1"/>
  <c r="X98" i="9"/>
  <c r="Y98" i="9" s="1"/>
  <c r="P98" i="9"/>
  <c r="X94" i="9"/>
  <c r="Y94" i="9" s="1"/>
  <c r="P94" i="9"/>
  <c r="V93" i="9"/>
  <c r="X90" i="9"/>
  <c r="Y90" i="9" s="1"/>
  <c r="P90" i="9"/>
  <c r="V89" i="9"/>
  <c r="W89" i="9" s="1"/>
  <c r="X86" i="9"/>
  <c r="Y86" i="9" s="1"/>
  <c r="P86" i="9"/>
  <c r="V85" i="9"/>
  <c r="W85" i="9" s="1"/>
  <c r="S103" i="9"/>
  <c r="S116" i="9"/>
  <c r="W114" i="9"/>
  <c r="S112" i="9"/>
  <c r="S108" i="9"/>
  <c r="S104" i="9"/>
  <c r="S100" i="9"/>
  <c r="S96" i="9"/>
  <c r="U93" i="9"/>
  <c r="S92" i="9"/>
  <c r="S88" i="9"/>
  <c r="S84" i="9"/>
  <c r="V114" i="9"/>
  <c r="V110" i="9"/>
  <c r="W110" i="9" s="1"/>
  <c r="V106" i="9"/>
  <c r="W106" i="9" s="1"/>
  <c r="V102" i="9"/>
  <c r="W102" i="9" s="1"/>
  <c r="V98" i="9"/>
  <c r="W98" i="9" s="1"/>
  <c r="V94" i="9"/>
  <c r="W94" i="9" s="1"/>
  <c r="V90" i="9"/>
  <c r="W90" i="9" s="1"/>
  <c r="V86" i="9"/>
  <c r="W86" i="9" s="1"/>
  <c r="M40" i="9"/>
  <c r="P24" i="9"/>
  <c r="S132" i="9"/>
  <c r="V132" i="9" s="1"/>
  <c r="W132" i="9" s="1"/>
  <c r="M154" i="9"/>
  <c r="Q21" i="9"/>
  <c r="P132" i="9"/>
  <c r="V149" i="9"/>
  <c r="S18" i="9"/>
  <c r="X18" i="9" s="1"/>
  <c r="Y18" i="9" s="1"/>
  <c r="S121" i="9"/>
  <c r="T121" i="9" s="1"/>
  <c r="U121" i="9" s="1"/>
  <c r="Q7" i="9"/>
  <c r="Q28" i="9"/>
  <c r="Q120" i="9"/>
  <c r="X148" i="9"/>
  <c r="Y148" i="9" s="1"/>
  <c r="Q150" i="9"/>
  <c r="S6" i="9"/>
  <c r="T6" i="9" s="1"/>
  <c r="U6" i="9" s="1"/>
  <c r="X152" i="9"/>
  <c r="Y152" i="9" s="1"/>
  <c r="M146" i="9"/>
  <c r="Q31" i="9"/>
  <c r="S142" i="9"/>
  <c r="V142" i="9" s="1"/>
  <c r="W142" i="9" s="1"/>
  <c r="M20" i="9"/>
  <c r="M30" i="9"/>
  <c r="Q13" i="9"/>
  <c r="Q25" i="9"/>
  <c r="S33" i="9"/>
  <c r="P35" i="9"/>
  <c r="P141" i="9"/>
  <c r="M148" i="9"/>
  <c r="M149" i="9"/>
  <c r="M153" i="9"/>
  <c r="Q154" i="9"/>
  <c r="S20" i="9"/>
  <c r="S30" i="9"/>
  <c r="X30" i="9" s="1"/>
  <c r="Y30" i="9" s="1"/>
  <c r="Q122" i="9"/>
  <c r="S131" i="9"/>
  <c r="V131" i="9" s="1"/>
  <c r="W131" i="9" s="1"/>
  <c r="Q134" i="9"/>
  <c r="Q146" i="9"/>
  <c r="M150" i="9"/>
  <c r="Q22" i="9"/>
  <c r="P136" i="9"/>
  <c r="S141" i="9"/>
  <c r="V141" i="9" s="1"/>
  <c r="W141" i="9" s="1"/>
  <c r="M16" i="9"/>
  <c r="S32" i="9"/>
  <c r="S126" i="9"/>
  <c r="V126" i="9" s="1"/>
  <c r="W126" i="9" s="1"/>
  <c r="Q130" i="9"/>
  <c r="Q149" i="9"/>
  <c r="S8" i="9"/>
  <c r="T148" i="9"/>
  <c r="U148" i="9" s="1"/>
  <c r="Q152" i="9"/>
  <c r="Q27" i="9"/>
  <c r="M22" i="9"/>
  <c r="P23" i="9"/>
  <c r="P138" i="9"/>
  <c r="P26" i="9"/>
  <c r="M28" i="9"/>
  <c r="Q138" i="9"/>
  <c r="P25" i="9"/>
  <c r="M134" i="9"/>
  <c r="P137" i="9"/>
  <c r="P17" i="9"/>
  <c r="Q128" i="9"/>
  <c r="M130" i="9"/>
  <c r="S16" i="9"/>
  <c r="Q40" i="9"/>
  <c r="M129" i="9"/>
  <c r="S11" i="9"/>
  <c r="S14" i="9"/>
  <c r="M12" i="9"/>
  <c r="M11" i="9"/>
  <c r="M122" i="9"/>
  <c r="M14" i="9"/>
  <c r="Q15" i="9"/>
  <c r="W31" i="9"/>
  <c r="S36" i="9"/>
  <c r="M127" i="9"/>
  <c r="P121" i="9"/>
  <c r="V144" i="9"/>
  <c r="W144" i="9" s="1"/>
  <c r="X144" i="9"/>
  <c r="Y144" i="9" s="1"/>
  <c r="T144" i="9"/>
  <c r="U144" i="9" s="1"/>
  <c r="X139" i="9"/>
  <c r="V139" i="9"/>
  <c r="W139" i="9" s="1"/>
  <c r="T139" i="9"/>
  <c r="U139" i="9" s="1"/>
  <c r="X21" i="9"/>
  <c r="Y21" i="9" s="1"/>
  <c r="X123" i="9"/>
  <c r="Y123" i="9" s="1"/>
  <c r="V123" i="9"/>
  <c r="W123" i="9" s="1"/>
  <c r="T123" i="9"/>
  <c r="U123" i="9" s="1"/>
  <c r="V128" i="9"/>
  <c r="W128" i="9" s="1"/>
  <c r="T128" i="9"/>
  <c r="U128" i="9" s="1"/>
  <c r="W27" i="9"/>
  <c r="X27" i="9"/>
  <c r="Y27" i="9" s="1"/>
  <c r="U27" i="9"/>
  <c r="V130" i="9"/>
  <c r="W130" i="9" s="1"/>
  <c r="T130" i="9"/>
  <c r="U130" i="9" s="1"/>
  <c r="X130" i="9"/>
  <c r="Y130" i="9" s="1"/>
  <c r="V140" i="9"/>
  <c r="W140" i="9" s="1"/>
  <c r="T140" i="9"/>
  <c r="U140" i="9" s="1"/>
  <c r="X140" i="9"/>
  <c r="Y140" i="9" s="1"/>
  <c r="X17" i="9"/>
  <c r="Y17" i="9" s="1"/>
  <c r="V124" i="9"/>
  <c r="W124" i="9" s="1"/>
  <c r="X124" i="9"/>
  <c r="Y124" i="9" s="1"/>
  <c r="T124" i="9"/>
  <c r="U124" i="9" s="1"/>
  <c r="V134" i="9"/>
  <c r="T134" i="9"/>
  <c r="U134" i="9" s="1"/>
  <c r="V146" i="9"/>
  <c r="W146" i="9" s="1"/>
  <c r="X146" i="9"/>
  <c r="Y146" i="9" s="1"/>
  <c r="T146" i="9"/>
  <c r="U146" i="9" s="1"/>
  <c r="M9" i="9"/>
  <c r="M18" i="9"/>
  <c r="Q23" i="9"/>
  <c r="Q24" i="9"/>
  <c r="Q26" i="9"/>
  <c r="M32" i="9"/>
  <c r="X32" i="9"/>
  <c r="Y32" i="9" s="1"/>
  <c r="M36" i="9"/>
  <c r="M37" i="9"/>
  <c r="Q39" i="9"/>
  <c r="T122" i="9"/>
  <c r="U122" i="9" s="1"/>
  <c r="M125" i="9"/>
  <c r="M126" i="9"/>
  <c r="Q136" i="9"/>
  <c r="Q139" i="9"/>
  <c r="M143" i="9"/>
  <c r="Q144" i="9"/>
  <c r="T150" i="9"/>
  <c r="U150" i="9" s="1"/>
  <c r="X7" i="9"/>
  <c r="Y7" i="9" s="1"/>
  <c r="Q38" i="9"/>
  <c r="Q123" i="9"/>
  <c r="Q124" i="9"/>
  <c r="P133" i="9"/>
  <c r="Q135" i="9"/>
  <c r="S137" i="9"/>
  <c r="T137" i="9" s="1"/>
  <c r="U137" i="9" s="1"/>
  <c r="P140" i="9"/>
  <c r="P145" i="9"/>
  <c r="Q133" i="9"/>
  <c r="T138" i="9"/>
  <c r="U138" i="9" s="1"/>
  <c r="Q140" i="9"/>
  <c r="X150" i="9"/>
  <c r="Y150" i="9" s="1"/>
  <c r="P10" i="9"/>
  <c r="S19" i="9"/>
  <c r="S29" i="9"/>
  <c r="X122" i="9"/>
  <c r="Y122" i="9" s="1"/>
  <c r="W134" i="9"/>
  <c r="X138" i="9"/>
  <c r="Y138" i="9" s="1"/>
  <c r="Q143" i="9"/>
  <c r="S145" i="9"/>
  <c r="T145" i="9" s="1"/>
  <c r="U145" i="9" s="1"/>
  <c r="Q148" i="9"/>
  <c r="P15" i="9"/>
  <c r="Q17" i="9"/>
  <c r="S10" i="9"/>
  <c r="M27" i="9"/>
  <c r="U31" i="9"/>
  <c r="Q125" i="9"/>
  <c r="Q127" i="9"/>
  <c r="X132" i="9"/>
  <c r="Y132" i="9" s="1"/>
  <c r="S147" i="9"/>
  <c r="V147" i="9" s="1"/>
  <c r="W147" i="9" s="1"/>
  <c r="T152" i="9"/>
  <c r="U152" i="9" s="1"/>
  <c r="X15" i="9"/>
  <c r="Y15" i="9" s="1"/>
  <c r="M29" i="9"/>
  <c r="M38" i="9"/>
  <c r="M123" i="9"/>
  <c r="W149" i="9"/>
  <c r="W9" i="9"/>
  <c r="U9" i="9"/>
  <c r="X9" i="9"/>
  <c r="Y9" i="9" s="1"/>
  <c r="X12" i="9"/>
  <c r="Y12" i="9" s="1"/>
  <c r="W12" i="9"/>
  <c r="U12" i="9"/>
  <c r="W13" i="9"/>
  <c r="U13" i="9"/>
  <c r="X13" i="9"/>
  <c r="Y13" i="9" s="1"/>
  <c r="X22" i="9"/>
  <c r="Y22" i="9" s="1"/>
  <c r="U22" i="9"/>
  <c r="W22" i="9"/>
  <c r="U24" i="9"/>
  <c r="X24" i="9"/>
  <c r="Y24" i="9" s="1"/>
  <c r="Q12" i="9"/>
  <c r="Q9" i="9"/>
  <c r="P31" i="9"/>
  <c r="P34" i="9"/>
  <c r="M7" i="9"/>
  <c r="P13" i="9"/>
  <c r="M19" i="9"/>
  <c r="M21" i="9"/>
  <c r="U23" i="9"/>
  <c r="U25" i="9"/>
  <c r="Q82" i="9"/>
  <c r="W127" i="9"/>
  <c r="P128" i="9"/>
  <c r="M131" i="9"/>
  <c r="M142" i="9"/>
  <c r="W150" i="9"/>
  <c r="X16" i="9"/>
  <c r="Y16" i="9" s="1"/>
  <c r="S35" i="9"/>
  <c r="P120" i="9"/>
  <c r="X149" i="9"/>
  <c r="Y149" i="9" s="1"/>
  <c r="S151" i="9"/>
  <c r="X23" i="9"/>
  <c r="Y23" i="9" s="1"/>
  <c r="X25" i="9"/>
  <c r="Y25" i="9" s="1"/>
  <c r="Y31" i="9"/>
  <c r="P33" i="9"/>
  <c r="S34" i="9"/>
  <c r="Q34" i="9"/>
  <c r="U38" i="9"/>
  <c r="X38" i="9"/>
  <c r="Y38" i="9" s="1"/>
  <c r="X39" i="9"/>
  <c r="Y39" i="9" s="1"/>
  <c r="M124" i="9"/>
  <c r="M135" i="9"/>
  <c r="T136" i="9"/>
  <c r="U136" i="9" s="1"/>
  <c r="W138" i="9"/>
  <c r="Y139" i="9"/>
  <c r="X143" i="9"/>
  <c r="Y143" i="9" s="1"/>
  <c r="T143" i="9"/>
  <c r="U143" i="9" s="1"/>
  <c r="M144" i="9"/>
  <c r="X26" i="9"/>
  <c r="Y26" i="9" s="1"/>
  <c r="U26" i="9"/>
  <c r="U28" i="9"/>
  <c r="X28" i="9"/>
  <c r="Y28" i="9" s="1"/>
  <c r="Y133" i="9"/>
  <c r="X135" i="9"/>
  <c r="Y135" i="9" s="1"/>
  <c r="T135" i="9"/>
  <c r="U135" i="9" s="1"/>
  <c r="V154" i="9"/>
  <c r="W154" i="9" s="1"/>
  <c r="X154" i="9"/>
  <c r="Y154" i="9" s="1"/>
  <c r="T154" i="9"/>
  <c r="U154" i="9" s="1"/>
  <c r="P39" i="9"/>
  <c r="P82" i="9"/>
  <c r="M82" i="9"/>
  <c r="T120" i="9"/>
  <c r="U120" i="9" s="1"/>
  <c r="Y125" i="9"/>
  <c r="X127" i="9"/>
  <c r="Y127" i="9" s="1"/>
  <c r="T127" i="9"/>
  <c r="U127" i="9" s="1"/>
  <c r="T133" i="9"/>
  <c r="U133" i="9" s="1"/>
  <c r="V133" i="9"/>
  <c r="W133" i="9" s="1"/>
  <c r="X136" i="9"/>
  <c r="Y136" i="9" s="1"/>
  <c r="P152" i="9"/>
  <c r="M152" i="9"/>
  <c r="X40" i="9"/>
  <c r="Y40" i="9" s="1"/>
  <c r="W40" i="9"/>
  <c r="U17" i="9"/>
  <c r="W26" i="9"/>
  <c r="W28" i="9"/>
  <c r="S37" i="9"/>
  <c r="X82" i="9"/>
  <c r="Y82" i="9" s="1"/>
  <c r="V82" i="9"/>
  <c r="W82" i="9" s="1"/>
  <c r="T125" i="9"/>
  <c r="U125" i="9" s="1"/>
  <c r="V125" i="9"/>
  <c r="W125" i="9" s="1"/>
  <c r="X128" i="9"/>
  <c r="Y128" i="9" s="1"/>
  <c r="S129" i="9"/>
  <c r="W143" i="9"/>
  <c r="M147" i="9"/>
  <c r="U149" i="9"/>
  <c r="M151" i="9"/>
  <c r="X20" i="9"/>
  <c r="Y20" i="9" s="1"/>
  <c r="M8" i="9"/>
  <c r="U15" i="9"/>
  <c r="U7" i="9"/>
  <c r="U21" i="9"/>
  <c r="X120" i="9"/>
  <c r="Y120" i="9" s="1"/>
  <c r="W135" i="9"/>
  <c r="S153" i="9"/>
  <c r="Q153" i="9"/>
  <c r="X134" i="9"/>
  <c r="Y134" i="9" s="1"/>
  <c r="X142" i="9"/>
  <c r="Y142" i="9" s="1"/>
  <c r="T14" i="9" l="1"/>
  <c r="U14" i="9" s="1"/>
  <c r="V14" i="9"/>
  <c r="T32" i="9"/>
  <c r="V32" i="9"/>
  <c r="W32" i="9" s="1"/>
  <c r="T34" i="9"/>
  <c r="U34" i="9" s="1"/>
  <c r="V34" i="9"/>
  <c r="T36" i="9"/>
  <c r="U36" i="9" s="1"/>
  <c r="V36" i="9"/>
  <c r="T11" i="9"/>
  <c r="V11" i="9"/>
  <c r="W11" i="9" s="1"/>
  <c r="V30" i="9"/>
  <c r="W30" i="9" s="1"/>
  <c r="T30" i="9"/>
  <c r="U30" i="9" s="1"/>
  <c r="T33" i="9"/>
  <c r="V33" i="9"/>
  <c r="W33" i="9" s="1"/>
  <c r="T18" i="9"/>
  <c r="U18" i="9" s="1"/>
  <c r="V18" i="9"/>
  <c r="T35" i="9"/>
  <c r="U35" i="9" s="1"/>
  <c r="V35" i="9"/>
  <c r="T20" i="9"/>
  <c r="U20" i="9" s="1"/>
  <c r="V20" i="9"/>
  <c r="W20" i="9" s="1"/>
  <c r="V97" i="9"/>
  <c r="W97" i="9" s="1"/>
  <c r="X106" i="9"/>
  <c r="Y106" i="9" s="1"/>
  <c r="T141" i="9"/>
  <c r="U141" i="9" s="1"/>
  <c r="V10" i="9"/>
  <c r="W10" i="9" s="1"/>
  <c r="T10" i="9"/>
  <c r="U10" i="9" s="1"/>
  <c r="V16" i="9"/>
  <c r="W16" i="9" s="1"/>
  <c r="T16" i="9"/>
  <c r="U16" i="9" s="1"/>
  <c r="X8" i="9"/>
  <c r="Y8" i="9" s="1"/>
  <c r="T8" i="9"/>
  <c r="V8" i="9"/>
  <c r="V37" i="9"/>
  <c r="T37" i="9"/>
  <c r="U37" i="9" s="1"/>
  <c r="T29" i="9"/>
  <c r="V29" i="9"/>
  <c r="V19" i="9"/>
  <c r="T19" i="9"/>
  <c r="T126" i="9"/>
  <c r="U126" i="9" s="1"/>
  <c r="X126" i="9"/>
  <c r="Y126" i="9" s="1"/>
  <c r="X141" i="9"/>
  <c r="Y141" i="9" s="1"/>
  <c r="T89" i="9"/>
  <c r="U89" i="9" s="1"/>
  <c r="X89" i="9"/>
  <c r="Y89" i="9" s="1"/>
  <c r="X88" i="9"/>
  <c r="Y88" i="9" s="1"/>
  <c r="T88" i="9"/>
  <c r="U88" i="9" s="1"/>
  <c r="V88" i="9"/>
  <c r="W88" i="9" s="1"/>
  <c r="V107" i="9"/>
  <c r="W107" i="9" s="1"/>
  <c r="X107" i="9"/>
  <c r="Y107" i="9" s="1"/>
  <c r="T107" i="9"/>
  <c r="U107" i="9" s="1"/>
  <c r="X116" i="9"/>
  <c r="Y116" i="9" s="1"/>
  <c r="V116" i="9"/>
  <c r="W116" i="9" s="1"/>
  <c r="T116" i="9"/>
  <c r="U116" i="9" s="1"/>
  <c r="V87" i="9"/>
  <c r="W87" i="9" s="1"/>
  <c r="X87" i="9"/>
  <c r="Y87" i="9" s="1"/>
  <c r="T87" i="9"/>
  <c r="U87" i="9" s="1"/>
  <c r="X92" i="9"/>
  <c r="Y92" i="9" s="1"/>
  <c r="V92" i="9"/>
  <c r="W92" i="9" s="1"/>
  <c r="T92" i="9"/>
  <c r="U92" i="9" s="1"/>
  <c r="X104" i="9"/>
  <c r="Y104" i="9" s="1"/>
  <c r="V104" i="9"/>
  <c r="W104" i="9" s="1"/>
  <c r="T104" i="9"/>
  <c r="U104" i="9" s="1"/>
  <c r="V103" i="9"/>
  <c r="W103" i="9" s="1"/>
  <c r="X103" i="9"/>
  <c r="Y103" i="9" s="1"/>
  <c r="T103" i="9"/>
  <c r="U103" i="9" s="1"/>
  <c r="X100" i="9"/>
  <c r="Y100" i="9" s="1"/>
  <c r="T100" i="9"/>
  <c r="U100" i="9" s="1"/>
  <c r="V100" i="9"/>
  <c r="W100" i="9" s="1"/>
  <c r="V111" i="9"/>
  <c r="W111" i="9" s="1"/>
  <c r="T111" i="9"/>
  <c r="U111" i="9" s="1"/>
  <c r="X111" i="9"/>
  <c r="Y111" i="9" s="1"/>
  <c r="X108" i="9"/>
  <c r="Y108" i="9" s="1"/>
  <c r="V108" i="9"/>
  <c r="W108" i="9" s="1"/>
  <c r="T108" i="9"/>
  <c r="U108" i="9" s="1"/>
  <c r="V91" i="9"/>
  <c r="W91" i="9" s="1"/>
  <c r="T91" i="9"/>
  <c r="U91" i="9" s="1"/>
  <c r="X91" i="9"/>
  <c r="Y91" i="9" s="1"/>
  <c r="X96" i="9"/>
  <c r="Y96" i="9" s="1"/>
  <c r="T96" i="9"/>
  <c r="U96" i="9" s="1"/>
  <c r="V96" i="9"/>
  <c r="W96" i="9" s="1"/>
  <c r="V95" i="9"/>
  <c r="W95" i="9" s="1"/>
  <c r="X95" i="9"/>
  <c r="Y95" i="9" s="1"/>
  <c r="T95" i="9"/>
  <c r="U95" i="9" s="1"/>
  <c r="V99" i="9"/>
  <c r="W99" i="9" s="1"/>
  <c r="X99" i="9"/>
  <c r="Y99" i="9" s="1"/>
  <c r="T99" i="9"/>
  <c r="U99" i="9" s="1"/>
  <c r="X84" i="9"/>
  <c r="Y84" i="9" s="1"/>
  <c r="V84" i="9"/>
  <c r="W84" i="9" s="1"/>
  <c r="T84" i="9"/>
  <c r="U84" i="9" s="1"/>
  <c r="X112" i="9"/>
  <c r="Y112" i="9" s="1"/>
  <c r="T112" i="9"/>
  <c r="U112" i="9" s="1"/>
  <c r="V112" i="9"/>
  <c r="W112" i="9" s="1"/>
  <c r="V83" i="9"/>
  <c r="W83" i="9" s="1"/>
  <c r="X83" i="9"/>
  <c r="Y83" i="9" s="1"/>
  <c r="T83" i="9"/>
  <c r="U83" i="9" s="1"/>
  <c r="V115" i="9"/>
  <c r="W115" i="9" s="1"/>
  <c r="T115" i="9"/>
  <c r="U115" i="9" s="1"/>
  <c r="X115" i="9"/>
  <c r="Y115" i="9" s="1"/>
  <c r="W18" i="9"/>
  <c r="U8" i="9"/>
  <c r="T132" i="9"/>
  <c r="U132" i="9" s="1"/>
  <c r="X121" i="9"/>
  <c r="Y121" i="9" s="1"/>
  <c r="T142" i="9"/>
  <c r="U142" i="9" s="1"/>
  <c r="W14" i="9"/>
  <c r="W8" i="9"/>
  <c r="X6" i="9"/>
  <c r="Y6" i="9" s="1"/>
  <c r="V6" i="9"/>
  <c r="W6" i="9" s="1"/>
  <c r="V121" i="9"/>
  <c r="W121" i="9" s="1"/>
  <c r="X147" i="9"/>
  <c r="Y147" i="9" s="1"/>
  <c r="T147" i="9"/>
  <c r="U147" i="9" s="1"/>
  <c r="X145" i="9"/>
  <c r="Y145" i="9" s="1"/>
  <c r="U33" i="9"/>
  <c r="X11" i="9"/>
  <c r="Y11" i="9" s="1"/>
  <c r="U32" i="9"/>
  <c r="X131" i="9"/>
  <c r="Y131" i="9" s="1"/>
  <c r="T131" i="9"/>
  <c r="U131" i="9" s="1"/>
  <c r="X33" i="9"/>
  <c r="Y33" i="9" s="1"/>
  <c r="X36" i="9"/>
  <c r="Y36" i="9" s="1"/>
  <c r="W36" i="9"/>
  <c r="U11" i="9"/>
  <c r="X14" i="9"/>
  <c r="Y14" i="9" s="1"/>
  <c r="W29" i="9"/>
  <c r="X29" i="9"/>
  <c r="Y29" i="9" s="1"/>
  <c r="U29" i="9"/>
  <c r="X10" i="9"/>
  <c r="Y10" i="9" s="1"/>
  <c r="W19" i="9"/>
  <c r="X19" i="9"/>
  <c r="Y19" i="9" s="1"/>
  <c r="V145" i="9"/>
  <c r="W145" i="9" s="1"/>
  <c r="V137" i="9"/>
  <c r="W137" i="9" s="1"/>
  <c r="X137" i="9"/>
  <c r="Y137" i="9" s="1"/>
  <c r="U19" i="9"/>
  <c r="T153" i="9"/>
  <c r="U153" i="9" s="1"/>
  <c r="V153" i="9"/>
  <c r="W153" i="9" s="1"/>
  <c r="X153" i="9"/>
  <c r="Y153" i="9" s="1"/>
  <c r="T129" i="9"/>
  <c r="U129" i="9" s="1"/>
  <c r="V129" i="9"/>
  <c r="W129" i="9" s="1"/>
  <c r="X129" i="9"/>
  <c r="Y129" i="9" s="1"/>
  <c r="W34" i="9"/>
  <c r="X34" i="9"/>
  <c r="Y34" i="9" s="1"/>
  <c r="W35" i="9"/>
  <c r="X35" i="9"/>
  <c r="Y35" i="9" s="1"/>
  <c r="X37" i="9"/>
  <c r="Y37" i="9" s="1"/>
  <c r="W37" i="9"/>
  <c r="X151" i="9"/>
  <c r="Y151" i="9" s="1"/>
  <c r="T151" i="9"/>
  <c r="U151" i="9" s="1"/>
  <c r="V151" i="9"/>
  <c r="W151" i="9" s="1"/>
  <c r="N83" i="1" l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M8" i="5" l="1"/>
  <c r="M9" i="5"/>
  <c r="M10" i="5"/>
  <c r="M11" i="5"/>
  <c r="M12" i="5"/>
  <c r="M16" i="5"/>
  <c r="M17" i="5"/>
  <c r="M18" i="5"/>
  <c r="M19" i="5"/>
  <c r="M20" i="5"/>
  <c r="M23" i="5"/>
  <c r="M24" i="5"/>
  <c r="M25" i="5"/>
  <c r="M27" i="5"/>
  <c r="M35" i="5"/>
  <c r="M39" i="5"/>
  <c r="M41" i="5"/>
  <c r="M43" i="5"/>
  <c r="L6" i="5"/>
  <c r="P6" i="5" s="1"/>
  <c r="P127" i="5"/>
  <c r="Q127" i="5"/>
  <c r="O127" i="5"/>
  <c r="R127" i="5"/>
  <c r="P128" i="5"/>
  <c r="Q128" i="5"/>
  <c r="O128" i="5"/>
  <c r="R128" i="5"/>
  <c r="P129" i="5"/>
  <c r="Q129" i="5"/>
  <c r="O129" i="5"/>
  <c r="R129" i="5"/>
  <c r="M130" i="5"/>
  <c r="Q130" i="5"/>
  <c r="O130" i="5"/>
  <c r="R130" i="5"/>
  <c r="P131" i="5"/>
  <c r="Q131" i="5"/>
  <c r="O131" i="5"/>
  <c r="R131" i="5"/>
  <c r="P132" i="5"/>
  <c r="Q132" i="5"/>
  <c r="O132" i="5"/>
  <c r="R132" i="5"/>
  <c r="P133" i="5"/>
  <c r="Q133" i="5"/>
  <c r="O133" i="5"/>
  <c r="R133" i="5"/>
  <c r="M134" i="5"/>
  <c r="Q134" i="5"/>
  <c r="O134" i="5"/>
  <c r="R134" i="5"/>
  <c r="P135" i="5"/>
  <c r="Q135" i="5"/>
  <c r="O135" i="5"/>
  <c r="R135" i="5"/>
  <c r="P136" i="5"/>
  <c r="Q136" i="5"/>
  <c r="O136" i="5"/>
  <c r="R136" i="5"/>
  <c r="P137" i="5"/>
  <c r="Q137" i="5"/>
  <c r="O137" i="5"/>
  <c r="R137" i="5"/>
  <c r="M138" i="5"/>
  <c r="Q138" i="5"/>
  <c r="O138" i="5"/>
  <c r="R138" i="5"/>
  <c r="P139" i="5"/>
  <c r="Q139" i="5"/>
  <c r="O139" i="5"/>
  <c r="R139" i="5"/>
  <c r="P140" i="5"/>
  <c r="Q140" i="5"/>
  <c r="O140" i="5"/>
  <c r="R140" i="5"/>
  <c r="M141" i="5"/>
  <c r="Q141" i="5"/>
  <c r="O141" i="5"/>
  <c r="R141" i="5"/>
  <c r="M142" i="5"/>
  <c r="Q142" i="5"/>
  <c r="O142" i="5"/>
  <c r="R142" i="5"/>
  <c r="P143" i="5"/>
  <c r="Q143" i="5"/>
  <c r="O143" i="5"/>
  <c r="R143" i="5"/>
  <c r="P144" i="5"/>
  <c r="Q144" i="5"/>
  <c r="O144" i="5"/>
  <c r="R144" i="5"/>
  <c r="M145" i="5"/>
  <c r="Q145" i="5"/>
  <c r="O145" i="5"/>
  <c r="R145" i="5"/>
  <c r="M146" i="5"/>
  <c r="Q146" i="5"/>
  <c r="O146" i="5"/>
  <c r="R146" i="5"/>
  <c r="P147" i="5"/>
  <c r="Q147" i="5"/>
  <c r="O147" i="5"/>
  <c r="R147" i="5"/>
  <c r="P148" i="5"/>
  <c r="Q148" i="5"/>
  <c r="O148" i="5"/>
  <c r="R148" i="5"/>
  <c r="M149" i="5"/>
  <c r="Q149" i="5"/>
  <c r="O149" i="5"/>
  <c r="R149" i="5"/>
  <c r="M150" i="5"/>
  <c r="Q150" i="5"/>
  <c r="O150" i="5"/>
  <c r="P150" i="5"/>
  <c r="R150" i="5"/>
  <c r="P151" i="5"/>
  <c r="Q151" i="5"/>
  <c r="O151" i="5"/>
  <c r="R151" i="5"/>
  <c r="P152" i="5"/>
  <c r="Q152" i="5"/>
  <c r="O152" i="5"/>
  <c r="R152" i="5"/>
  <c r="P153" i="5"/>
  <c r="Q153" i="5"/>
  <c r="O153" i="5"/>
  <c r="R153" i="5"/>
  <c r="M154" i="5"/>
  <c r="Q154" i="5"/>
  <c r="O154" i="5"/>
  <c r="R154" i="5"/>
  <c r="P155" i="5"/>
  <c r="Q155" i="5"/>
  <c r="O155" i="5"/>
  <c r="R155" i="5"/>
  <c r="P156" i="5"/>
  <c r="Q156" i="5"/>
  <c r="O156" i="5"/>
  <c r="R156" i="5"/>
  <c r="P157" i="5"/>
  <c r="Q157" i="5"/>
  <c r="O157" i="5"/>
  <c r="R157" i="5"/>
  <c r="M158" i="5"/>
  <c r="Q158" i="5"/>
  <c r="O158" i="5"/>
  <c r="R158" i="5"/>
  <c r="P159" i="5"/>
  <c r="Q159" i="5"/>
  <c r="O159" i="5"/>
  <c r="R159" i="5"/>
  <c r="P160" i="5"/>
  <c r="Q160" i="5"/>
  <c r="O160" i="5"/>
  <c r="R160" i="5"/>
  <c r="P161" i="5"/>
  <c r="Q161" i="5"/>
  <c r="O161" i="5"/>
  <c r="R161" i="5"/>
  <c r="M162" i="5"/>
  <c r="Q162" i="5"/>
  <c r="O162" i="5"/>
  <c r="R162" i="5"/>
  <c r="P163" i="5"/>
  <c r="Q163" i="5"/>
  <c r="O163" i="5"/>
  <c r="R163" i="5"/>
  <c r="P86" i="5"/>
  <c r="M86" i="5"/>
  <c r="S86" i="5"/>
  <c r="T86" i="5" s="1"/>
  <c r="O86" i="5"/>
  <c r="R86" i="5"/>
  <c r="P87" i="5"/>
  <c r="Q87" i="5"/>
  <c r="O87" i="5"/>
  <c r="R87" i="5"/>
  <c r="S87" i="5"/>
  <c r="V87" i="5" s="1"/>
  <c r="P88" i="5"/>
  <c r="Q88" i="5"/>
  <c r="O88" i="5"/>
  <c r="R88" i="5"/>
  <c r="P89" i="5"/>
  <c r="S89" i="5"/>
  <c r="O89" i="5"/>
  <c r="R89" i="5"/>
  <c r="P90" i="5"/>
  <c r="M90" i="5"/>
  <c r="Q90" i="5"/>
  <c r="O90" i="5"/>
  <c r="R90" i="5"/>
  <c r="P91" i="5"/>
  <c r="Q91" i="5"/>
  <c r="O91" i="5"/>
  <c r="R91" i="5"/>
  <c r="P92" i="5"/>
  <c r="Q92" i="5"/>
  <c r="O92" i="5"/>
  <c r="R92" i="5"/>
  <c r="M93" i="5"/>
  <c r="S93" i="5"/>
  <c r="O93" i="5"/>
  <c r="R93" i="5"/>
  <c r="P94" i="5"/>
  <c r="S94" i="5"/>
  <c r="T94" i="5" s="1"/>
  <c r="O94" i="5"/>
  <c r="R94" i="5"/>
  <c r="P95" i="5"/>
  <c r="Q95" i="5"/>
  <c r="O95" i="5"/>
  <c r="R95" i="5"/>
  <c r="P96" i="5"/>
  <c r="Q96" i="5"/>
  <c r="O96" i="5"/>
  <c r="R96" i="5"/>
  <c r="P97" i="5"/>
  <c r="S97" i="5"/>
  <c r="O97" i="5"/>
  <c r="R97" i="5"/>
  <c r="P98" i="5"/>
  <c r="M98" i="5"/>
  <c r="Q98" i="5"/>
  <c r="O98" i="5"/>
  <c r="R98" i="5"/>
  <c r="P99" i="5"/>
  <c r="Q99" i="5"/>
  <c r="O99" i="5"/>
  <c r="R99" i="5"/>
  <c r="P100" i="5"/>
  <c r="Q100" i="5"/>
  <c r="O100" i="5"/>
  <c r="R100" i="5"/>
  <c r="M101" i="5"/>
  <c r="S101" i="5"/>
  <c r="O101" i="5"/>
  <c r="R101" i="5"/>
  <c r="P102" i="5"/>
  <c r="Q102" i="5"/>
  <c r="O102" i="5"/>
  <c r="R102" i="5"/>
  <c r="P103" i="5"/>
  <c r="M103" i="5"/>
  <c r="Q103" i="5"/>
  <c r="O103" i="5"/>
  <c r="R103" i="5"/>
  <c r="P104" i="5"/>
  <c r="Q104" i="5"/>
  <c r="O104" i="5"/>
  <c r="R104" i="5"/>
  <c r="M105" i="5"/>
  <c r="S105" i="5"/>
  <c r="O105" i="5"/>
  <c r="R105" i="5"/>
  <c r="P106" i="5"/>
  <c r="Q106" i="5"/>
  <c r="O106" i="5"/>
  <c r="R106" i="5"/>
  <c r="P107" i="5"/>
  <c r="M107" i="5"/>
  <c r="Q107" i="5"/>
  <c r="O107" i="5"/>
  <c r="R107" i="5"/>
  <c r="P108" i="5"/>
  <c r="Q108" i="5"/>
  <c r="O108" i="5"/>
  <c r="R108" i="5"/>
  <c r="M109" i="5"/>
  <c r="S109" i="5"/>
  <c r="O109" i="5"/>
  <c r="R109" i="5"/>
  <c r="M110" i="5"/>
  <c r="Q110" i="5"/>
  <c r="O110" i="5"/>
  <c r="R110" i="5"/>
  <c r="P111" i="5"/>
  <c r="S111" i="5"/>
  <c r="O111" i="5"/>
  <c r="R111" i="5"/>
  <c r="P112" i="5"/>
  <c r="Q112" i="5"/>
  <c r="O112" i="5"/>
  <c r="R112" i="5"/>
  <c r="P113" i="5"/>
  <c r="S113" i="5"/>
  <c r="O113" i="5"/>
  <c r="R113" i="5"/>
  <c r="M114" i="5"/>
  <c r="Q114" i="5"/>
  <c r="O114" i="5"/>
  <c r="R114" i="5"/>
  <c r="P115" i="5"/>
  <c r="S115" i="5"/>
  <c r="O115" i="5"/>
  <c r="R115" i="5"/>
  <c r="P116" i="5"/>
  <c r="Q116" i="5"/>
  <c r="O116" i="5"/>
  <c r="R116" i="5"/>
  <c r="P117" i="5"/>
  <c r="S117" i="5"/>
  <c r="O117" i="5"/>
  <c r="R117" i="5"/>
  <c r="M118" i="5"/>
  <c r="Q118" i="5"/>
  <c r="O118" i="5"/>
  <c r="R118" i="5"/>
  <c r="P119" i="5"/>
  <c r="M119" i="5"/>
  <c r="S119" i="5"/>
  <c r="O119" i="5"/>
  <c r="R119" i="5"/>
  <c r="P120" i="5"/>
  <c r="Q120" i="5"/>
  <c r="O120" i="5"/>
  <c r="R120" i="5"/>
  <c r="M121" i="5"/>
  <c r="S121" i="5"/>
  <c r="O121" i="5"/>
  <c r="R121" i="5"/>
  <c r="M122" i="5"/>
  <c r="Q122" i="5"/>
  <c r="O122" i="5"/>
  <c r="R122" i="5"/>
  <c r="S122" i="5"/>
  <c r="T122" i="5" s="1"/>
  <c r="Q7" i="5"/>
  <c r="O7" i="5"/>
  <c r="R7" i="5"/>
  <c r="P8" i="5"/>
  <c r="S8" i="5"/>
  <c r="V8" i="5" s="1"/>
  <c r="O8" i="5"/>
  <c r="R8" i="5"/>
  <c r="P9" i="5"/>
  <c r="Q9" i="5"/>
  <c r="O9" i="5"/>
  <c r="R9" i="5"/>
  <c r="Q10" i="5"/>
  <c r="O10" i="5"/>
  <c r="R10" i="5"/>
  <c r="Q11" i="5"/>
  <c r="O11" i="5"/>
  <c r="R11" i="5"/>
  <c r="S12" i="5"/>
  <c r="V12" i="5" s="1"/>
  <c r="O12" i="5"/>
  <c r="R12" i="5"/>
  <c r="Q13" i="5"/>
  <c r="O13" i="5"/>
  <c r="R13" i="5"/>
  <c r="S14" i="5"/>
  <c r="O14" i="5"/>
  <c r="R14" i="5"/>
  <c r="S15" i="5"/>
  <c r="O15" i="5"/>
  <c r="R15" i="5"/>
  <c r="P16" i="5"/>
  <c r="S16" i="5"/>
  <c r="V16" i="5" s="1"/>
  <c r="O16" i="5"/>
  <c r="Q16" i="5"/>
  <c r="R16" i="5"/>
  <c r="P17" i="5"/>
  <c r="Q17" i="5"/>
  <c r="O17" i="5"/>
  <c r="R17" i="5"/>
  <c r="Q18" i="5"/>
  <c r="O18" i="5"/>
  <c r="R18" i="5"/>
  <c r="Q19" i="5"/>
  <c r="O19" i="5"/>
  <c r="R19" i="5"/>
  <c r="S20" i="5"/>
  <c r="V20" i="5" s="1"/>
  <c r="O20" i="5"/>
  <c r="R20" i="5"/>
  <c r="Q21" i="5"/>
  <c r="O21" i="5"/>
  <c r="R21" i="5"/>
  <c r="Q22" i="5"/>
  <c r="O22" i="5"/>
  <c r="R22" i="5"/>
  <c r="P23" i="5"/>
  <c r="Q23" i="5"/>
  <c r="O23" i="5"/>
  <c r="R23" i="5"/>
  <c r="P24" i="5"/>
  <c r="S24" i="5"/>
  <c r="V24" i="5" s="1"/>
  <c r="O24" i="5"/>
  <c r="R24" i="5"/>
  <c r="P25" i="5"/>
  <c r="S25" i="5"/>
  <c r="O25" i="5"/>
  <c r="R25" i="5"/>
  <c r="S26" i="5"/>
  <c r="O26" i="5"/>
  <c r="R26" i="5"/>
  <c r="P27" i="5"/>
  <c r="S27" i="5"/>
  <c r="O27" i="5"/>
  <c r="R27" i="5"/>
  <c r="S28" i="5"/>
  <c r="V28" i="5" s="1"/>
  <c r="O28" i="5"/>
  <c r="R28" i="5"/>
  <c r="Q29" i="5"/>
  <c r="O29" i="5"/>
  <c r="R29" i="5"/>
  <c r="Q30" i="5"/>
  <c r="O30" i="5"/>
  <c r="R30" i="5"/>
  <c r="Q31" i="5"/>
  <c r="O31" i="5"/>
  <c r="R31" i="5"/>
  <c r="S32" i="5"/>
  <c r="V32" i="5" s="1"/>
  <c r="O32" i="5"/>
  <c r="R32" i="5"/>
  <c r="S33" i="5"/>
  <c r="O33" i="5"/>
  <c r="R33" i="5"/>
  <c r="Q34" i="5"/>
  <c r="O34" i="5"/>
  <c r="R34" i="5"/>
  <c r="Q35" i="5"/>
  <c r="O35" i="5"/>
  <c r="R35" i="5"/>
  <c r="S36" i="5"/>
  <c r="V36" i="5" s="1"/>
  <c r="O36" i="5"/>
  <c r="R36" i="5"/>
  <c r="S37" i="5"/>
  <c r="O37" i="5"/>
  <c r="R37" i="5"/>
  <c r="Q38" i="5"/>
  <c r="O38" i="5"/>
  <c r="R38" i="5"/>
  <c r="Q39" i="5"/>
  <c r="O39" i="5"/>
  <c r="R39" i="5"/>
  <c r="S40" i="5"/>
  <c r="V40" i="5" s="1"/>
  <c r="O40" i="5"/>
  <c r="Q40" i="5"/>
  <c r="R40" i="5"/>
  <c r="P41" i="5"/>
  <c r="Q41" i="5"/>
  <c r="O41" i="5"/>
  <c r="R41" i="5"/>
  <c r="Q42" i="5"/>
  <c r="O42" i="5"/>
  <c r="R42" i="5"/>
  <c r="P43" i="5"/>
  <c r="Q43" i="5"/>
  <c r="O43" i="5"/>
  <c r="R43" i="5"/>
  <c r="R126" i="5"/>
  <c r="O126" i="5"/>
  <c r="O164" i="5" s="1"/>
  <c r="S126" i="5"/>
  <c r="T126" i="5" s="1"/>
  <c r="P126" i="5"/>
  <c r="R85" i="5"/>
  <c r="O85" i="5"/>
  <c r="O123" i="5" s="1"/>
  <c r="S85" i="5"/>
  <c r="X85" i="5" s="1"/>
  <c r="P85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R6" i="5"/>
  <c r="O6" i="5"/>
  <c r="S6" i="5"/>
  <c r="X6" i="5" s="1"/>
  <c r="R133" i="4"/>
  <c r="O133" i="4"/>
  <c r="Q133" i="4"/>
  <c r="M133" i="4"/>
  <c r="R132" i="4"/>
  <c r="O132" i="4"/>
  <c r="S132" i="4"/>
  <c r="X132" i="4" s="1"/>
  <c r="P132" i="4"/>
  <c r="R131" i="4"/>
  <c r="O131" i="4"/>
  <c r="Q131" i="4"/>
  <c r="M131" i="4"/>
  <c r="R130" i="4"/>
  <c r="O130" i="4"/>
  <c r="S130" i="4"/>
  <c r="T130" i="4" s="1"/>
  <c r="P130" i="4"/>
  <c r="R129" i="4"/>
  <c r="O129" i="4"/>
  <c r="Q129" i="4"/>
  <c r="M129" i="4"/>
  <c r="R128" i="4"/>
  <c r="O128" i="4"/>
  <c r="S128" i="4"/>
  <c r="X128" i="4" s="1"/>
  <c r="P128" i="4"/>
  <c r="R127" i="4"/>
  <c r="O127" i="4"/>
  <c r="Q127" i="4"/>
  <c r="M127" i="4"/>
  <c r="R126" i="4"/>
  <c r="O126" i="4"/>
  <c r="S126" i="4"/>
  <c r="T126" i="4" s="1"/>
  <c r="P126" i="4"/>
  <c r="R125" i="4"/>
  <c r="O125" i="4"/>
  <c r="Q125" i="4"/>
  <c r="M125" i="4"/>
  <c r="R124" i="4"/>
  <c r="O124" i="4"/>
  <c r="S124" i="4"/>
  <c r="X124" i="4" s="1"/>
  <c r="P124" i="4"/>
  <c r="R123" i="4"/>
  <c r="O123" i="4"/>
  <c r="Q123" i="4"/>
  <c r="M123" i="4"/>
  <c r="R122" i="4"/>
  <c r="O122" i="4"/>
  <c r="S122" i="4"/>
  <c r="T122" i="4" s="1"/>
  <c r="P122" i="4"/>
  <c r="R121" i="4"/>
  <c r="O121" i="4"/>
  <c r="Q121" i="4"/>
  <c r="M121" i="4"/>
  <c r="R120" i="4"/>
  <c r="O120" i="4"/>
  <c r="S120" i="4"/>
  <c r="X120" i="4" s="1"/>
  <c r="P120" i="4"/>
  <c r="R119" i="4"/>
  <c r="O119" i="4"/>
  <c r="Q119" i="4"/>
  <c r="M119" i="4"/>
  <c r="R118" i="4"/>
  <c r="O118" i="4"/>
  <c r="S118" i="4"/>
  <c r="T118" i="4" s="1"/>
  <c r="P118" i="4"/>
  <c r="R117" i="4"/>
  <c r="O117" i="4"/>
  <c r="Q117" i="4"/>
  <c r="M117" i="4"/>
  <c r="R116" i="4"/>
  <c r="O116" i="4"/>
  <c r="S116" i="4"/>
  <c r="X116" i="4" s="1"/>
  <c r="P116" i="4"/>
  <c r="R115" i="4"/>
  <c r="O115" i="4"/>
  <c r="Q115" i="4"/>
  <c r="M115" i="4"/>
  <c r="R114" i="4"/>
  <c r="O114" i="4"/>
  <c r="S114" i="4"/>
  <c r="T114" i="4" s="1"/>
  <c r="P114" i="4"/>
  <c r="R113" i="4"/>
  <c r="O113" i="4"/>
  <c r="Q113" i="4"/>
  <c r="M113" i="4"/>
  <c r="R112" i="4"/>
  <c r="O112" i="4"/>
  <c r="S112" i="4"/>
  <c r="X112" i="4" s="1"/>
  <c r="P112" i="4"/>
  <c r="R111" i="4"/>
  <c r="O111" i="4"/>
  <c r="Q111" i="4"/>
  <c r="M111" i="4"/>
  <c r="R110" i="4"/>
  <c r="O110" i="4"/>
  <c r="S110" i="4"/>
  <c r="T110" i="4" s="1"/>
  <c r="P110" i="4"/>
  <c r="R109" i="4"/>
  <c r="O109" i="4"/>
  <c r="Q109" i="4"/>
  <c r="M109" i="4"/>
  <c r="R108" i="4"/>
  <c r="O108" i="4"/>
  <c r="S108" i="4"/>
  <c r="X108" i="4" s="1"/>
  <c r="P108" i="4"/>
  <c r="R107" i="4"/>
  <c r="O107" i="4"/>
  <c r="Q107" i="4"/>
  <c r="M107" i="4"/>
  <c r="R106" i="4"/>
  <c r="O106" i="4"/>
  <c r="O134" i="4" s="1"/>
  <c r="S106" i="4"/>
  <c r="T106" i="4" s="1"/>
  <c r="P106" i="4"/>
  <c r="R102" i="4"/>
  <c r="O102" i="4"/>
  <c r="S102" i="4"/>
  <c r="X102" i="4" s="1"/>
  <c r="P102" i="4"/>
  <c r="R101" i="4"/>
  <c r="O101" i="4"/>
  <c r="Q101" i="4"/>
  <c r="M101" i="4"/>
  <c r="R100" i="4"/>
  <c r="O100" i="4"/>
  <c r="S100" i="4"/>
  <c r="T100" i="4" s="1"/>
  <c r="P100" i="4"/>
  <c r="R99" i="4"/>
  <c r="O99" i="4"/>
  <c r="Q99" i="4"/>
  <c r="M99" i="4"/>
  <c r="R98" i="4"/>
  <c r="O98" i="4"/>
  <c r="S98" i="4"/>
  <c r="X98" i="4" s="1"/>
  <c r="P98" i="4"/>
  <c r="R97" i="4"/>
  <c r="O97" i="4"/>
  <c r="Q97" i="4"/>
  <c r="M97" i="4"/>
  <c r="R96" i="4"/>
  <c r="O96" i="4"/>
  <c r="S96" i="4"/>
  <c r="T96" i="4" s="1"/>
  <c r="P96" i="4"/>
  <c r="R95" i="4"/>
  <c r="O95" i="4"/>
  <c r="Q95" i="4"/>
  <c r="M95" i="4"/>
  <c r="R94" i="4"/>
  <c r="O94" i="4"/>
  <c r="S94" i="4"/>
  <c r="X94" i="4" s="1"/>
  <c r="P94" i="4"/>
  <c r="R93" i="4"/>
  <c r="O93" i="4"/>
  <c r="Q93" i="4"/>
  <c r="M93" i="4"/>
  <c r="R92" i="4"/>
  <c r="O92" i="4"/>
  <c r="S92" i="4"/>
  <c r="T92" i="4" s="1"/>
  <c r="P92" i="4"/>
  <c r="R91" i="4"/>
  <c r="O91" i="4"/>
  <c r="Q91" i="4"/>
  <c r="M91" i="4"/>
  <c r="R90" i="4"/>
  <c r="O90" i="4"/>
  <c r="S90" i="4"/>
  <c r="X90" i="4" s="1"/>
  <c r="P90" i="4"/>
  <c r="R89" i="4"/>
  <c r="O89" i="4"/>
  <c r="Q89" i="4"/>
  <c r="M89" i="4"/>
  <c r="R88" i="4"/>
  <c r="O88" i="4"/>
  <c r="S88" i="4"/>
  <c r="T88" i="4" s="1"/>
  <c r="M88" i="4"/>
  <c r="R87" i="4"/>
  <c r="O87" i="4"/>
  <c r="Q87" i="4"/>
  <c r="M87" i="4"/>
  <c r="R86" i="4"/>
  <c r="O86" i="4"/>
  <c r="S86" i="4"/>
  <c r="X86" i="4" s="1"/>
  <c r="P86" i="4"/>
  <c r="R85" i="4"/>
  <c r="O85" i="4"/>
  <c r="S85" i="4"/>
  <c r="V85" i="4" s="1"/>
  <c r="M85" i="4"/>
  <c r="R84" i="4"/>
  <c r="O84" i="4"/>
  <c r="S84" i="4"/>
  <c r="M84" i="4"/>
  <c r="R83" i="4"/>
  <c r="O83" i="4"/>
  <c r="Q83" i="4"/>
  <c r="P83" i="4"/>
  <c r="R82" i="4"/>
  <c r="O82" i="4"/>
  <c r="S82" i="4"/>
  <c r="X82" i="4" s="1"/>
  <c r="P82" i="4"/>
  <c r="R81" i="4"/>
  <c r="O81" i="4"/>
  <c r="S81" i="4"/>
  <c r="V81" i="4" s="1"/>
  <c r="M81" i="4"/>
  <c r="R80" i="4"/>
  <c r="O80" i="4"/>
  <c r="S80" i="4"/>
  <c r="M80" i="4"/>
  <c r="R79" i="4"/>
  <c r="O79" i="4"/>
  <c r="Q79" i="4"/>
  <c r="M79" i="4"/>
  <c r="R78" i="4"/>
  <c r="O78" i="4"/>
  <c r="S78" i="4"/>
  <c r="X78" i="4" s="1"/>
  <c r="M78" i="4"/>
  <c r="R77" i="4"/>
  <c r="O77" i="4"/>
  <c r="S77" i="4"/>
  <c r="V77" i="4" s="1"/>
  <c r="M77" i="4"/>
  <c r="R76" i="4"/>
  <c r="O76" i="4"/>
  <c r="S76" i="4"/>
  <c r="M76" i="4"/>
  <c r="R75" i="4"/>
  <c r="O75" i="4"/>
  <c r="O103" i="4" s="1"/>
  <c r="S75" i="4"/>
  <c r="P75" i="4"/>
  <c r="N70" i="4"/>
  <c r="L70" i="4"/>
  <c r="N69" i="4"/>
  <c r="L69" i="4"/>
  <c r="N68" i="4"/>
  <c r="L68" i="4"/>
  <c r="N67" i="4"/>
  <c r="L67" i="4"/>
  <c r="N66" i="4"/>
  <c r="L66" i="4"/>
  <c r="N65" i="4"/>
  <c r="L65" i="4"/>
  <c r="N64" i="4"/>
  <c r="L64" i="4"/>
  <c r="N63" i="4"/>
  <c r="L63" i="4"/>
  <c r="N62" i="4"/>
  <c r="L62" i="4"/>
  <c r="N61" i="4"/>
  <c r="L61" i="4"/>
  <c r="N60" i="4"/>
  <c r="L60" i="4"/>
  <c r="N59" i="4"/>
  <c r="L59" i="4"/>
  <c r="N58" i="4"/>
  <c r="L58" i="4"/>
  <c r="N57" i="4"/>
  <c r="L57" i="4"/>
  <c r="N56" i="4"/>
  <c r="L56" i="4"/>
  <c r="N55" i="4"/>
  <c r="L55" i="4"/>
  <c r="N54" i="4"/>
  <c r="L54" i="4"/>
  <c r="N53" i="4"/>
  <c r="L53" i="4"/>
  <c r="N52" i="4"/>
  <c r="L52" i="4"/>
  <c r="N51" i="4"/>
  <c r="L51" i="4"/>
  <c r="N50" i="4"/>
  <c r="L50" i="4"/>
  <c r="N49" i="4"/>
  <c r="L49" i="4"/>
  <c r="N48" i="4"/>
  <c r="L48" i="4"/>
  <c r="N47" i="4"/>
  <c r="L47" i="4"/>
  <c r="N46" i="4"/>
  <c r="L46" i="4"/>
  <c r="N45" i="4"/>
  <c r="L45" i="4"/>
  <c r="N44" i="4"/>
  <c r="L44" i="4"/>
  <c r="N43" i="4"/>
  <c r="L43" i="4"/>
  <c r="N42" i="4"/>
  <c r="L42" i="4"/>
  <c r="N41" i="4"/>
  <c r="L41" i="4"/>
  <c r="N40" i="4"/>
  <c r="L40" i="4"/>
  <c r="N39" i="4"/>
  <c r="L39" i="4"/>
  <c r="N38" i="4"/>
  <c r="L38" i="4"/>
  <c r="N37" i="4"/>
  <c r="L37" i="4"/>
  <c r="N36" i="4"/>
  <c r="L36" i="4"/>
  <c r="N35" i="4"/>
  <c r="L35" i="4"/>
  <c r="N34" i="4"/>
  <c r="L34" i="4"/>
  <c r="O33" i="4"/>
  <c r="Q33" i="4"/>
  <c r="L33" i="4"/>
  <c r="M33" i="4" s="1"/>
  <c r="O32" i="4"/>
  <c r="S32" i="4"/>
  <c r="L32" i="4"/>
  <c r="P32" i="4" s="1"/>
  <c r="O31" i="4"/>
  <c r="Q31" i="4"/>
  <c r="L31" i="4"/>
  <c r="P31" i="4" s="1"/>
  <c r="O30" i="4"/>
  <c r="Q30" i="4"/>
  <c r="L30" i="4"/>
  <c r="M30" i="4" s="1"/>
  <c r="O29" i="4"/>
  <c r="S29" i="4"/>
  <c r="V29" i="4" s="1"/>
  <c r="L29" i="4"/>
  <c r="M29" i="4" s="1"/>
  <c r="O28" i="4"/>
  <c r="Q28" i="4"/>
  <c r="L28" i="4"/>
  <c r="P28" i="4" s="1"/>
  <c r="O27" i="4"/>
  <c r="Q27" i="4"/>
  <c r="L27" i="4"/>
  <c r="M27" i="4" s="1"/>
  <c r="O26" i="4"/>
  <c r="S26" i="4"/>
  <c r="V26" i="4" s="1"/>
  <c r="L26" i="4"/>
  <c r="P26" i="4" s="1"/>
  <c r="O25" i="4"/>
  <c r="Q25" i="4"/>
  <c r="L25" i="4"/>
  <c r="P25" i="4" s="1"/>
  <c r="O24" i="4"/>
  <c r="S24" i="4"/>
  <c r="V24" i="4" s="1"/>
  <c r="L24" i="4"/>
  <c r="P24" i="4" s="1"/>
  <c r="O23" i="4"/>
  <c r="S23" i="4"/>
  <c r="V23" i="4" s="1"/>
  <c r="L23" i="4"/>
  <c r="M23" i="4" s="1"/>
  <c r="O22" i="4"/>
  <c r="S22" i="4"/>
  <c r="V22" i="4" s="1"/>
  <c r="L22" i="4"/>
  <c r="P22" i="4" s="1"/>
  <c r="O21" i="4"/>
  <c r="Q21" i="4"/>
  <c r="L21" i="4"/>
  <c r="P21" i="4" s="1"/>
  <c r="O20" i="4"/>
  <c r="Q20" i="4"/>
  <c r="L20" i="4"/>
  <c r="M20" i="4" s="1"/>
  <c r="O19" i="4"/>
  <c r="Q19" i="4"/>
  <c r="L19" i="4"/>
  <c r="M19" i="4" s="1"/>
  <c r="O18" i="4"/>
  <c r="S18" i="4"/>
  <c r="V18" i="4" s="1"/>
  <c r="L18" i="4"/>
  <c r="P18" i="4" s="1"/>
  <c r="O17" i="4"/>
  <c r="Q17" i="4"/>
  <c r="L17" i="4"/>
  <c r="P17" i="4" s="1"/>
  <c r="O16" i="4"/>
  <c r="Q16" i="4"/>
  <c r="L16" i="4"/>
  <c r="M16" i="4" s="1"/>
  <c r="O15" i="4"/>
  <c r="Q15" i="4"/>
  <c r="L15" i="4"/>
  <c r="M15" i="4" s="1"/>
  <c r="O14" i="4"/>
  <c r="S14" i="4"/>
  <c r="V14" i="4" s="1"/>
  <c r="L14" i="4"/>
  <c r="P14" i="4" s="1"/>
  <c r="O13" i="4"/>
  <c r="Q13" i="4"/>
  <c r="L13" i="4"/>
  <c r="P13" i="4" s="1"/>
  <c r="O12" i="4"/>
  <c r="Q12" i="4"/>
  <c r="L12" i="4"/>
  <c r="P12" i="4" s="1"/>
  <c r="O11" i="4"/>
  <c r="Q11" i="4"/>
  <c r="L11" i="4"/>
  <c r="M11" i="4" s="1"/>
  <c r="O10" i="4"/>
  <c r="S10" i="4"/>
  <c r="V10" i="4" s="1"/>
  <c r="L10" i="4"/>
  <c r="P10" i="4" s="1"/>
  <c r="O9" i="4"/>
  <c r="Q9" i="4"/>
  <c r="L9" i="4"/>
  <c r="P9" i="4" s="1"/>
  <c r="O8" i="4"/>
  <c r="Q8" i="4"/>
  <c r="L8" i="4"/>
  <c r="P8" i="4" s="1"/>
  <c r="O7" i="4"/>
  <c r="Q7" i="4"/>
  <c r="L7" i="4"/>
  <c r="M7" i="4" s="1"/>
  <c r="R6" i="4"/>
  <c r="O6" i="4"/>
  <c r="N6" i="4"/>
  <c r="S6" i="4" s="1"/>
  <c r="L6" i="4"/>
  <c r="P6" i="4" s="1"/>
  <c r="T82" i="1"/>
  <c r="V82" i="1"/>
  <c r="X82" i="1"/>
  <c r="X120" i="1"/>
  <c r="V120" i="1"/>
  <c r="T124" i="1"/>
  <c r="T132" i="1"/>
  <c r="T140" i="1"/>
  <c r="T120" i="1"/>
  <c r="P122" i="1"/>
  <c r="M128" i="1"/>
  <c r="M136" i="1"/>
  <c r="M144" i="1"/>
  <c r="M152" i="1"/>
  <c r="L120" i="1"/>
  <c r="P89" i="1"/>
  <c r="P97" i="1"/>
  <c r="P105" i="1"/>
  <c r="P113" i="1"/>
  <c r="L82" i="1"/>
  <c r="X22" i="1"/>
  <c r="X30" i="1"/>
  <c r="X38" i="1"/>
  <c r="L7" i="1"/>
  <c r="M7" i="1" s="1"/>
  <c r="L8" i="1"/>
  <c r="P8" i="1" s="1"/>
  <c r="L9" i="1"/>
  <c r="P9" i="1" s="1"/>
  <c r="L10" i="1"/>
  <c r="M10" i="1" s="1"/>
  <c r="L11" i="1"/>
  <c r="L12" i="1"/>
  <c r="M12" i="1" s="1"/>
  <c r="L13" i="1"/>
  <c r="L14" i="1"/>
  <c r="M14" i="1" s="1"/>
  <c r="L15" i="1"/>
  <c r="L16" i="1"/>
  <c r="L17" i="1"/>
  <c r="P17" i="1" s="1"/>
  <c r="L18" i="1"/>
  <c r="M18" i="1" s="1"/>
  <c r="L19" i="1"/>
  <c r="L20" i="1"/>
  <c r="L21" i="1"/>
  <c r="L22" i="1"/>
  <c r="M22" i="1" s="1"/>
  <c r="L23" i="1"/>
  <c r="M23" i="1" s="1"/>
  <c r="L24" i="1"/>
  <c r="L25" i="1"/>
  <c r="P25" i="1" s="1"/>
  <c r="L26" i="1"/>
  <c r="M26" i="1" s="1"/>
  <c r="L27" i="1"/>
  <c r="L28" i="1"/>
  <c r="L29" i="1"/>
  <c r="L30" i="1"/>
  <c r="M30" i="1" s="1"/>
  <c r="L31" i="1"/>
  <c r="L32" i="1"/>
  <c r="L33" i="1"/>
  <c r="L34" i="1"/>
  <c r="M34" i="1" s="1"/>
  <c r="L35" i="1"/>
  <c r="L36" i="1"/>
  <c r="L37" i="1"/>
  <c r="L38" i="1"/>
  <c r="M38" i="1" s="1"/>
  <c r="L39" i="1"/>
  <c r="M39" i="1" s="1"/>
  <c r="L40" i="1"/>
  <c r="P40" i="1" s="1"/>
  <c r="L6" i="1"/>
  <c r="M121" i="1"/>
  <c r="S121" i="1"/>
  <c r="V121" i="1" s="1"/>
  <c r="O121" i="1"/>
  <c r="R121" i="1"/>
  <c r="Q122" i="1"/>
  <c r="O122" i="1"/>
  <c r="R122" i="1"/>
  <c r="P123" i="1"/>
  <c r="Q123" i="1"/>
  <c r="O123" i="1"/>
  <c r="R123" i="1"/>
  <c r="M124" i="1"/>
  <c r="S124" i="1"/>
  <c r="X124" i="1" s="1"/>
  <c r="O124" i="1"/>
  <c r="R124" i="1"/>
  <c r="M125" i="1"/>
  <c r="S125" i="1"/>
  <c r="T125" i="1" s="1"/>
  <c r="O125" i="1"/>
  <c r="R125" i="1"/>
  <c r="P126" i="1"/>
  <c r="Q126" i="1"/>
  <c r="O126" i="1"/>
  <c r="R126" i="1"/>
  <c r="P127" i="1"/>
  <c r="Q127" i="1"/>
  <c r="O127" i="1"/>
  <c r="R127" i="1"/>
  <c r="S128" i="1"/>
  <c r="V128" i="1" s="1"/>
  <c r="O128" i="1"/>
  <c r="R128" i="1"/>
  <c r="M129" i="1"/>
  <c r="S129" i="1"/>
  <c r="V129" i="1" s="1"/>
  <c r="O129" i="1"/>
  <c r="R129" i="1"/>
  <c r="P130" i="1"/>
  <c r="Q130" i="1"/>
  <c r="O130" i="1"/>
  <c r="R130" i="1"/>
  <c r="P131" i="1"/>
  <c r="Q131" i="1"/>
  <c r="O131" i="1"/>
  <c r="R131" i="1"/>
  <c r="M132" i="1"/>
  <c r="S132" i="1"/>
  <c r="X132" i="1" s="1"/>
  <c r="O132" i="1"/>
  <c r="R132" i="1"/>
  <c r="M133" i="1"/>
  <c r="S133" i="1"/>
  <c r="T133" i="1" s="1"/>
  <c r="O133" i="1"/>
  <c r="R133" i="1"/>
  <c r="P134" i="1"/>
  <c r="Q134" i="1"/>
  <c r="O134" i="1"/>
  <c r="R134" i="1"/>
  <c r="P135" i="1"/>
  <c r="Q135" i="1"/>
  <c r="O135" i="1"/>
  <c r="R135" i="1"/>
  <c r="S136" i="1"/>
  <c r="V136" i="1" s="1"/>
  <c r="O136" i="1"/>
  <c r="R136" i="1"/>
  <c r="M137" i="1"/>
  <c r="S137" i="1"/>
  <c r="V137" i="1" s="1"/>
  <c r="O137" i="1"/>
  <c r="R137" i="1"/>
  <c r="P138" i="1"/>
  <c r="Q138" i="1"/>
  <c r="O138" i="1"/>
  <c r="R138" i="1"/>
  <c r="P139" i="1"/>
  <c r="Q139" i="1"/>
  <c r="O139" i="1"/>
  <c r="R139" i="1"/>
  <c r="M140" i="1"/>
  <c r="S140" i="1"/>
  <c r="X140" i="1" s="1"/>
  <c r="O140" i="1"/>
  <c r="R140" i="1"/>
  <c r="M141" i="1"/>
  <c r="S141" i="1"/>
  <c r="T141" i="1" s="1"/>
  <c r="O141" i="1"/>
  <c r="R141" i="1"/>
  <c r="P142" i="1"/>
  <c r="Q142" i="1"/>
  <c r="O142" i="1"/>
  <c r="R142" i="1"/>
  <c r="P143" i="1"/>
  <c r="Q143" i="1"/>
  <c r="O143" i="1"/>
  <c r="R143" i="1"/>
  <c r="S144" i="1"/>
  <c r="V144" i="1" s="1"/>
  <c r="O144" i="1"/>
  <c r="R144" i="1"/>
  <c r="M145" i="1"/>
  <c r="S145" i="1"/>
  <c r="V145" i="1" s="1"/>
  <c r="O145" i="1"/>
  <c r="R145" i="1"/>
  <c r="P146" i="1"/>
  <c r="Q146" i="1"/>
  <c r="O146" i="1"/>
  <c r="R146" i="1"/>
  <c r="P147" i="1"/>
  <c r="Q147" i="1"/>
  <c r="O147" i="1"/>
  <c r="R147" i="1"/>
  <c r="M148" i="1"/>
  <c r="S148" i="1"/>
  <c r="X148" i="1" s="1"/>
  <c r="O148" i="1"/>
  <c r="R148" i="1"/>
  <c r="M149" i="1"/>
  <c r="S149" i="1"/>
  <c r="T149" i="1" s="1"/>
  <c r="O149" i="1"/>
  <c r="R149" i="1"/>
  <c r="P150" i="1"/>
  <c r="Q150" i="1"/>
  <c r="O150" i="1"/>
  <c r="R150" i="1"/>
  <c r="P151" i="1"/>
  <c r="Q151" i="1"/>
  <c r="O151" i="1"/>
  <c r="R151" i="1"/>
  <c r="S152" i="1"/>
  <c r="V152" i="1" s="1"/>
  <c r="O152" i="1"/>
  <c r="R152" i="1"/>
  <c r="M153" i="1"/>
  <c r="S153" i="1"/>
  <c r="V153" i="1" s="1"/>
  <c r="O153" i="1"/>
  <c r="R153" i="1"/>
  <c r="P154" i="1"/>
  <c r="Q154" i="1"/>
  <c r="O154" i="1"/>
  <c r="R154" i="1"/>
  <c r="P83" i="1"/>
  <c r="Q83" i="1"/>
  <c r="O83" i="1"/>
  <c r="R83" i="1"/>
  <c r="P84" i="1"/>
  <c r="S84" i="1"/>
  <c r="V84" i="1" s="1"/>
  <c r="O84" i="1"/>
  <c r="R84" i="1"/>
  <c r="P85" i="1"/>
  <c r="S85" i="1"/>
  <c r="V85" i="1" s="1"/>
  <c r="O85" i="1"/>
  <c r="R85" i="1"/>
  <c r="M86" i="1"/>
  <c r="Q86" i="1"/>
  <c r="O86" i="1"/>
  <c r="R86" i="1"/>
  <c r="M87" i="1"/>
  <c r="Q87" i="1"/>
  <c r="O87" i="1"/>
  <c r="R87" i="1"/>
  <c r="P88" i="1"/>
  <c r="Q88" i="1"/>
  <c r="O88" i="1"/>
  <c r="R88" i="1"/>
  <c r="S89" i="1"/>
  <c r="X89" i="1" s="1"/>
  <c r="O89" i="1"/>
  <c r="R89" i="1"/>
  <c r="M90" i="1"/>
  <c r="Q90" i="1"/>
  <c r="O90" i="1"/>
  <c r="R90" i="1"/>
  <c r="P91" i="1"/>
  <c r="S91" i="1"/>
  <c r="V91" i="1" s="1"/>
  <c r="O91" i="1"/>
  <c r="R91" i="1"/>
  <c r="P92" i="1"/>
  <c r="Q92" i="1"/>
  <c r="O92" i="1"/>
  <c r="R92" i="1"/>
  <c r="P93" i="1"/>
  <c r="Q93" i="1"/>
  <c r="O93" i="1"/>
  <c r="R93" i="1"/>
  <c r="M94" i="1"/>
  <c r="Q94" i="1"/>
  <c r="O94" i="1"/>
  <c r="R94" i="1"/>
  <c r="P95" i="1"/>
  <c r="S95" i="1"/>
  <c r="T95" i="1" s="1"/>
  <c r="O95" i="1"/>
  <c r="R95" i="1"/>
  <c r="P96" i="1"/>
  <c r="Q96" i="1"/>
  <c r="O96" i="1"/>
  <c r="R96" i="1"/>
  <c r="S97" i="1"/>
  <c r="X97" i="1" s="1"/>
  <c r="O97" i="1"/>
  <c r="R97" i="1"/>
  <c r="P98" i="1"/>
  <c r="Q98" i="1"/>
  <c r="O98" i="1"/>
  <c r="R98" i="1"/>
  <c r="P99" i="1"/>
  <c r="S99" i="1"/>
  <c r="V99" i="1" s="1"/>
  <c r="O99" i="1"/>
  <c r="R99" i="1"/>
  <c r="P100" i="1"/>
  <c r="S100" i="1"/>
  <c r="V100" i="1" s="1"/>
  <c r="O100" i="1"/>
  <c r="R100" i="1"/>
  <c r="P101" i="1"/>
  <c r="Q101" i="1"/>
  <c r="O101" i="1"/>
  <c r="R101" i="1"/>
  <c r="P102" i="1"/>
  <c r="Q102" i="1"/>
  <c r="O102" i="1"/>
  <c r="R102" i="1"/>
  <c r="M103" i="1"/>
  <c r="S103" i="1"/>
  <c r="T103" i="1" s="1"/>
  <c r="O103" i="1"/>
  <c r="R103" i="1"/>
  <c r="P104" i="1"/>
  <c r="Q104" i="1"/>
  <c r="O104" i="1"/>
  <c r="R104" i="1"/>
  <c r="Q105" i="1"/>
  <c r="O105" i="1"/>
  <c r="R105" i="1"/>
  <c r="P106" i="1"/>
  <c r="Q106" i="1"/>
  <c r="O106" i="1"/>
  <c r="R106" i="1"/>
  <c r="P107" i="1"/>
  <c r="S107" i="1"/>
  <c r="V107" i="1" s="1"/>
  <c r="O107" i="1"/>
  <c r="R107" i="1"/>
  <c r="P108" i="1"/>
  <c r="S108" i="1"/>
  <c r="V108" i="1" s="1"/>
  <c r="O108" i="1"/>
  <c r="R108" i="1"/>
  <c r="P109" i="1"/>
  <c r="S109" i="1"/>
  <c r="V109" i="1" s="1"/>
  <c r="O109" i="1"/>
  <c r="R109" i="1"/>
  <c r="M110" i="1"/>
  <c r="Q110" i="1"/>
  <c r="O110" i="1"/>
  <c r="R110" i="1"/>
  <c r="M111" i="1"/>
  <c r="S111" i="1"/>
  <c r="T111" i="1" s="1"/>
  <c r="O111" i="1"/>
  <c r="R111" i="1"/>
  <c r="P112" i="1"/>
  <c r="Q112" i="1"/>
  <c r="O112" i="1"/>
  <c r="R112" i="1"/>
  <c r="Q113" i="1"/>
  <c r="O113" i="1"/>
  <c r="R113" i="1"/>
  <c r="M114" i="1"/>
  <c r="Q114" i="1"/>
  <c r="O114" i="1"/>
  <c r="R114" i="1"/>
  <c r="M115" i="1"/>
  <c r="S115" i="1"/>
  <c r="V115" i="1" s="1"/>
  <c r="O115" i="1"/>
  <c r="R115" i="1"/>
  <c r="P116" i="1"/>
  <c r="Q116" i="1"/>
  <c r="O116" i="1"/>
  <c r="R116" i="1"/>
  <c r="N40" i="1"/>
  <c r="Q40" i="1" s="1"/>
  <c r="O40" i="1"/>
  <c r="R40" i="1"/>
  <c r="N7" i="1"/>
  <c r="Q7" i="1" s="1"/>
  <c r="O7" i="1"/>
  <c r="R7" i="1"/>
  <c r="N8" i="1"/>
  <c r="S8" i="1" s="1"/>
  <c r="V8" i="1" s="1"/>
  <c r="O8" i="1"/>
  <c r="R8" i="1"/>
  <c r="N9" i="1"/>
  <c r="Q9" i="1" s="1"/>
  <c r="O9" i="1"/>
  <c r="R9" i="1"/>
  <c r="N10" i="1"/>
  <c r="S10" i="1" s="1"/>
  <c r="X10" i="1" s="1"/>
  <c r="O10" i="1"/>
  <c r="R10" i="1"/>
  <c r="M11" i="1"/>
  <c r="N11" i="1"/>
  <c r="Q11" i="1" s="1"/>
  <c r="O11" i="1"/>
  <c r="R11" i="1"/>
  <c r="N12" i="1"/>
  <c r="Q12" i="1" s="1"/>
  <c r="O12" i="1"/>
  <c r="R12" i="1"/>
  <c r="P13" i="1"/>
  <c r="N13" i="1"/>
  <c r="Q13" i="1" s="1"/>
  <c r="O13" i="1"/>
  <c r="R13" i="1"/>
  <c r="N14" i="1"/>
  <c r="S14" i="1" s="1"/>
  <c r="T14" i="1" s="1"/>
  <c r="O14" i="1"/>
  <c r="R14" i="1"/>
  <c r="M15" i="1"/>
  <c r="N15" i="1"/>
  <c r="Q15" i="1" s="1"/>
  <c r="O15" i="1"/>
  <c r="R15" i="1"/>
  <c r="P16" i="1"/>
  <c r="N16" i="1"/>
  <c r="Q16" i="1" s="1"/>
  <c r="O16" i="1"/>
  <c r="R16" i="1"/>
  <c r="N17" i="1"/>
  <c r="Q17" i="1" s="1"/>
  <c r="O17" i="1"/>
  <c r="R17" i="1"/>
  <c r="N18" i="1"/>
  <c r="S18" i="1" s="1"/>
  <c r="X18" i="1" s="1"/>
  <c r="O18" i="1"/>
  <c r="R18" i="1"/>
  <c r="M19" i="1"/>
  <c r="N19" i="1"/>
  <c r="Q19" i="1" s="1"/>
  <c r="O19" i="1"/>
  <c r="R19" i="1"/>
  <c r="P20" i="1"/>
  <c r="N20" i="1"/>
  <c r="Q20" i="1" s="1"/>
  <c r="O20" i="1"/>
  <c r="R20" i="1"/>
  <c r="P21" i="1"/>
  <c r="N21" i="1"/>
  <c r="Q21" i="1" s="1"/>
  <c r="O21" i="1"/>
  <c r="R21" i="1"/>
  <c r="N22" i="1"/>
  <c r="S22" i="1" s="1"/>
  <c r="T22" i="1" s="1"/>
  <c r="O22" i="1"/>
  <c r="R22" i="1"/>
  <c r="N23" i="1"/>
  <c r="Q23" i="1" s="1"/>
  <c r="O23" i="1"/>
  <c r="R23" i="1"/>
  <c r="P24" i="1"/>
  <c r="N24" i="1"/>
  <c r="Q24" i="1" s="1"/>
  <c r="O24" i="1"/>
  <c r="R24" i="1"/>
  <c r="N25" i="1"/>
  <c r="Q25" i="1" s="1"/>
  <c r="O25" i="1"/>
  <c r="R25" i="1"/>
  <c r="N26" i="1"/>
  <c r="S26" i="1" s="1"/>
  <c r="X26" i="1" s="1"/>
  <c r="O26" i="1"/>
  <c r="R26" i="1"/>
  <c r="M27" i="1"/>
  <c r="N27" i="1"/>
  <c r="Q27" i="1" s="1"/>
  <c r="O27" i="1"/>
  <c r="R27" i="1"/>
  <c r="M28" i="1"/>
  <c r="N28" i="1"/>
  <c r="Q28" i="1" s="1"/>
  <c r="O28" i="1"/>
  <c r="R28" i="1"/>
  <c r="P29" i="1"/>
  <c r="N29" i="1"/>
  <c r="Q29" i="1" s="1"/>
  <c r="O29" i="1"/>
  <c r="R29" i="1"/>
  <c r="N30" i="1"/>
  <c r="S30" i="1" s="1"/>
  <c r="T30" i="1" s="1"/>
  <c r="O30" i="1"/>
  <c r="R30" i="1"/>
  <c r="M31" i="1"/>
  <c r="N31" i="1"/>
  <c r="Q31" i="1" s="1"/>
  <c r="O31" i="1"/>
  <c r="R31" i="1"/>
  <c r="P32" i="1"/>
  <c r="N32" i="1"/>
  <c r="Q32" i="1" s="1"/>
  <c r="O32" i="1"/>
  <c r="R32" i="1"/>
  <c r="P33" i="1"/>
  <c r="N33" i="1"/>
  <c r="Q33" i="1" s="1"/>
  <c r="O33" i="1"/>
  <c r="R33" i="1"/>
  <c r="N34" i="1"/>
  <c r="S34" i="1" s="1"/>
  <c r="X34" i="1" s="1"/>
  <c r="O34" i="1"/>
  <c r="R34" i="1"/>
  <c r="M35" i="1"/>
  <c r="N35" i="1"/>
  <c r="Q35" i="1" s="1"/>
  <c r="O35" i="1"/>
  <c r="R35" i="1"/>
  <c r="P36" i="1"/>
  <c r="N36" i="1"/>
  <c r="Q36" i="1" s="1"/>
  <c r="O36" i="1"/>
  <c r="R36" i="1"/>
  <c r="P37" i="1"/>
  <c r="N37" i="1"/>
  <c r="Q37" i="1" s="1"/>
  <c r="O37" i="1"/>
  <c r="R37" i="1"/>
  <c r="N38" i="1"/>
  <c r="S38" i="1" s="1"/>
  <c r="T38" i="1" s="1"/>
  <c r="O38" i="1"/>
  <c r="R38" i="1"/>
  <c r="N39" i="1"/>
  <c r="Q39" i="1" s="1"/>
  <c r="O39" i="1"/>
  <c r="R39" i="1"/>
  <c r="X37" i="5" l="1"/>
  <c r="Y37" i="5" s="1"/>
  <c r="V37" i="5"/>
  <c r="W37" i="5" s="1"/>
  <c r="T15" i="5"/>
  <c r="U15" i="5" s="1"/>
  <c r="V15" i="5"/>
  <c r="T26" i="5"/>
  <c r="U26" i="5" s="1"/>
  <c r="V26" i="5"/>
  <c r="X33" i="5"/>
  <c r="Y33" i="5" s="1"/>
  <c r="V33" i="5"/>
  <c r="T14" i="5"/>
  <c r="U14" i="5" s="1"/>
  <c r="V14" i="5"/>
  <c r="W14" i="5" s="1"/>
  <c r="X25" i="5"/>
  <c r="Y25" i="5" s="1"/>
  <c r="V25" i="5"/>
  <c r="T27" i="5"/>
  <c r="U27" i="5" s="1"/>
  <c r="V27" i="5"/>
  <c r="X32" i="4"/>
  <c r="V32" i="4"/>
  <c r="P20" i="5"/>
  <c r="P14" i="5"/>
  <c r="M14" i="5"/>
  <c r="P21" i="5"/>
  <c r="M21" i="5"/>
  <c r="P36" i="5"/>
  <c r="M36" i="5"/>
  <c r="P28" i="5"/>
  <c r="M28" i="5"/>
  <c r="P37" i="5"/>
  <c r="M37" i="5"/>
  <c r="P29" i="5"/>
  <c r="M29" i="5"/>
  <c r="P13" i="5"/>
  <c r="M13" i="5"/>
  <c r="P30" i="5"/>
  <c r="M30" i="5"/>
  <c r="P42" i="5"/>
  <c r="M42" i="5"/>
  <c r="P34" i="5"/>
  <c r="M34" i="5"/>
  <c r="P26" i="5"/>
  <c r="M26" i="5"/>
  <c r="P39" i="5"/>
  <c r="P10" i="5"/>
  <c r="P33" i="5"/>
  <c r="M33" i="5"/>
  <c r="P22" i="5"/>
  <c r="M22" i="5"/>
  <c r="P40" i="5"/>
  <c r="M40" i="5"/>
  <c r="P32" i="5"/>
  <c r="M32" i="5"/>
  <c r="P38" i="5"/>
  <c r="M38" i="5"/>
  <c r="P31" i="5"/>
  <c r="M31" i="5"/>
  <c r="P15" i="5"/>
  <c r="M15" i="5"/>
  <c r="P7" i="5"/>
  <c r="M7" i="5"/>
  <c r="T109" i="1"/>
  <c r="T85" i="1"/>
  <c r="X111" i="1"/>
  <c r="X103" i="1"/>
  <c r="Y103" i="1" s="1"/>
  <c r="X95" i="1"/>
  <c r="V97" i="1"/>
  <c r="V89" i="1"/>
  <c r="T108" i="1"/>
  <c r="U108" i="1" s="1"/>
  <c r="T100" i="1"/>
  <c r="T84" i="1"/>
  <c r="U84" i="1" s="1"/>
  <c r="T115" i="1"/>
  <c r="U115" i="1" s="1"/>
  <c r="T107" i="1"/>
  <c r="T99" i="1"/>
  <c r="T91" i="1"/>
  <c r="X109" i="1"/>
  <c r="Y109" i="1" s="1"/>
  <c r="X85" i="1"/>
  <c r="Y85" i="1" s="1"/>
  <c r="V111" i="1"/>
  <c r="V103" i="1"/>
  <c r="W103" i="1" s="1"/>
  <c r="V95" i="1"/>
  <c r="W95" i="1" s="1"/>
  <c r="X108" i="1"/>
  <c r="X100" i="1"/>
  <c r="X84" i="1"/>
  <c r="T97" i="1"/>
  <c r="U97" i="1" s="1"/>
  <c r="T89" i="1"/>
  <c r="U89" i="1" s="1"/>
  <c r="X115" i="1"/>
  <c r="X107" i="1"/>
  <c r="X99" i="1"/>
  <c r="Y99" i="1" s="1"/>
  <c r="X91" i="1"/>
  <c r="Y91" i="1" s="1"/>
  <c r="T148" i="1"/>
  <c r="V149" i="1"/>
  <c r="V141" i="1"/>
  <c r="V133" i="1"/>
  <c r="V125" i="1"/>
  <c r="X153" i="1"/>
  <c r="X145" i="1"/>
  <c r="X137" i="1"/>
  <c r="Y137" i="1" s="1"/>
  <c r="X129" i="1"/>
  <c r="X121" i="1"/>
  <c r="V148" i="1"/>
  <c r="V140" i="1"/>
  <c r="V132" i="1"/>
  <c r="V124" i="1"/>
  <c r="X152" i="1"/>
  <c r="X144" i="1"/>
  <c r="Y144" i="1" s="1"/>
  <c r="X136" i="1"/>
  <c r="X128" i="1"/>
  <c r="T153" i="1"/>
  <c r="T145" i="1"/>
  <c r="T137" i="1"/>
  <c r="T129" i="1"/>
  <c r="U129" i="1" s="1"/>
  <c r="T121" i="1"/>
  <c r="T152" i="1"/>
  <c r="U152" i="1" s="1"/>
  <c r="T144" i="1"/>
  <c r="T136" i="1"/>
  <c r="T128" i="1"/>
  <c r="X149" i="1"/>
  <c r="X141" i="1"/>
  <c r="X133" i="1"/>
  <c r="X125" i="1"/>
  <c r="P101" i="5"/>
  <c r="S13" i="5"/>
  <c r="S162" i="5"/>
  <c r="X162" i="5" s="1"/>
  <c r="Y162" i="5" s="1"/>
  <c r="M151" i="5"/>
  <c r="M95" i="5"/>
  <c r="Q37" i="5"/>
  <c r="Q115" i="5"/>
  <c r="M85" i="5"/>
  <c r="P35" i="5"/>
  <c r="S17" i="5"/>
  <c r="S7" i="5"/>
  <c r="S102" i="5"/>
  <c r="T102" i="5" s="1"/>
  <c r="U102" i="5" s="1"/>
  <c r="M89" i="5"/>
  <c r="Q6" i="5"/>
  <c r="P162" i="5"/>
  <c r="S140" i="5"/>
  <c r="T140" i="5" s="1"/>
  <c r="U140" i="5" s="1"/>
  <c r="Q33" i="5"/>
  <c r="P114" i="5"/>
  <c r="S110" i="5"/>
  <c r="T110" i="5" s="1"/>
  <c r="U110" i="5" s="1"/>
  <c r="S103" i="5"/>
  <c r="X103" i="5" s="1"/>
  <c r="Y103" i="5" s="1"/>
  <c r="Q93" i="5"/>
  <c r="M87" i="5"/>
  <c r="P158" i="5"/>
  <c r="S156" i="5"/>
  <c r="V156" i="5" s="1"/>
  <c r="W156" i="5" s="1"/>
  <c r="Q27" i="5"/>
  <c r="P12" i="5"/>
  <c r="S10" i="5"/>
  <c r="P93" i="5"/>
  <c r="S154" i="5"/>
  <c r="V154" i="5" s="1"/>
  <c r="W154" i="5" s="1"/>
  <c r="P149" i="5"/>
  <c r="P138" i="5"/>
  <c r="S136" i="5"/>
  <c r="V136" i="5" s="1"/>
  <c r="W136" i="5" s="1"/>
  <c r="M133" i="5"/>
  <c r="P110" i="5"/>
  <c r="M102" i="5"/>
  <c r="P145" i="5"/>
  <c r="S18" i="5"/>
  <c r="Q126" i="5"/>
  <c r="S43" i="5"/>
  <c r="S22" i="5"/>
  <c r="S19" i="5"/>
  <c r="S11" i="5"/>
  <c r="M99" i="5"/>
  <c r="S34" i="5"/>
  <c r="S29" i="5"/>
  <c r="Q25" i="5"/>
  <c r="Q14" i="5"/>
  <c r="P118" i="5"/>
  <c r="Q111" i="5"/>
  <c r="Q97" i="5"/>
  <c r="Q94" i="5"/>
  <c r="S35" i="5"/>
  <c r="P18" i="5"/>
  <c r="Q8" i="5"/>
  <c r="Q121" i="5"/>
  <c r="S114" i="5"/>
  <c r="T114" i="5" s="1"/>
  <c r="U114" i="5" s="1"/>
  <c r="S95" i="5"/>
  <c r="V95" i="5" s="1"/>
  <c r="W95" i="5" s="1"/>
  <c r="S160" i="5"/>
  <c r="T160" i="5" s="1"/>
  <c r="U160" i="5" s="1"/>
  <c r="S148" i="5"/>
  <c r="V148" i="5" s="1"/>
  <c r="W148" i="5" s="1"/>
  <c r="P134" i="5"/>
  <c r="M131" i="5"/>
  <c r="S41" i="5"/>
  <c r="Q26" i="5"/>
  <c r="P19" i="5"/>
  <c r="Q15" i="5"/>
  <c r="Q12" i="5"/>
  <c r="P11" i="5"/>
  <c r="P121" i="5"/>
  <c r="M91" i="5"/>
  <c r="M157" i="5"/>
  <c r="Q20" i="5"/>
  <c r="P109" i="5"/>
  <c r="M106" i="5"/>
  <c r="Q101" i="5"/>
  <c r="M97" i="5"/>
  <c r="M94" i="5"/>
  <c r="Q89" i="5"/>
  <c r="Q86" i="5"/>
  <c r="S130" i="5"/>
  <c r="T130" i="5" s="1"/>
  <c r="U130" i="5" s="1"/>
  <c r="M147" i="5"/>
  <c r="M137" i="5"/>
  <c r="S42" i="5"/>
  <c r="Q36" i="5"/>
  <c r="Q28" i="5"/>
  <c r="S21" i="5"/>
  <c r="P122" i="5"/>
  <c r="Q119" i="5"/>
  <c r="M117" i="5"/>
  <c r="M113" i="5"/>
  <c r="M163" i="5"/>
  <c r="P154" i="5"/>
  <c r="M153" i="5"/>
  <c r="S150" i="5"/>
  <c r="S144" i="5"/>
  <c r="M143" i="5"/>
  <c r="P130" i="5"/>
  <c r="M129" i="5"/>
  <c r="S23" i="5"/>
  <c r="S106" i="5"/>
  <c r="T106" i="5" s="1"/>
  <c r="U106" i="5" s="1"/>
  <c r="Q105" i="5"/>
  <c r="S98" i="5"/>
  <c r="T98" i="5" s="1"/>
  <c r="S90" i="5"/>
  <c r="T90" i="5" s="1"/>
  <c r="U90" i="5" s="1"/>
  <c r="M159" i="5"/>
  <c r="T156" i="5"/>
  <c r="U156" i="5" s="1"/>
  <c r="M139" i="5"/>
  <c r="S38" i="5"/>
  <c r="S31" i="5"/>
  <c r="S30" i="5"/>
  <c r="M115" i="5"/>
  <c r="M111" i="5"/>
  <c r="S107" i="5"/>
  <c r="P105" i="5"/>
  <c r="S99" i="5"/>
  <c r="X99" i="5" s="1"/>
  <c r="Y99" i="5" s="1"/>
  <c r="S91" i="5"/>
  <c r="X91" i="5" s="1"/>
  <c r="Y91" i="5" s="1"/>
  <c r="M155" i="5"/>
  <c r="S146" i="5"/>
  <c r="P141" i="5"/>
  <c r="M135" i="5"/>
  <c r="S39" i="5"/>
  <c r="S9" i="5"/>
  <c r="S142" i="5"/>
  <c r="V142" i="5" s="1"/>
  <c r="W142" i="5" s="1"/>
  <c r="S132" i="5"/>
  <c r="Q32" i="5"/>
  <c r="Q24" i="5"/>
  <c r="Q117" i="5"/>
  <c r="Q113" i="5"/>
  <c r="Q109" i="5"/>
  <c r="S152" i="5"/>
  <c r="P146" i="5"/>
  <c r="S138" i="5"/>
  <c r="V138" i="5" s="1"/>
  <c r="W138" i="5" s="1"/>
  <c r="S128" i="5"/>
  <c r="M127" i="5"/>
  <c r="S118" i="5"/>
  <c r="T118" i="5" s="1"/>
  <c r="U118" i="5" s="1"/>
  <c r="T87" i="5"/>
  <c r="U87" i="5" s="1"/>
  <c r="M161" i="5"/>
  <c r="S158" i="5"/>
  <c r="P142" i="5"/>
  <c r="S134" i="5"/>
  <c r="V134" i="5" s="1"/>
  <c r="W134" i="5" s="1"/>
  <c r="S163" i="5"/>
  <c r="M160" i="5"/>
  <c r="S159" i="5"/>
  <c r="M156" i="5"/>
  <c r="S155" i="5"/>
  <c r="M152" i="5"/>
  <c r="S151" i="5"/>
  <c r="M148" i="5"/>
  <c r="S147" i="5"/>
  <c r="M144" i="5"/>
  <c r="S143" i="5"/>
  <c r="M140" i="5"/>
  <c r="S139" i="5"/>
  <c r="M136" i="5"/>
  <c r="S135" i="5"/>
  <c r="M132" i="5"/>
  <c r="S131" i="5"/>
  <c r="M128" i="5"/>
  <c r="S127" i="5"/>
  <c r="S161" i="5"/>
  <c r="S157" i="5"/>
  <c r="S153" i="5"/>
  <c r="S149" i="5"/>
  <c r="S145" i="5"/>
  <c r="S141" i="5"/>
  <c r="S137" i="5"/>
  <c r="S133" i="5"/>
  <c r="S129" i="5"/>
  <c r="X97" i="5"/>
  <c r="Y97" i="5" s="1"/>
  <c r="T97" i="5"/>
  <c r="U97" i="5" s="1"/>
  <c r="V97" i="5"/>
  <c r="W97" i="5" s="1"/>
  <c r="U94" i="5"/>
  <c r="U86" i="5"/>
  <c r="U122" i="5"/>
  <c r="X117" i="5"/>
  <c r="Y117" i="5" s="1"/>
  <c r="T117" i="5"/>
  <c r="U117" i="5" s="1"/>
  <c r="V117" i="5"/>
  <c r="W117" i="5" s="1"/>
  <c r="T113" i="5"/>
  <c r="U113" i="5" s="1"/>
  <c r="X113" i="5"/>
  <c r="Y113" i="5" s="1"/>
  <c r="V113" i="5"/>
  <c r="W113" i="5" s="1"/>
  <c r="X109" i="5"/>
  <c r="Y109" i="5" s="1"/>
  <c r="T109" i="5"/>
  <c r="U109" i="5" s="1"/>
  <c r="V109" i="5"/>
  <c r="W109" i="5" s="1"/>
  <c r="W87" i="5"/>
  <c r="X89" i="5"/>
  <c r="Y89" i="5" s="1"/>
  <c r="T89" i="5"/>
  <c r="U89" i="5" s="1"/>
  <c r="V89" i="5"/>
  <c r="W89" i="5" s="1"/>
  <c r="T121" i="5"/>
  <c r="U121" i="5" s="1"/>
  <c r="V121" i="5"/>
  <c r="W121" i="5" s="1"/>
  <c r="X121" i="5"/>
  <c r="Y121" i="5" s="1"/>
  <c r="V115" i="5"/>
  <c r="W115" i="5" s="1"/>
  <c r="T115" i="5"/>
  <c r="U115" i="5" s="1"/>
  <c r="X115" i="5"/>
  <c r="Y115" i="5" s="1"/>
  <c r="V111" i="5"/>
  <c r="W111" i="5" s="1"/>
  <c r="X111" i="5"/>
  <c r="Y111" i="5" s="1"/>
  <c r="T111" i="5"/>
  <c r="U111" i="5" s="1"/>
  <c r="T101" i="5"/>
  <c r="U101" i="5" s="1"/>
  <c r="V101" i="5"/>
  <c r="W101" i="5" s="1"/>
  <c r="X101" i="5"/>
  <c r="Y101" i="5" s="1"/>
  <c r="X93" i="5"/>
  <c r="Y93" i="5" s="1"/>
  <c r="T93" i="5"/>
  <c r="U93" i="5" s="1"/>
  <c r="V93" i="5"/>
  <c r="W93" i="5" s="1"/>
  <c r="V119" i="5"/>
  <c r="W119" i="5" s="1"/>
  <c r="X119" i="5"/>
  <c r="Y119" i="5" s="1"/>
  <c r="T119" i="5"/>
  <c r="U119" i="5" s="1"/>
  <c r="U98" i="5"/>
  <c r="X105" i="5"/>
  <c r="Y105" i="5" s="1"/>
  <c r="T105" i="5"/>
  <c r="U105" i="5" s="1"/>
  <c r="V105" i="5"/>
  <c r="W105" i="5" s="1"/>
  <c r="M120" i="5"/>
  <c r="M116" i="5"/>
  <c r="M112" i="5"/>
  <c r="M108" i="5"/>
  <c r="M104" i="5"/>
  <c r="M100" i="5"/>
  <c r="M96" i="5"/>
  <c r="M92" i="5"/>
  <c r="M88" i="5"/>
  <c r="X122" i="5"/>
  <c r="Y122" i="5" s="1"/>
  <c r="X94" i="5"/>
  <c r="Y94" i="5" s="1"/>
  <c r="X86" i="5"/>
  <c r="Y86" i="5" s="1"/>
  <c r="S120" i="5"/>
  <c r="S116" i="5"/>
  <c r="S112" i="5"/>
  <c r="S108" i="5"/>
  <c r="S104" i="5"/>
  <c r="S100" i="5"/>
  <c r="S96" i="5"/>
  <c r="S92" i="5"/>
  <c r="S88" i="5"/>
  <c r="V122" i="5"/>
  <c r="W122" i="5" s="1"/>
  <c r="V114" i="5"/>
  <c r="W114" i="5" s="1"/>
  <c r="V94" i="5"/>
  <c r="W94" i="5" s="1"/>
  <c r="X87" i="5"/>
  <c r="Y87" i="5" s="1"/>
  <c r="V86" i="5"/>
  <c r="W86" i="5" s="1"/>
  <c r="W24" i="5"/>
  <c r="X24" i="5"/>
  <c r="Y24" i="5" s="1"/>
  <c r="T24" i="5"/>
  <c r="U24" i="5" s="1"/>
  <c r="W32" i="5"/>
  <c r="X32" i="5"/>
  <c r="Y32" i="5" s="1"/>
  <c r="T32" i="5"/>
  <c r="U32" i="5" s="1"/>
  <c r="W40" i="5"/>
  <c r="X40" i="5"/>
  <c r="Y40" i="5" s="1"/>
  <c r="T40" i="5"/>
  <c r="U40" i="5" s="1"/>
  <c r="W20" i="5"/>
  <c r="X20" i="5"/>
  <c r="Y20" i="5" s="1"/>
  <c r="T20" i="5"/>
  <c r="U20" i="5" s="1"/>
  <c r="W12" i="5"/>
  <c r="X12" i="5"/>
  <c r="Y12" i="5" s="1"/>
  <c r="T12" i="5"/>
  <c r="U12" i="5" s="1"/>
  <c r="W28" i="5"/>
  <c r="X28" i="5"/>
  <c r="Y28" i="5" s="1"/>
  <c r="T28" i="5"/>
  <c r="U28" i="5" s="1"/>
  <c r="W36" i="5"/>
  <c r="X36" i="5"/>
  <c r="Y36" i="5" s="1"/>
  <c r="T36" i="5"/>
  <c r="U36" i="5" s="1"/>
  <c r="W8" i="5"/>
  <c r="X8" i="5"/>
  <c r="Y8" i="5" s="1"/>
  <c r="T8" i="5"/>
  <c r="U8" i="5" s="1"/>
  <c r="W16" i="5"/>
  <c r="X16" i="5"/>
  <c r="Y16" i="5" s="1"/>
  <c r="T16" i="5"/>
  <c r="U16" i="5" s="1"/>
  <c r="W33" i="5"/>
  <c r="X26" i="5"/>
  <c r="Y26" i="5" s="1"/>
  <c r="W25" i="5"/>
  <c r="X14" i="5"/>
  <c r="Y14" i="5" s="1"/>
  <c r="T37" i="5"/>
  <c r="U37" i="5" s="1"/>
  <c r="T33" i="5"/>
  <c r="U33" i="5" s="1"/>
  <c r="X27" i="5"/>
  <c r="Y27" i="5" s="1"/>
  <c r="W26" i="5"/>
  <c r="T25" i="5"/>
  <c r="U25" i="5" s="1"/>
  <c r="X15" i="5"/>
  <c r="Y15" i="5" s="1"/>
  <c r="W27" i="5"/>
  <c r="W15" i="5"/>
  <c r="U126" i="5"/>
  <c r="Y85" i="5"/>
  <c r="T6" i="5"/>
  <c r="U6" i="5" s="1"/>
  <c r="Y6" i="5"/>
  <c r="M126" i="5"/>
  <c r="Q112" i="4"/>
  <c r="Y32" i="4"/>
  <c r="Y78" i="4"/>
  <c r="Y82" i="4"/>
  <c r="Y86" i="4"/>
  <c r="Y90" i="4"/>
  <c r="Y94" i="4"/>
  <c r="V88" i="4"/>
  <c r="W88" i="4" s="1"/>
  <c r="V114" i="4"/>
  <c r="X114" i="4"/>
  <c r="Y114" i="4" s="1"/>
  <c r="Q76" i="4"/>
  <c r="M90" i="4"/>
  <c r="W77" i="4"/>
  <c r="W81" i="4"/>
  <c r="Q96" i="4"/>
  <c r="P91" i="4"/>
  <c r="V98" i="4"/>
  <c r="Q102" i="4"/>
  <c r="Y132" i="4"/>
  <c r="S95" i="4"/>
  <c r="X95" i="4" s="1"/>
  <c r="Y95" i="4" s="1"/>
  <c r="Q110" i="4"/>
  <c r="S27" i="4"/>
  <c r="M116" i="4"/>
  <c r="S121" i="4"/>
  <c r="X121" i="4" s="1"/>
  <c r="Y121" i="4" s="1"/>
  <c r="Q77" i="4"/>
  <c r="M106" i="4"/>
  <c r="S109" i="4"/>
  <c r="X109" i="4" s="1"/>
  <c r="Y109" i="4" s="1"/>
  <c r="M12" i="4"/>
  <c r="Q106" i="4"/>
  <c r="S28" i="4"/>
  <c r="P30" i="4"/>
  <c r="P87" i="4"/>
  <c r="S99" i="4"/>
  <c r="X99" i="4" s="1"/>
  <c r="Y99" i="4" s="1"/>
  <c r="S113" i="4"/>
  <c r="X113" i="4" s="1"/>
  <c r="Y113" i="4" s="1"/>
  <c r="S129" i="4"/>
  <c r="X129" i="4" s="1"/>
  <c r="Y129" i="4" s="1"/>
  <c r="P27" i="4"/>
  <c r="X118" i="4"/>
  <c r="Y118" i="4" s="1"/>
  <c r="P133" i="4"/>
  <c r="M100" i="4"/>
  <c r="S101" i="4"/>
  <c r="V101" i="4" s="1"/>
  <c r="W101" i="4" s="1"/>
  <c r="Y124" i="4"/>
  <c r="M132" i="4"/>
  <c r="Q80" i="4"/>
  <c r="S115" i="4"/>
  <c r="V115" i="4" s="1"/>
  <c r="W115" i="4" s="1"/>
  <c r="V124" i="4"/>
  <c r="W124" i="4" s="1"/>
  <c r="S20" i="4"/>
  <c r="Q24" i="4"/>
  <c r="W24" i="4"/>
  <c r="X24" i="4"/>
  <c r="S7" i="4"/>
  <c r="S15" i="4"/>
  <c r="M86" i="4"/>
  <c r="Q92" i="4"/>
  <c r="V96" i="4"/>
  <c r="W96" i="4" s="1"/>
  <c r="S107" i="4"/>
  <c r="V107" i="4" s="1"/>
  <c r="W107" i="4" s="1"/>
  <c r="X110" i="4"/>
  <c r="Y110" i="4" s="1"/>
  <c r="Y120" i="4"/>
  <c r="S133" i="4"/>
  <c r="X133" i="4" s="1"/>
  <c r="Y133" i="4" s="1"/>
  <c r="M122" i="4"/>
  <c r="S12" i="4"/>
  <c r="S19" i="4"/>
  <c r="Q94" i="4"/>
  <c r="M96" i="4"/>
  <c r="V106" i="4"/>
  <c r="W106" i="4" s="1"/>
  <c r="Y112" i="4"/>
  <c r="M114" i="4"/>
  <c r="M118" i="4"/>
  <c r="V120" i="4"/>
  <c r="W120" i="4" s="1"/>
  <c r="S123" i="4"/>
  <c r="V123" i="4" s="1"/>
  <c r="W123" i="4" s="1"/>
  <c r="X126" i="4"/>
  <c r="Y126" i="4" s="1"/>
  <c r="Y128" i="4"/>
  <c r="S11" i="4"/>
  <c r="P16" i="4"/>
  <c r="Q26" i="4"/>
  <c r="S30" i="4"/>
  <c r="Q86" i="4"/>
  <c r="S87" i="4"/>
  <c r="X87" i="4" s="1"/>
  <c r="Y87" i="4" s="1"/>
  <c r="Q90" i="4"/>
  <c r="Q100" i="4"/>
  <c r="Y108" i="4"/>
  <c r="V112" i="4"/>
  <c r="W112" i="4" s="1"/>
  <c r="Y116" i="4"/>
  <c r="Q130" i="4"/>
  <c r="S131" i="4"/>
  <c r="V131" i="4" s="1"/>
  <c r="W131" i="4" s="1"/>
  <c r="M8" i="4"/>
  <c r="S83" i="4"/>
  <c r="X83" i="4" s="1"/>
  <c r="Y83" i="4" s="1"/>
  <c r="Q85" i="4"/>
  <c r="M92" i="4"/>
  <c r="S97" i="4"/>
  <c r="V97" i="4" s="1"/>
  <c r="W97" i="4" s="1"/>
  <c r="S111" i="4"/>
  <c r="V111" i="4" s="1"/>
  <c r="W111" i="4" s="1"/>
  <c r="V116" i="4"/>
  <c r="W116" i="4" s="1"/>
  <c r="Q122" i="4"/>
  <c r="S16" i="4"/>
  <c r="S89" i="4"/>
  <c r="T89" i="4" s="1"/>
  <c r="S93" i="4"/>
  <c r="T93" i="4" s="1"/>
  <c r="S119" i="4"/>
  <c r="V119" i="4" s="1"/>
  <c r="W119" i="4" s="1"/>
  <c r="S125" i="4"/>
  <c r="X125" i="4" s="1"/>
  <c r="Y125" i="4" s="1"/>
  <c r="V130" i="4"/>
  <c r="S8" i="4"/>
  <c r="P20" i="4"/>
  <c r="V110" i="4"/>
  <c r="W110" i="4" s="1"/>
  <c r="M112" i="4"/>
  <c r="Q114" i="4"/>
  <c r="Q118" i="4"/>
  <c r="Q124" i="4"/>
  <c r="X130" i="4"/>
  <c r="Y130" i="4" s="1"/>
  <c r="Y98" i="4"/>
  <c r="W85" i="4"/>
  <c r="Y102" i="4"/>
  <c r="P7" i="4"/>
  <c r="P11" i="4"/>
  <c r="P15" i="4"/>
  <c r="P19" i="4"/>
  <c r="P23" i="4"/>
  <c r="M82" i="4"/>
  <c r="M83" i="4"/>
  <c r="X96" i="4"/>
  <c r="Y96" i="4" s="1"/>
  <c r="M98" i="4"/>
  <c r="Q116" i="4"/>
  <c r="S117" i="4"/>
  <c r="X117" i="4" s="1"/>
  <c r="Y117" i="4" s="1"/>
  <c r="V118" i="4"/>
  <c r="W118" i="4" s="1"/>
  <c r="M120" i="4"/>
  <c r="M126" i="4"/>
  <c r="Q32" i="4"/>
  <c r="P78" i="4"/>
  <c r="P79" i="4"/>
  <c r="Q84" i="4"/>
  <c r="V94" i="4"/>
  <c r="W94" i="4" s="1"/>
  <c r="V102" i="4"/>
  <c r="W102" i="4" s="1"/>
  <c r="Q108" i="4"/>
  <c r="Q128" i="4"/>
  <c r="Q78" i="4"/>
  <c r="Q6" i="4"/>
  <c r="Q10" i="4"/>
  <c r="Q14" i="4"/>
  <c r="Q18" i="4"/>
  <c r="Q22" i="4"/>
  <c r="M24" i="4"/>
  <c r="M28" i="4"/>
  <c r="S79" i="4"/>
  <c r="X79" i="4" s="1"/>
  <c r="Y79" i="4" s="1"/>
  <c r="Q88" i="4"/>
  <c r="S91" i="4"/>
  <c r="X91" i="4" s="1"/>
  <c r="Y91" i="4" s="1"/>
  <c r="V92" i="4"/>
  <c r="W92" i="4" s="1"/>
  <c r="Q98" i="4"/>
  <c r="V100" i="4"/>
  <c r="W100" i="4" s="1"/>
  <c r="V108" i="4"/>
  <c r="W108" i="4" s="1"/>
  <c r="M110" i="4"/>
  <c r="Q120" i="4"/>
  <c r="V122" i="4"/>
  <c r="W122" i="4" s="1"/>
  <c r="M124" i="4"/>
  <c r="V128" i="4"/>
  <c r="W128" i="4" s="1"/>
  <c r="M130" i="4"/>
  <c r="S31" i="4"/>
  <c r="Q81" i="4"/>
  <c r="Q82" i="4"/>
  <c r="V90" i="4"/>
  <c r="W90" i="4" s="1"/>
  <c r="X92" i="4"/>
  <c r="Y92" i="4" s="1"/>
  <c r="M94" i="4"/>
  <c r="X100" i="4"/>
  <c r="Y100" i="4" s="1"/>
  <c r="M102" i="4"/>
  <c r="X122" i="4"/>
  <c r="Y122" i="4" s="1"/>
  <c r="Q126" i="4"/>
  <c r="S127" i="4"/>
  <c r="V127" i="4" s="1"/>
  <c r="W127" i="4" s="1"/>
  <c r="Q132" i="4"/>
  <c r="P29" i="4"/>
  <c r="Q29" i="4"/>
  <c r="M32" i="4"/>
  <c r="P33" i="4"/>
  <c r="X88" i="4"/>
  <c r="Y88" i="4" s="1"/>
  <c r="X106" i="4"/>
  <c r="Y106" i="4" s="1"/>
  <c r="M108" i="4"/>
  <c r="V126" i="4"/>
  <c r="W126" i="4" s="1"/>
  <c r="M128" i="4"/>
  <c r="V132" i="4"/>
  <c r="W132" i="4" s="1"/>
  <c r="T85" i="5"/>
  <c r="U85" i="5" s="1"/>
  <c r="V85" i="5"/>
  <c r="W85" i="5" s="1"/>
  <c r="M6" i="5"/>
  <c r="V6" i="5"/>
  <c r="W6" i="5" s="1"/>
  <c r="Q85" i="5"/>
  <c r="X126" i="5"/>
  <c r="Y126" i="5" s="1"/>
  <c r="V126" i="5"/>
  <c r="W126" i="5" s="1"/>
  <c r="T29" i="4"/>
  <c r="U29" i="4" s="1"/>
  <c r="X29" i="4"/>
  <c r="Y29" i="4" s="1"/>
  <c r="W29" i="4"/>
  <c r="T26" i="4"/>
  <c r="U26" i="4" s="1"/>
  <c r="X26" i="4"/>
  <c r="Y26" i="4" s="1"/>
  <c r="W26" i="4"/>
  <c r="X6" i="4"/>
  <c r="Y6" i="4" s="1"/>
  <c r="T6" i="4"/>
  <c r="U6" i="4" s="1"/>
  <c r="V6" i="4"/>
  <c r="W6" i="4" s="1"/>
  <c r="X10" i="4"/>
  <c r="Y10" i="4" s="1"/>
  <c r="W10" i="4"/>
  <c r="T10" i="4"/>
  <c r="U10" i="4" s="1"/>
  <c r="T18" i="4"/>
  <c r="U18" i="4" s="1"/>
  <c r="X18" i="4"/>
  <c r="Y18" i="4" s="1"/>
  <c r="W18" i="4"/>
  <c r="X22" i="4"/>
  <c r="Y22" i="4" s="1"/>
  <c r="W22" i="4"/>
  <c r="T22" i="4"/>
  <c r="U22" i="4" s="1"/>
  <c r="T14" i="4"/>
  <c r="U14" i="4" s="1"/>
  <c r="X14" i="4"/>
  <c r="Y14" i="4" s="1"/>
  <c r="W14" i="4"/>
  <c r="T23" i="4"/>
  <c r="U23" i="4" s="1"/>
  <c r="X23" i="4"/>
  <c r="Y23" i="4" s="1"/>
  <c r="W23" i="4"/>
  <c r="M6" i="4"/>
  <c r="S9" i="4"/>
  <c r="V9" i="4" s="1"/>
  <c r="M10" i="4"/>
  <c r="S13" i="4"/>
  <c r="V13" i="4" s="1"/>
  <c r="M14" i="4"/>
  <c r="S17" i="4"/>
  <c r="V17" i="4" s="1"/>
  <c r="M18" i="4"/>
  <c r="S21" i="4"/>
  <c r="V21" i="4" s="1"/>
  <c r="M22" i="4"/>
  <c r="Y24" i="4"/>
  <c r="S25" i="4"/>
  <c r="V25" i="4" s="1"/>
  <c r="M26" i="4"/>
  <c r="M31" i="4"/>
  <c r="W32" i="4"/>
  <c r="X19" i="4"/>
  <c r="Y19" i="4" s="1"/>
  <c r="S33" i="4"/>
  <c r="V33" i="4" s="1"/>
  <c r="M9" i="4"/>
  <c r="M13" i="4"/>
  <c r="M17" i="4"/>
  <c r="M21" i="4"/>
  <c r="Q23" i="4"/>
  <c r="M25" i="4"/>
  <c r="T24" i="4"/>
  <c r="U24" i="4" s="1"/>
  <c r="T76" i="4"/>
  <c r="X76" i="4"/>
  <c r="Y76" i="4" s="1"/>
  <c r="V76" i="4"/>
  <c r="W76" i="4" s="1"/>
  <c r="T80" i="4"/>
  <c r="X80" i="4"/>
  <c r="Y80" i="4" s="1"/>
  <c r="V80" i="4"/>
  <c r="W80" i="4" s="1"/>
  <c r="T32" i="4"/>
  <c r="U32" i="4" s="1"/>
  <c r="X75" i="4"/>
  <c r="Y75" i="4" s="1"/>
  <c r="V75" i="4"/>
  <c r="W75" i="4" s="1"/>
  <c r="T75" i="4"/>
  <c r="T84" i="4"/>
  <c r="X84" i="4"/>
  <c r="Y84" i="4" s="1"/>
  <c r="V84" i="4"/>
  <c r="W84" i="4" s="1"/>
  <c r="P77" i="4"/>
  <c r="X77" i="4"/>
  <c r="Y77" i="4" s="1"/>
  <c r="P81" i="4"/>
  <c r="X81" i="4"/>
  <c r="Y81" i="4" s="1"/>
  <c r="P85" i="4"/>
  <c r="X85" i="4"/>
  <c r="Y85" i="4" s="1"/>
  <c r="T90" i="4"/>
  <c r="T94" i="4"/>
  <c r="T98" i="4"/>
  <c r="T102" i="4"/>
  <c r="T108" i="4"/>
  <c r="T112" i="4"/>
  <c r="T116" i="4"/>
  <c r="T120" i="4"/>
  <c r="T124" i="4"/>
  <c r="T128" i="4"/>
  <c r="T132" i="4"/>
  <c r="X115" i="4"/>
  <c r="Y115" i="4" s="1"/>
  <c r="P76" i="4"/>
  <c r="T78" i="4"/>
  <c r="P80" i="4"/>
  <c r="T82" i="4"/>
  <c r="P84" i="4"/>
  <c r="T86" i="4"/>
  <c r="P88" i="4"/>
  <c r="T117" i="4"/>
  <c r="V95" i="4"/>
  <c r="W95" i="4" s="1"/>
  <c r="V109" i="4"/>
  <c r="W109" i="4" s="1"/>
  <c r="T77" i="4"/>
  <c r="V78" i="4"/>
  <c r="W78" i="4" s="1"/>
  <c r="T81" i="4"/>
  <c r="V82" i="4"/>
  <c r="W82" i="4" s="1"/>
  <c r="T85" i="4"/>
  <c r="V86" i="4"/>
  <c r="W86" i="4" s="1"/>
  <c r="P89" i="4"/>
  <c r="P93" i="4"/>
  <c r="P97" i="4"/>
  <c r="P101" i="4"/>
  <c r="P107" i="4"/>
  <c r="P111" i="4"/>
  <c r="W114" i="4"/>
  <c r="P115" i="4"/>
  <c r="P119" i="4"/>
  <c r="P123" i="4"/>
  <c r="P127" i="4"/>
  <c r="W130" i="4"/>
  <c r="P131" i="4"/>
  <c r="Q75" i="4"/>
  <c r="P95" i="4"/>
  <c r="W98" i="4"/>
  <c r="P99" i="4"/>
  <c r="P109" i="4"/>
  <c r="P113" i="4"/>
  <c r="P117" i="4"/>
  <c r="P121" i="4"/>
  <c r="P125" i="4"/>
  <c r="P129" i="4"/>
  <c r="X14" i="1"/>
  <c r="T34" i="1"/>
  <c r="T26" i="1"/>
  <c r="U26" i="1" s="1"/>
  <c r="T18" i="1"/>
  <c r="T10" i="1"/>
  <c r="T8" i="1"/>
  <c r="X8" i="1"/>
  <c r="Y8" i="1" s="1"/>
  <c r="W100" i="1"/>
  <c r="W108" i="1"/>
  <c r="S87" i="1"/>
  <c r="Q109" i="1"/>
  <c r="Q153" i="1"/>
  <c r="S150" i="1"/>
  <c r="Y89" i="1"/>
  <c r="P114" i="1"/>
  <c r="Q121" i="1"/>
  <c r="W84" i="1"/>
  <c r="P115" i="1"/>
  <c r="S11" i="1"/>
  <c r="P34" i="1"/>
  <c r="S32" i="1"/>
  <c r="Q137" i="1"/>
  <c r="Q103" i="1"/>
  <c r="S93" i="1"/>
  <c r="P86" i="1"/>
  <c r="P133" i="1"/>
  <c r="P35" i="1"/>
  <c r="Q108" i="1"/>
  <c r="M40" i="1"/>
  <c r="Q141" i="1"/>
  <c r="M97" i="1"/>
  <c r="M143" i="1"/>
  <c r="P28" i="1"/>
  <c r="M107" i="1"/>
  <c r="M32" i="1"/>
  <c r="S116" i="1"/>
  <c r="M105" i="1"/>
  <c r="S101" i="1"/>
  <c r="Q22" i="1"/>
  <c r="Q111" i="1"/>
  <c r="Q38" i="1"/>
  <c r="Q14" i="1"/>
  <c r="P111" i="1"/>
  <c r="S104" i="1"/>
  <c r="P149" i="1"/>
  <c r="S92" i="1"/>
  <c r="M89" i="1"/>
  <c r="Q8" i="1"/>
  <c r="S102" i="1"/>
  <c r="M102" i="1"/>
  <c r="P11" i="1"/>
  <c r="Q100" i="1"/>
  <c r="M99" i="1"/>
  <c r="Q97" i="1"/>
  <c r="M91" i="1"/>
  <c r="M83" i="1"/>
  <c r="P140" i="1"/>
  <c r="S138" i="1"/>
  <c r="M20" i="1"/>
  <c r="S7" i="1"/>
  <c r="P90" i="1"/>
  <c r="S19" i="1"/>
  <c r="P7" i="1"/>
  <c r="Q91" i="1"/>
  <c r="P128" i="1"/>
  <c r="M98" i="1"/>
  <c r="Q85" i="1"/>
  <c r="U85" i="1"/>
  <c r="Q10" i="1"/>
  <c r="U8" i="1"/>
  <c r="Q115" i="1"/>
  <c r="P110" i="1"/>
  <c r="M106" i="1"/>
  <c r="S94" i="1"/>
  <c r="Q89" i="1"/>
  <c r="S86" i="1"/>
  <c r="Q84" i="1"/>
  <c r="P137" i="1"/>
  <c r="M127" i="1"/>
  <c r="M16" i="1"/>
  <c r="S12" i="1"/>
  <c r="S112" i="1"/>
  <c r="M93" i="1"/>
  <c r="Q34" i="1"/>
  <c r="P31" i="1"/>
  <c r="S106" i="1"/>
  <c r="P87" i="1"/>
  <c r="P153" i="1"/>
  <c r="P144" i="1"/>
  <c r="P124" i="1"/>
  <c r="S35" i="1"/>
  <c r="M24" i="1"/>
  <c r="S15" i="1"/>
  <c r="S114" i="1"/>
  <c r="S154" i="1"/>
  <c r="S134" i="1"/>
  <c r="S122" i="1"/>
  <c r="S113" i="1"/>
  <c r="P103" i="1"/>
  <c r="M95" i="1"/>
  <c r="S83" i="1"/>
  <c r="M139" i="1"/>
  <c r="M131" i="1"/>
  <c r="Q18" i="1"/>
  <c r="S16" i="1"/>
  <c r="Q125" i="1"/>
  <c r="U109" i="1"/>
  <c r="W97" i="1"/>
  <c r="S39" i="1"/>
  <c r="P38" i="1"/>
  <c r="Q26" i="1"/>
  <c r="S23" i="1"/>
  <c r="P15" i="1"/>
  <c r="P12" i="1"/>
  <c r="M109" i="1"/>
  <c r="S105" i="1"/>
  <c r="Q95" i="1"/>
  <c r="P94" i="1"/>
  <c r="M147" i="1"/>
  <c r="P141" i="1"/>
  <c r="P125" i="1"/>
  <c r="P121" i="1"/>
  <c r="U121" i="1"/>
  <c r="S20" i="1"/>
  <c r="S27" i="1"/>
  <c r="S24" i="1"/>
  <c r="P19" i="1"/>
  <c r="Q107" i="1"/>
  <c r="S98" i="1"/>
  <c r="S96" i="1"/>
  <c r="P148" i="1"/>
  <c r="Q145" i="1"/>
  <c r="S142" i="1"/>
  <c r="P132" i="1"/>
  <c r="Q129" i="1"/>
  <c r="S126" i="1"/>
  <c r="P39" i="1"/>
  <c r="Q30" i="1"/>
  <c r="S28" i="1"/>
  <c r="P23" i="1"/>
  <c r="M8" i="1"/>
  <c r="S110" i="1"/>
  <c r="M101" i="1"/>
  <c r="M85" i="1"/>
  <c r="M151" i="1"/>
  <c r="P145" i="1"/>
  <c r="M135" i="1"/>
  <c r="P129" i="1"/>
  <c r="M36" i="1"/>
  <c r="S31" i="1"/>
  <c r="P27" i="1"/>
  <c r="M113" i="1"/>
  <c r="Q99" i="1"/>
  <c r="S90" i="1"/>
  <c r="S88" i="1"/>
  <c r="P152" i="1"/>
  <c r="Q149" i="1"/>
  <c r="S146" i="1"/>
  <c r="P136" i="1"/>
  <c r="Q133" i="1"/>
  <c r="S130" i="1"/>
  <c r="M123" i="1"/>
  <c r="Y121" i="1"/>
  <c r="U145" i="1"/>
  <c r="W145" i="1"/>
  <c r="Y145" i="1"/>
  <c r="W129" i="1"/>
  <c r="Y129" i="1"/>
  <c r="Y152" i="1"/>
  <c r="W152" i="1"/>
  <c r="Y136" i="1"/>
  <c r="U136" i="1"/>
  <c r="W136" i="1"/>
  <c r="U149" i="1"/>
  <c r="W149" i="1"/>
  <c r="Y149" i="1"/>
  <c r="W133" i="1"/>
  <c r="Y133" i="1"/>
  <c r="Y140" i="1"/>
  <c r="U140" i="1"/>
  <c r="W140" i="1"/>
  <c r="Y124" i="1"/>
  <c r="U124" i="1"/>
  <c r="W124" i="1"/>
  <c r="U153" i="1"/>
  <c r="W153" i="1"/>
  <c r="Y153" i="1"/>
  <c r="U137" i="1"/>
  <c r="W137" i="1"/>
  <c r="U144" i="1"/>
  <c r="W144" i="1"/>
  <c r="Y128" i="1"/>
  <c r="U128" i="1"/>
  <c r="W128" i="1"/>
  <c r="U141" i="1"/>
  <c r="W141" i="1"/>
  <c r="Y141" i="1"/>
  <c r="U133" i="1"/>
  <c r="U125" i="1"/>
  <c r="W125" i="1"/>
  <c r="Y125" i="1"/>
  <c r="Y148" i="1"/>
  <c r="U148" i="1"/>
  <c r="W148" i="1"/>
  <c r="Y132" i="1"/>
  <c r="U132" i="1"/>
  <c r="W132" i="1"/>
  <c r="M154" i="1"/>
  <c r="Q152" i="1"/>
  <c r="M150" i="1"/>
  <c r="Q148" i="1"/>
  <c r="M146" i="1"/>
  <c r="Q144" i="1"/>
  <c r="M142" i="1"/>
  <c r="Q140" i="1"/>
  <c r="M138" i="1"/>
  <c r="Q136" i="1"/>
  <c r="M134" i="1"/>
  <c r="Q132" i="1"/>
  <c r="M130" i="1"/>
  <c r="Q128" i="1"/>
  <c r="M126" i="1"/>
  <c r="Q124" i="1"/>
  <c r="M122" i="1"/>
  <c r="S151" i="1"/>
  <c r="S147" i="1"/>
  <c r="S143" i="1"/>
  <c r="S139" i="1"/>
  <c r="S135" i="1"/>
  <c r="S131" i="1"/>
  <c r="S127" i="1"/>
  <c r="S123" i="1"/>
  <c r="W121" i="1"/>
  <c r="W99" i="1"/>
  <c r="U99" i="1"/>
  <c r="U91" i="1"/>
  <c r="W91" i="1"/>
  <c r="U111" i="1"/>
  <c r="W111" i="1"/>
  <c r="Y111" i="1"/>
  <c r="W115" i="1"/>
  <c r="Y115" i="1"/>
  <c r="U103" i="1"/>
  <c r="Y95" i="1"/>
  <c r="U95" i="1"/>
  <c r="W107" i="1"/>
  <c r="Y107" i="1"/>
  <c r="U107" i="1"/>
  <c r="Y97" i="1"/>
  <c r="M116" i="1"/>
  <c r="M112" i="1"/>
  <c r="M108" i="1"/>
  <c r="M104" i="1"/>
  <c r="M100" i="1"/>
  <c r="M96" i="1"/>
  <c r="M92" i="1"/>
  <c r="M88" i="1"/>
  <c r="M84" i="1"/>
  <c r="W109" i="1"/>
  <c r="U100" i="1"/>
  <c r="W89" i="1"/>
  <c r="W85" i="1"/>
  <c r="Y108" i="1"/>
  <c r="Y100" i="1"/>
  <c r="Y84" i="1"/>
  <c r="S40" i="1"/>
  <c r="U18" i="1"/>
  <c r="V18" i="1"/>
  <c r="W18" i="1" s="1"/>
  <c r="Y18" i="1"/>
  <c r="U14" i="1"/>
  <c r="V14" i="1"/>
  <c r="W14" i="1" s="1"/>
  <c r="Y14" i="1"/>
  <c r="U10" i="1"/>
  <c r="V10" i="1"/>
  <c r="W10" i="1" s="1"/>
  <c r="Y10" i="1"/>
  <c r="U34" i="1"/>
  <c r="V34" i="1"/>
  <c r="W34" i="1" s="1"/>
  <c r="Y34" i="1"/>
  <c r="V26" i="1"/>
  <c r="W26" i="1" s="1"/>
  <c r="Y26" i="1"/>
  <c r="U22" i="1"/>
  <c r="V22" i="1"/>
  <c r="W22" i="1" s="1"/>
  <c r="Y22" i="1"/>
  <c r="W8" i="1"/>
  <c r="U30" i="1"/>
  <c r="V30" i="1"/>
  <c r="W30" i="1" s="1"/>
  <c r="Y30" i="1"/>
  <c r="U38" i="1"/>
  <c r="V38" i="1"/>
  <c r="W38" i="1" s="1"/>
  <c r="Y38" i="1"/>
  <c r="P30" i="1"/>
  <c r="P26" i="1"/>
  <c r="P22" i="1"/>
  <c r="P18" i="1"/>
  <c r="P14" i="1"/>
  <c r="P10" i="1"/>
  <c r="M37" i="1"/>
  <c r="S36" i="1"/>
  <c r="M33" i="1"/>
  <c r="M29" i="1"/>
  <c r="M25" i="1"/>
  <c r="M21" i="1"/>
  <c r="M17" i="1"/>
  <c r="M13" i="1"/>
  <c r="M9" i="1"/>
  <c r="S37" i="1"/>
  <c r="S33" i="1"/>
  <c r="S29" i="1"/>
  <c r="S25" i="1"/>
  <c r="S21" i="1"/>
  <c r="S17" i="1"/>
  <c r="S13" i="1"/>
  <c r="S9" i="1"/>
  <c r="T38" i="5" l="1"/>
  <c r="U38" i="5" s="1"/>
  <c r="V38" i="5"/>
  <c r="T23" i="5"/>
  <c r="U23" i="5" s="1"/>
  <c r="V23" i="5"/>
  <c r="T42" i="5"/>
  <c r="U42" i="5" s="1"/>
  <c r="V42" i="5"/>
  <c r="T11" i="5"/>
  <c r="U11" i="5" s="1"/>
  <c r="V11" i="5"/>
  <c r="X17" i="5"/>
  <c r="Y17" i="5" s="1"/>
  <c r="V17" i="5"/>
  <c r="W17" i="5" s="1"/>
  <c r="X13" i="5"/>
  <c r="Y13" i="5" s="1"/>
  <c r="V13" i="5"/>
  <c r="T19" i="5"/>
  <c r="U19" i="5" s="1"/>
  <c r="V19" i="5"/>
  <c r="W19" i="5" s="1"/>
  <c r="T30" i="5"/>
  <c r="U30" i="5" s="1"/>
  <c r="V30" i="5"/>
  <c r="W30" i="5" s="1"/>
  <c r="X9" i="5"/>
  <c r="Y9" i="5" s="1"/>
  <c r="V9" i="5"/>
  <c r="T22" i="5"/>
  <c r="U22" i="5" s="1"/>
  <c r="V22" i="5"/>
  <c r="W22" i="5" s="1"/>
  <c r="T39" i="5"/>
  <c r="U39" i="5" s="1"/>
  <c r="V39" i="5"/>
  <c r="W39" i="5" s="1"/>
  <c r="X41" i="5"/>
  <c r="Y41" i="5" s="1"/>
  <c r="V41" i="5"/>
  <c r="W41" i="5" s="1"/>
  <c r="T43" i="5"/>
  <c r="U43" i="5" s="1"/>
  <c r="V43" i="5"/>
  <c r="X21" i="5"/>
  <c r="Y21" i="5" s="1"/>
  <c r="V21" i="5"/>
  <c r="X29" i="5"/>
  <c r="Y29" i="5" s="1"/>
  <c r="V29" i="5"/>
  <c r="W29" i="5" s="1"/>
  <c r="T18" i="5"/>
  <c r="U18" i="5" s="1"/>
  <c r="V18" i="5"/>
  <c r="W18" i="5" s="1"/>
  <c r="T35" i="5"/>
  <c r="U35" i="5" s="1"/>
  <c r="V35" i="5"/>
  <c r="T34" i="5"/>
  <c r="U34" i="5" s="1"/>
  <c r="V34" i="5"/>
  <c r="T31" i="5"/>
  <c r="U31" i="5" s="1"/>
  <c r="V31" i="5"/>
  <c r="T10" i="5"/>
  <c r="U10" i="5" s="1"/>
  <c r="V10" i="5"/>
  <c r="T7" i="5"/>
  <c r="U7" i="5" s="1"/>
  <c r="V7" i="5"/>
  <c r="V16" i="4"/>
  <c r="W16" i="4" s="1"/>
  <c r="T19" i="4"/>
  <c r="U19" i="4" s="1"/>
  <c r="V19" i="4"/>
  <c r="W19" i="4" s="1"/>
  <c r="W8" i="4"/>
  <c r="V8" i="4"/>
  <c r="V12" i="4"/>
  <c r="W12" i="4" s="1"/>
  <c r="V30" i="4"/>
  <c r="W30" i="4" s="1"/>
  <c r="T15" i="4"/>
  <c r="U15" i="4" s="1"/>
  <c r="V15" i="4"/>
  <c r="X28" i="4"/>
  <c r="Y28" i="4" s="1"/>
  <c r="V28" i="4"/>
  <c r="X31" i="4"/>
  <c r="Y31" i="4" s="1"/>
  <c r="V31" i="4"/>
  <c r="W31" i="4" s="1"/>
  <c r="V7" i="4"/>
  <c r="W7" i="4" s="1"/>
  <c r="V20" i="4"/>
  <c r="W20" i="4" s="1"/>
  <c r="T27" i="4"/>
  <c r="U27" i="4" s="1"/>
  <c r="V27" i="4"/>
  <c r="T129" i="4"/>
  <c r="X7" i="4"/>
  <c r="Y7" i="4" s="1"/>
  <c r="T11" i="4"/>
  <c r="U11" i="4" s="1"/>
  <c r="V11" i="4"/>
  <c r="T109" i="4"/>
  <c r="T16" i="4"/>
  <c r="U16" i="4" s="1"/>
  <c r="T148" i="5"/>
  <c r="U148" i="5" s="1"/>
  <c r="X7" i="5"/>
  <c r="Y7" i="5" s="1"/>
  <c r="T41" i="5"/>
  <c r="U41" i="5" s="1"/>
  <c r="T17" i="5"/>
  <c r="U17" i="5" s="1"/>
  <c r="W43" i="5"/>
  <c r="X43" i="5"/>
  <c r="Y43" i="5" s="1"/>
  <c r="W10" i="5"/>
  <c r="X10" i="5"/>
  <c r="Y10" i="5" s="1"/>
  <c r="X38" i="5"/>
  <c r="Y38" i="5" s="1"/>
  <c r="V106" i="5"/>
  <c r="W106" i="5" s="1"/>
  <c r="T154" i="5"/>
  <c r="U154" i="5" s="1"/>
  <c r="T136" i="5"/>
  <c r="U136" i="5" s="1"/>
  <c r="X156" i="5"/>
  <c r="Y156" i="5" s="1"/>
  <c r="W7" i="5"/>
  <c r="W34" i="5"/>
  <c r="W38" i="5"/>
  <c r="X106" i="5"/>
  <c r="Y106" i="5" s="1"/>
  <c r="V98" i="5"/>
  <c r="W98" i="5" s="1"/>
  <c r="X98" i="5"/>
  <c r="Y98" i="5" s="1"/>
  <c r="X18" i="5"/>
  <c r="Y18" i="5" s="1"/>
  <c r="W9" i="5"/>
  <c r="T9" i="5"/>
  <c r="U9" i="5" s="1"/>
  <c r="W13" i="5"/>
  <c r="X95" i="5"/>
  <c r="Y95" i="5" s="1"/>
  <c r="W21" i="5"/>
  <c r="X11" i="5"/>
  <c r="Y11" i="5" s="1"/>
  <c r="T95" i="5"/>
  <c r="U95" i="5" s="1"/>
  <c r="T113" i="4"/>
  <c r="X15" i="4"/>
  <c r="Y15" i="4" s="1"/>
  <c r="T7" i="4"/>
  <c r="U7" i="4" s="1"/>
  <c r="T95" i="4"/>
  <c r="X123" i="4"/>
  <c r="Y123" i="4" s="1"/>
  <c r="V87" i="4"/>
  <c r="W87" i="4" s="1"/>
  <c r="T123" i="4"/>
  <c r="V113" i="4"/>
  <c r="W113" i="4" s="1"/>
  <c r="T110" i="1"/>
  <c r="U110" i="1" s="1"/>
  <c r="V110" i="1"/>
  <c r="X110" i="1"/>
  <c r="V93" i="1"/>
  <c r="W93" i="1" s="1"/>
  <c r="X93" i="1"/>
  <c r="Y93" i="1" s="1"/>
  <c r="T93" i="1"/>
  <c r="U93" i="1" s="1"/>
  <c r="T88" i="1"/>
  <c r="U88" i="1" s="1"/>
  <c r="X88" i="1"/>
  <c r="Y88" i="1" s="1"/>
  <c r="V88" i="1"/>
  <c r="W88" i="1" s="1"/>
  <c r="X105" i="1"/>
  <c r="Y105" i="1" s="1"/>
  <c r="T105" i="1"/>
  <c r="U105" i="1" s="1"/>
  <c r="V105" i="1"/>
  <c r="W105" i="1" s="1"/>
  <c r="X114" i="1"/>
  <c r="T114" i="1"/>
  <c r="U114" i="1" s="1"/>
  <c r="V114" i="1"/>
  <c r="W114" i="1" s="1"/>
  <c r="X106" i="1"/>
  <c r="Y106" i="1" s="1"/>
  <c r="V106" i="1"/>
  <c r="T106" i="1"/>
  <c r="U106" i="1" s="1"/>
  <c r="V83" i="1"/>
  <c r="X83" i="1"/>
  <c r="Y83" i="1" s="1"/>
  <c r="T83" i="1"/>
  <c r="V92" i="1"/>
  <c r="W92" i="1" s="1"/>
  <c r="X92" i="1"/>
  <c r="Y92" i="1" s="1"/>
  <c r="T92" i="1"/>
  <c r="U92" i="1" s="1"/>
  <c r="V101" i="1"/>
  <c r="X101" i="1"/>
  <c r="Y101" i="1" s="1"/>
  <c r="T101" i="1"/>
  <c r="T102" i="1"/>
  <c r="U102" i="1" s="1"/>
  <c r="V102" i="1"/>
  <c r="W102" i="1" s="1"/>
  <c r="X102" i="1"/>
  <c r="Y102" i="1" s="1"/>
  <c r="X98" i="1"/>
  <c r="Y98" i="1" s="1"/>
  <c r="V98" i="1"/>
  <c r="T98" i="1"/>
  <c r="U98" i="1" s="1"/>
  <c r="X104" i="1"/>
  <c r="Y104" i="1" s="1"/>
  <c r="T104" i="1"/>
  <c r="U104" i="1" s="1"/>
  <c r="V104" i="1"/>
  <c r="V116" i="1"/>
  <c r="X116" i="1"/>
  <c r="Y116" i="1" s="1"/>
  <c r="T116" i="1"/>
  <c r="U116" i="1" s="1"/>
  <c r="X90" i="1"/>
  <c r="Y90" i="1" s="1"/>
  <c r="T90" i="1"/>
  <c r="U90" i="1" s="1"/>
  <c r="V90" i="1"/>
  <c r="T96" i="1"/>
  <c r="V96" i="1"/>
  <c r="W96" i="1" s="1"/>
  <c r="X96" i="1"/>
  <c r="T86" i="1"/>
  <c r="U86" i="1" s="1"/>
  <c r="V86" i="1"/>
  <c r="W86" i="1" s="1"/>
  <c r="X86" i="1"/>
  <c r="X113" i="1"/>
  <c r="T113" i="1"/>
  <c r="U113" i="1" s="1"/>
  <c r="V113" i="1"/>
  <c r="W113" i="1" s="1"/>
  <c r="T112" i="1"/>
  <c r="U112" i="1" s="1"/>
  <c r="X112" i="1"/>
  <c r="Y112" i="1" s="1"/>
  <c r="V112" i="1"/>
  <c r="T94" i="1"/>
  <c r="U94" i="1" s="1"/>
  <c r="V94" i="1"/>
  <c r="W94" i="1" s="1"/>
  <c r="X94" i="1"/>
  <c r="T87" i="1"/>
  <c r="U87" i="1" s="1"/>
  <c r="V87" i="1"/>
  <c r="W87" i="1" s="1"/>
  <c r="X87" i="1"/>
  <c r="X147" i="1"/>
  <c r="V147" i="1"/>
  <c r="T147" i="1"/>
  <c r="X146" i="1"/>
  <c r="Y146" i="1" s="1"/>
  <c r="V146" i="1"/>
  <c r="T146" i="1"/>
  <c r="Y122" i="1"/>
  <c r="V122" i="1"/>
  <c r="W122" i="1" s="1"/>
  <c r="T122" i="1"/>
  <c r="X122" i="1"/>
  <c r="V138" i="1"/>
  <c r="W138" i="1" s="1"/>
  <c r="X138" i="1"/>
  <c r="T138" i="1"/>
  <c r="U138" i="1" s="1"/>
  <c r="V151" i="1"/>
  <c r="T151" i="1"/>
  <c r="U151" i="1" s="1"/>
  <c r="X151" i="1"/>
  <c r="T134" i="1"/>
  <c r="X134" i="1"/>
  <c r="Y134" i="1" s="1"/>
  <c r="V134" i="1"/>
  <c r="T142" i="1"/>
  <c r="X142" i="1"/>
  <c r="Y142" i="1" s="1"/>
  <c r="V142" i="1"/>
  <c r="V154" i="1"/>
  <c r="X154" i="1"/>
  <c r="Y154" i="1" s="1"/>
  <c r="T154" i="1"/>
  <c r="X123" i="1"/>
  <c r="V123" i="1"/>
  <c r="T123" i="1"/>
  <c r="U123" i="1" s="1"/>
  <c r="V127" i="1"/>
  <c r="T127" i="1"/>
  <c r="X127" i="1"/>
  <c r="X131" i="1"/>
  <c r="V131" i="1"/>
  <c r="T131" i="1"/>
  <c r="V135" i="1"/>
  <c r="T135" i="1"/>
  <c r="U135" i="1" s="1"/>
  <c r="X135" i="1"/>
  <c r="V130" i="1"/>
  <c r="X130" i="1"/>
  <c r="T130" i="1"/>
  <c r="T150" i="1"/>
  <c r="U150" i="1" s="1"/>
  <c r="X150" i="1"/>
  <c r="V150" i="1"/>
  <c r="W150" i="1" s="1"/>
  <c r="X139" i="1"/>
  <c r="V139" i="1"/>
  <c r="T139" i="1"/>
  <c r="V143" i="1"/>
  <c r="T143" i="1"/>
  <c r="X143" i="1"/>
  <c r="V126" i="1"/>
  <c r="T126" i="1"/>
  <c r="X126" i="1"/>
  <c r="X110" i="5"/>
  <c r="Y110" i="5" s="1"/>
  <c r="V110" i="5"/>
  <c r="W110" i="5" s="1"/>
  <c r="W31" i="5"/>
  <c r="T29" i="5"/>
  <c r="U29" i="5" s="1"/>
  <c r="T21" i="5"/>
  <c r="U21" i="5" s="1"/>
  <c r="X30" i="5"/>
  <c r="Y30" i="5" s="1"/>
  <c r="W23" i="5"/>
  <c r="V130" i="5"/>
  <c r="W130" i="5" s="1"/>
  <c r="X154" i="5"/>
  <c r="Y154" i="5" s="1"/>
  <c r="X114" i="5"/>
  <c r="Y114" i="5" s="1"/>
  <c r="X22" i="5"/>
  <c r="Y22" i="5" s="1"/>
  <c r="X19" i="5"/>
  <c r="Y19" i="5" s="1"/>
  <c r="X31" i="5"/>
  <c r="Y31" i="5" s="1"/>
  <c r="X90" i="5"/>
  <c r="Y90" i="5" s="1"/>
  <c r="X130" i="5"/>
  <c r="Y130" i="5" s="1"/>
  <c r="V162" i="5"/>
  <c r="W162" i="5" s="1"/>
  <c r="T162" i="5"/>
  <c r="U162" i="5" s="1"/>
  <c r="T13" i="5"/>
  <c r="U13" i="5" s="1"/>
  <c r="X102" i="5"/>
  <c r="Y102" i="5" s="1"/>
  <c r="W11" i="5"/>
  <c r="X39" i="5"/>
  <c r="Y39" i="5" s="1"/>
  <c r="W42" i="5"/>
  <c r="X34" i="5"/>
  <c r="Y34" i="5" s="1"/>
  <c r="V102" i="5"/>
  <c r="W102" i="5" s="1"/>
  <c r="X148" i="5"/>
  <c r="Y148" i="5" s="1"/>
  <c r="V140" i="5"/>
  <c r="W140" i="5" s="1"/>
  <c r="X140" i="5"/>
  <c r="Y140" i="5" s="1"/>
  <c r="V90" i="5"/>
  <c r="W90" i="5" s="1"/>
  <c r="X136" i="5"/>
  <c r="Y136" i="5" s="1"/>
  <c r="X35" i="5"/>
  <c r="Y35" i="5" s="1"/>
  <c r="V103" i="5"/>
  <c r="W103" i="5" s="1"/>
  <c r="T103" i="5"/>
  <c r="U103" i="5" s="1"/>
  <c r="W35" i="5"/>
  <c r="X42" i="5"/>
  <c r="Y42" i="5" s="1"/>
  <c r="V160" i="5"/>
  <c r="W160" i="5" s="1"/>
  <c r="X160" i="5"/>
  <c r="Y160" i="5" s="1"/>
  <c r="X23" i="5"/>
  <c r="Y23" i="5" s="1"/>
  <c r="V91" i="5"/>
  <c r="W91" i="5" s="1"/>
  <c r="T91" i="5"/>
  <c r="U91" i="5" s="1"/>
  <c r="V144" i="5"/>
  <c r="W144" i="5" s="1"/>
  <c r="T144" i="5"/>
  <c r="U144" i="5" s="1"/>
  <c r="X144" i="5"/>
  <c r="Y144" i="5" s="1"/>
  <c r="V158" i="5"/>
  <c r="W158" i="5" s="1"/>
  <c r="T158" i="5"/>
  <c r="U158" i="5" s="1"/>
  <c r="X158" i="5"/>
  <c r="Y158" i="5" s="1"/>
  <c r="V150" i="5"/>
  <c r="W150" i="5" s="1"/>
  <c r="T150" i="5"/>
  <c r="U150" i="5" s="1"/>
  <c r="X150" i="5"/>
  <c r="Y150" i="5" s="1"/>
  <c r="V152" i="5"/>
  <c r="W152" i="5" s="1"/>
  <c r="T152" i="5"/>
  <c r="U152" i="5" s="1"/>
  <c r="X152" i="5"/>
  <c r="Y152" i="5" s="1"/>
  <c r="V132" i="5"/>
  <c r="W132" i="5" s="1"/>
  <c r="T132" i="5"/>
  <c r="U132" i="5" s="1"/>
  <c r="X132" i="5"/>
  <c r="Y132" i="5" s="1"/>
  <c r="V99" i="5"/>
  <c r="W99" i="5" s="1"/>
  <c r="T99" i="5"/>
  <c r="U99" i="5" s="1"/>
  <c r="T134" i="5"/>
  <c r="U134" i="5" s="1"/>
  <c r="X134" i="5"/>
  <c r="Y134" i="5" s="1"/>
  <c r="V128" i="5"/>
  <c r="W128" i="5" s="1"/>
  <c r="T128" i="5"/>
  <c r="U128" i="5" s="1"/>
  <c r="X128" i="5"/>
  <c r="Y128" i="5" s="1"/>
  <c r="T142" i="5"/>
  <c r="U142" i="5" s="1"/>
  <c r="X142" i="5"/>
  <c r="Y142" i="5" s="1"/>
  <c r="V118" i="5"/>
  <c r="W118" i="5" s="1"/>
  <c r="X118" i="5"/>
  <c r="Y118" i="5" s="1"/>
  <c r="V107" i="5"/>
  <c r="W107" i="5" s="1"/>
  <c r="T107" i="5"/>
  <c r="U107" i="5" s="1"/>
  <c r="X107" i="5"/>
  <c r="Y107" i="5" s="1"/>
  <c r="T138" i="5"/>
  <c r="U138" i="5" s="1"/>
  <c r="X138" i="5"/>
  <c r="Y138" i="5" s="1"/>
  <c r="V146" i="5"/>
  <c r="W146" i="5" s="1"/>
  <c r="T146" i="5"/>
  <c r="U146" i="5" s="1"/>
  <c r="X146" i="5"/>
  <c r="Y146" i="5" s="1"/>
  <c r="T155" i="5"/>
  <c r="U155" i="5" s="1"/>
  <c r="V155" i="5"/>
  <c r="W155" i="5" s="1"/>
  <c r="X155" i="5"/>
  <c r="Y155" i="5" s="1"/>
  <c r="X129" i="5"/>
  <c r="Y129" i="5" s="1"/>
  <c r="V129" i="5"/>
  <c r="W129" i="5" s="1"/>
  <c r="T129" i="5"/>
  <c r="U129" i="5" s="1"/>
  <c r="X145" i="5"/>
  <c r="Y145" i="5" s="1"/>
  <c r="V145" i="5"/>
  <c r="W145" i="5" s="1"/>
  <c r="T145" i="5"/>
  <c r="U145" i="5" s="1"/>
  <c r="X161" i="5"/>
  <c r="Y161" i="5" s="1"/>
  <c r="V161" i="5"/>
  <c r="W161" i="5" s="1"/>
  <c r="T161" i="5"/>
  <c r="U161" i="5" s="1"/>
  <c r="T143" i="5"/>
  <c r="U143" i="5" s="1"/>
  <c r="V143" i="5"/>
  <c r="W143" i="5" s="1"/>
  <c r="X143" i="5"/>
  <c r="Y143" i="5" s="1"/>
  <c r="T131" i="5"/>
  <c r="U131" i="5" s="1"/>
  <c r="V131" i="5"/>
  <c r="W131" i="5" s="1"/>
  <c r="X131" i="5"/>
  <c r="Y131" i="5" s="1"/>
  <c r="T163" i="5"/>
  <c r="U163" i="5" s="1"/>
  <c r="V163" i="5"/>
  <c r="W163" i="5" s="1"/>
  <c r="X163" i="5"/>
  <c r="Y163" i="5" s="1"/>
  <c r="X133" i="5"/>
  <c r="Y133" i="5" s="1"/>
  <c r="V133" i="5"/>
  <c r="W133" i="5" s="1"/>
  <c r="T133" i="5"/>
  <c r="U133" i="5" s="1"/>
  <c r="T151" i="5"/>
  <c r="U151" i="5" s="1"/>
  <c r="V151" i="5"/>
  <c r="W151" i="5" s="1"/>
  <c r="X151" i="5"/>
  <c r="Y151" i="5" s="1"/>
  <c r="X149" i="5"/>
  <c r="Y149" i="5" s="1"/>
  <c r="V149" i="5"/>
  <c r="W149" i="5" s="1"/>
  <c r="T149" i="5"/>
  <c r="U149" i="5" s="1"/>
  <c r="T139" i="5"/>
  <c r="U139" i="5" s="1"/>
  <c r="V139" i="5"/>
  <c r="W139" i="5" s="1"/>
  <c r="X139" i="5"/>
  <c r="Y139" i="5" s="1"/>
  <c r="X137" i="5"/>
  <c r="Y137" i="5" s="1"/>
  <c r="V137" i="5"/>
  <c r="W137" i="5" s="1"/>
  <c r="T137" i="5"/>
  <c r="U137" i="5" s="1"/>
  <c r="X153" i="5"/>
  <c r="Y153" i="5" s="1"/>
  <c r="V153" i="5"/>
  <c r="W153" i="5" s="1"/>
  <c r="T153" i="5"/>
  <c r="U153" i="5" s="1"/>
  <c r="T127" i="5"/>
  <c r="U127" i="5" s="1"/>
  <c r="V127" i="5"/>
  <c r="W127" i="5" s="1"/>
  <c r="X127" i="5"/>
  <c r="Y127" i="5" s="1"/>
  <c r="T159" i="5"/>
  <c r="U159" i="5" s="1"/>
  <c r="V159" i="5"/>
  <c r="W159" i="5" s="1"/>
  <c r="X159" i="5"/>
  <c r="Y159" i="5" s="1"/>
  <c r="T147" i="5"/>
  <c r="U147" i="5" s="1"/>
  <c r="V147" i="5"/>
  <c r="W147" i="5" s="1"/>
  <c r="X147" i="5"/>
  <c r="Y147" i="5" s="1"/>
  <c r="X141" i="5"/>
  <c r="Y141" i="5" s="1"/>
  <c r="T141" i="5"/>
  <c r="U141" i="5" s="1"/>
  <c r="V141" i="5"/>
  <c r="W141" i="5" s="1"/>
  <c r="X157" i="5"/>
  <c r="Y157" i="5" s="1"/>
  <c r="T157" i="5"/>
  <c r="U157" i="5" s="1"/>
  <c r="V157" i="5"/>
  <c r="W157" i="5" s="1"/>
  <c r="T135" i="5"/>
  <c r="U135" i="5" s="1"/>
  <c r="V135" i="5"/>
  <c r="W135" i="5" s="1"/>
  <c r="X135" i="5"/>
  <c r="Y135" i="5" s="1"/>
  <c r="X100" i="5"/>
  <c r="Y100" i="5" s="1"/>
  <c r="T100" i="5"/>
  <c r="U100" i="5" s="1"/>
  <c r="V100" i="5"/>
  <c r="W100" i="5" s="1"/>
  <c r="X116" i="5"/>
  <c r="Y116" i="5" s="1"/>
  <c r="V116" i="5"/>
  <c r="W116" i="5" s="1"/>
  <c r="T116" i="5"/>
  <c r="U116" i="5" s="1"/>
  <c r="X88" i="5"/>
  <c r="Y88" i="5" s="1"/>
  <c r="V88" i="5"/>
  <c r="W88" i="5" s="1"/>
  <c r="T88" i="5"/>
  <c r="U88" i="5" s="1"/>
  <c r="X104" i="5"/>
  <c r="Y104" i="5" s="1"/>
  <c r="V104" i="5"/>
  <c r="W104" i="5" s="1"/>
  <c r="T104" i="5"/>
  <c r="U104" i="5" s="1"/>
  <c r="X120" i="5"/>
  <c r="Y120" i="5" s="1"/>
  <c r="V120" i="5"/>
  <c r="W120" i="5" s="1"/>
  <c r="T120" i="5"/>
  <c r="U120" i="5" s="1"/>
  <c r="X96" i="5"/>
  <c r="Y96" i="5" s="1"/>
  <c r="V96" i="5"/>
  <c r="W96" i="5" s="1"/>
  <c r="T96" i="5"/>
  <c r="U96" i="5" s="1"/>
  <c r="X112" i="5"/>
  <c r="Y112" i="5" s="1"/>
  <c r="V112" i="5"/>
  <c r="W112" i="5" s="1"/>
  <c r="T112" i="5"/>
  <c r="U112" i="5" s="1"/>
  <c r="X92" i="5"/>
  <c r="Y92" i="5" s="1"/>
  <c r="T92" i="5"/>
  <c r="U92" i="5" s="1"/>
  <c r="V92" i="5"/>
  <c r="W92" i="5" s="1"/>
  <c r="X108" i="5"/>
  <c r="Y108" i="5" s="1"/>
  <c r="V108" i="5"/>
  <c r="W108" i="5" s="1"/>
  <c r="T108" i="5"/>
  <c r="U108" i="5" s="1"/>
  <c r="W11" i="4"/>
  <c r="X27" i="4"/>
  <c r="Y27" i="4" s="1"/>
  <c r="X20" i="4"/>
  <c r="Y20" i="4" s="1"/>
  <c r="W27" i="4"/>
  <c r="T28" i="4"/>
  <c r="U28" i="4" s="1"/>
  <c r="T20" i="4"/>
  <c r="U20" i="4" s="1"/>
  <c r="W28" i="4"/>
  <c r="T131" i="4"/>
  <c r="V83" i="4"/>
  <c r="W83" i="4" s="1"/>
  <c r="V121" i="4"/>
  <c r="W121" i="4" s="1"/>
  <c r="V99" i="4"/>
  <c r="W99" i="4" s="1"/>
  <c r="T99" i="4"/>
  <c r="X11" i="4"/>
  <c r="Y11" i="4" s="1"/>
  <c r="X107" i="4"/>
  <c r="Y107" i="4" s="1"/>
  <c r="X8" i="4"/>
  <c r="Y8" i="4" s="1"/>
  <c r="T107" i="4"/>
  <c r="V91" i="4"/>
  <c r="W91" i="4" s="1"/>
  <c r="T91" i="4"/>
  <c r="T31" i="4"/>
  <c r="U31" i="4" s="1"/>
  <c r="T101" i="4"/>
  <c r="V129" i="4"/>
  <c r="W129" i="4" s="1"/>
  <c r="T121" i="4"/>
  <c r="X131" i="4"/>
  <c r="Y131" i="4" s="1"/>
  <c r="T8" i="4"/>
  <c r="U8" i="4" s="1"/>
  <c r="W15" i="4"/>
  <c r="T79" i="4"/>
  <c r="T127" i="4"/>
  <c r="T115" i="4"/>
  <c r="V133" i="4"/>
  <c r="W133" i="4" s="1"/>
  <c r="T133" i="4"/>
  <c r="V79" i="4"/>
  <c r="W79" i="4" s="1"/>
  <c r="X101" i="4"/>
  <c r="Y101" i="4" s="1"/>
  <c r="X127" i="4"/>
  <c r="Y127" i="4" s="1"/>
  <c r="T83" i="4"/>
  <c r="X16" i="4"/>
  <c r="Y16" i="4" s="1"/>
  <c r="T119" i="4"/>
  <c r="X12" i="4"/>
  <c r="Y12" i="4" s="1"/>
  <c r="T12" i="4"/>
  <c r="U12" i="4" s="1"/>
  <c r="V125" i="4"/>
  <c r="W125" i="4" s="1"/>
  <c r="V93" i="4"/>
  <c r="W93" i="4" s="1"/>
  <c r="X93" i="4"/>
  <c r="Y93" i="4" s="1"/>
  <c r="X119" i="4"/>
  <c r="Y119" i="4" s="1"/>
  <c r="X30" i="4"/>
  <c r="Y30" i="4" s="1"/>
  <c r="T87" i="4"/>
  <c r="T30" i="4"/>
  <c r="U30" i="4" s="1"/>
  <c r="V89" i="4"/>
  <c r="W89" i="4" s="1"/>
  <c r="X89" i="4"/>
  <c r="Y89" i="4" s="1"/>
  <c r="T97" i="4"/>
  <c r="V117" i="4"/>
  <c r="W117" i="4" s="1"/>
  <c r="T125" i="4"/>
  <c r="X97" i="4"/>
  <c r="Y97" i="4" s="1"/>
  <c r="X111" i="4"/>
  <c r="Y111" i="4" s="1"/>
  <c r="T111" i="4"/>
  <c r="T33" i="4"/>
  <c r="U33" i="4" s="1"/>
  <c r="X33" i="4"/>
  <c r="Y33" i="4" s="1"/>
  <c r="W33" i="4"/>
  <c r="X21" i="4"/>
  <c r="Y21" i="4" s="1"/>
  <c r="W21" i="4"/>
  <c r="T21" i="4"/>
  <c r="U21" i="4" s="1"/>
  <c r="X13" i="4"/>
  <c r="Y13" i="4" s="1"/>
  <c r="W13" i="4"/>
  <c r="T13" i="4"/>
  <c r="U13" i="4" s="1"/>
  <c r="X25" i="4"/>
  <c r="Y25" i="4" s="1"/>
  <c r="W25" i="4"/>
  <c r="T25" i="4"/>
  <c r="U25" i="4" s="1"/>
  <c r="X17" i="4"/>
  <c r="Y17" i="4" s="1"/>
  <c r="W17" i="4"/>
  <c r="T17" i="4"/>
  <c r="U17" i="4" s="1"/>
  <c r="X9" i="4"/>
  <c r="Y9" i="4" s="1"/>
  <c r="W9" i="4"/>
  <c r="T9" i="4"/>
  <c r="U9" i="4" s="1"/>
  <c r="X33" i="1"/>
  <c r="T33" i="1"/>
  <c r="X23" i="1"/>
  <c r="T23" i="1"/>
  <c r="U23" i="1" s="1"/>
  <c r="T37" i="1"/>
  <c r="U37" i="1" s="1"/>
  <c r="X37" i="1"/>
  <c r="T36" i="1"/>
  <c r="X36" i="1"/>
  <c r="V16" i="1"/>
  <c r="W16" i="1" s="1"/>
  <c r="X16" i="1"/>
  <c r="T16" i="1"/>
  <c r="T13" i="1"/>
  <c r="X13" i="1"/>
  <c r="Y13" i="1" s="1"/>
  <c r="X27" i="1"/>
  <c r="T27" i="1"/>
  <c r="U27" i="1" s="1"/>
  <c r="U39" i="1"/>
  <c r="X39" i="1"/>
  <c r="T39" i="1"/>
  <c r="X17" i="1"/>
  <c r="T17" i="1"/>
  <c r="U17" i="1" s="1"/>
  <c r="V28" i="1"/>
  <c r="W28" i="1" s="1"/>
  <c r="T28" i="1"/>
  <c r="U28" i="1" s="1"/>
  <c r="X28" i="1"/>
  <c r="V20" i="1"/>
  <c r="W20" i="1" s="1"/>
  <c r="X20" i="1"/>
  <c r="T20" i="1"/>
  <c r="T21" i="1"/>
  <c r="X21" i="1"/>
  <c r="Y87" i="1"/>
  <c r="X15" i="1"/>
  <c r="T15" i="1"/>
  <c r="U15" i="1" s="1"/>
  <c r="X19" i="1"/>
  <c r="T19" i="1"/>
  <c r="U19" i="1" s="1"/>
  <c r="Y32" i="1"/>
  <c r="X32" i="1"/>
  <c r="T32" i="1"/>
  <c r="U32" i="1" s="1"/>
  <c r="X25" i="1"/>
  <c r="T25" i="1"/>
  <c r="U25" i="1" s="1"/>
  <c r="T29" i="1"/>
  <c r="X29" i="1"/>
  <c r="T35" i="1"/>
  <c r="U35" i="1" s="1"/>
  <c r="X35" i="1"/>
  <c r="X7" i="1"/>
  <c r="T7" i="1"/>
  <c r="U7" i="1" s="1"/>
  <c r="T11" i="1"/>
  <c r="U11" i="1" s="1"/>
  <c r="X11" i="1"/>
  <c r="U31" i="1"/>
  <c r="X31" i="1"/>
  <c r="T31" i="1"/>
  <c r="V12" i="1"/>
  <c r="W12" i="1" s="1"/>
  <c r="T12" i="1"/>
  <c r="U12" i="1" s="1"/>
  <c r="X12" i="1"/>
  <c r="X9" i="1"/>
  <c r="T9" i="1"/>
  <c r="X40" i="1"/>
  <c r="Y40" i="1" s="1"/>
  <c r="T40" i="1"/>
  <c r="X24" i="1"/>
  <c r="Y24" i="1" s="1"/>
  <c r="T24" i="1"/>
  <c r="W106" i="1"/>
  <c r="V32" i="1"/>
  <c r="W32" i="1" s="1"/>
  <c r="V15" i="1"/>
  <c r="W15" i="1" s="1"/>
  <c r="Y7" i="1"/>
  <c r="Y15" i="1"/>
  <c r="W101" i="1"/>
  <c r="Y11" i="1"/>
  <c r="Y150" i="1"/>
  <c r="V11" i="1"/>
  <c r="W11" i="1" s="1"/>
  <c r="Y35" i="1"/>
  <c r="V27" i="1"/>
  <c r="W27" i="1" s="1"/>
  <c r="V35" i="1"/>
  <c r="W35" i="1" s="1"/>
  <c r="W104" i="1"/>
  <c r="W112" i="1"/>
  <c r="W116" i="1"/>
  <c r="Y86" i="1"/>
  <c r="Y114" i="1"/>
  <c r="Y12" i="1"/>
  <c r="W90" i="1"/>
  <c r="Y27" i="1"/>
  <c r="Y28" i="1"/>
  <c r="V23" i="1"/>
  <c r="W23" i="1" s="1"/>
  <c r="Y138" i="1"/>
  <c r="Y23" i="1"/>
  <c r="U16" i="1"/>
  <c r="U101" i="1"/>
  <c r="W110" i="1"/>
  <c r="V7" i="1"/>
  <c r="W7" i="1" s="1"/>
  <c r="V19" i="1"/>
  <c r="W19" i="1" s="1"/>
  <c r="Y19" i="1"/>
  <c r="Y16" i="1"/>
  <c r="U20" i="1"/>
  <c r="Y20" i="1"/>
  <c r="W154" i="1"/>
  <c r="U154" i="1"/>
  <c r="V39" i="1"/>
  <c r="W39" i="1" s="1"/>
  <c r="Y94" i="1"/>
  <c r="W83" i="1"/>
  <c r="U83" i="1"/>
  <c r="Y39" i="1"/>
  <c r="Y110" i="1"/>
  <c r="W98" i="1"/>
  <c r="Y113" i="1"/>
  <c r="W134" i="1"/>
  <c r="U134" i="1"/>
  <c r="U122" i="1"/>
  <c r="Y96" i="1"/>
  <c r="W130" i="1"/>
  <c r="U130" i="1"/>
  <c r="W126" i="1"/>
  <c r="U126" i="1"/>
  <c r="Y126" i="1"/>
  <c r="V31" i="1"/>
  <c r="W31" i="1" s="1"/>
  <c r="U96" i="1"/>
  <c r="Y130" i="1"/>
  <c r="W146" i="1"/>
  <c r="U146" i="1"/>
  <c r="W142" i="1"/>
  <c r="U142" i="1"/>
  <c r="V24" i="1"/>
  <c r="W24" i="1" s="1"/>
  <c r="U24" i="1"/>
  <c r="Y31" i="1"/>
  <c r="Y139" i="1"/>
  <c r="W139" i="1"/>
  <c r="U139" i="1"/>
  <c r="Y151" i="1"/>
  <c r="W151" i="1"/>
  <c r="Y127" i="1"/>
  <c r="W127" i="1"/>
  <c r="U127" i="1"/>
  <c r="Y143" i="1"/>
  <c r="W143" i="1"/>
  <c r="U143" i="1"/>
  <c r="Y147" i="1"/>
  <c r="W147" i="1"/>
  <c r="U147" i="1"/>
  <c r="Y131" i="1"/>
  <c r="U131" i="1"/>
  <c r="W131" i="1"/>
  <c r="Y123" i="1"/>
  <c r="W123" i="1"/>
  <c r="Y135" i="1"/>
  <c r="W135" i="1"/>
  <c r="V40" i="1"/>
  <c r="W40" i="1" s="1"/>
  <c r="U40" i="1"/>
  <c r="U13" i="1"/>
  <c r="V13" i="1"/>
  <c r="W13" i="1" s="1"/>
  <c r="Y25" i="1"/>
  <c r="V25" i="1"/>
  <c r="W25" i="1" s="1"/>
  <c r="Y37" i="1"/>
  <c r="V37" i="1"/>
  <c r="W37" i="1" s="1"/>
  <c r="Y17" i="1"/>
  <c r="V17" i="1"/>
  <c r="W17" i="1" s="1"/>
  <c r="Y29" i="1"/>
  <c r="U29" i="1"/>
  <c r="V29" i="1"/>
  <c r="W29" i="1" s="1"/>
  <c r="V36" i="1"/>
  <c r="W36" i="1" s="1"/>
  <c r="Y36" i="1"/>
  <c r="U36" i="1"/>
  <c r="Y9" i="1"/>
  <c r="U9" i="1"/>
  <c r="V9" i="1"/>
  <c r="W9" i="1" s="1"/>
  <c r="Y21" i="1"/>
  <c r="U21" i="1"/>
  <c r="V21" i="1"/>
  <c r="W21" i="1" s="1"/>
  <c r="Y33" i="1"/>
  <c r="U33" i="1"/>
  <c r="V33" i="1"/>
  <c r="W33" i="1" s="1"/>
  <c r="M120" i="1" l="1"/>
  <c r="N82" i="1"/>
  <c r="Y156" i="1" l="1"/>
  <c r="W156" i="1"/>
  <c r="U156" i="1"/>
  <c r="R120" i="1"/>
  <c r="O120" i="1"/>
  <c r="O155" i="1" s="1"/>
  <c r="N120" i="1"/>
  <c r="S120" i="1" s="1"/>
  <c r="P120" i="1"/>
  <c r="Y118" i="1"/>
  <c r="W118" i="1"/>
  <c r="U118" i="1"/>
  <c r="R82" i="1"/>
  <c r="O82" i="1"/>
  <c r="O117" i="1" s="1"/>
  <c r="S82" i="1"/>
  <c r="Y80" i="1"/>
  <c r="W80" i="1"/>
  <c r="N77" i="1"/>
  <c r="L77" i="1"/>
  <c r="N76" i="1"/>
  <c r="L76" i="1"/>
  <c r="N75" i="1"/>
  <c r="L75" i="1"/>
  <c r="N74" i="1"/>
  <c r="L74" i="1"/>
  <c r="N73" i="1"/>
  <c r="L73" i="1"/>
  <c r="N72" i="1"/>
  <c r="L72" i="1"/>
  <c r="N71" i="1"/>
  <c r="L71" i="1"/>
  <c r="N70" i="1"/>
  <c r="L70" i="1"/>
  <c r="N69" i="1"/>
  <c r="L69" i="1"/>
  <c r="N68" i="1"/>
  <c r="L68" i="1"/>
  <c r="N67" i="1"/>
  <c r="L67" i="1"/>
  <c r="N66" i="1"/>
  <c r="L66" i="1"/>
  <c r="N65" i="1"/>
  <c r="L65" i="1"/>
  <c r="N64" i="1"/>
  <c r="L64" i="1"/>
  <c r="N63" i="1"/>
  <c r="L63" i="1"/>
  <c r="N62" i="1"/>
  <c r="L62" i="1"/>
  <c r="N61" i="1"/>
  <c r="L61" i="1"/>
  <c r="N60" i="1"/>
  <c r="L60" i="1"/>
  <c r="N59" i="1"/>
  <c r="L59" i="1"/>
  <c r="N58" i="1"/>
  <c r="L58" i="1"/>
  <c r="N57" i="1"/>
  <c r="L57" i="1"/>
  <c r="N56" i="1"/>
  <c r="L56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R6" i="1"/>
  <c r="O6" i="1"/>
  <c r="N6" i="1"/>
  <c r="Q6" i="1" s="1"/>
  <c r="P6" i="1"/>
  <c r="W120" i="1" l="1"/>
  <c r="U120" i="1"/>
  <c r="Q120" i="1"/>
  <c r="Q82" i="1"/>
  <c r="W82" i="1"/>
  <c r="Y82" i="1"/>
  <c r="S6" i="1"/>
  <c r="U82" i="1"/>
  <c r="M6" i="1"/>
  <c r="M78" i="1" s="1"/>
  <c r="Y120" i="1"/>
  <c r="M82" i="1"/>
  <c r="P82" i="1"/>
  <c r="T6" i="1" l="1"/>
  <c r="V6" i="1"/>
  <c r="W6" i="1" s="1"/>
  <c r="W78" i="1" s="1"/>
  <c r="X6" i="1"/>
  <c r="U6" i="1"/>
  <c r="U78" i="1" s="1"/>
  <c r="U80" i="1" s="1"/>
  <c r="Y6" i="1"/>
  <c r="Y78" i="1" s="1"/>
</calcChain>
</file>

<file path=xl/comments1.xml><?xml version="1.0" encoding="utf-8"?>
<comments xmlns="http://schemas.openxmlformats.org/spreadsheetml/2006/main">
  <authors>
    <author>Owner</author>
  </authors>
  <commentList>
    <comment ref="O5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  <comment ref="O81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  <comment ref="Q81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  <comment ref="O119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  <comment ref="Q119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</commentList>
</comments>
</file>

<file path=xl/comments2.xml><?xml version="1.0" encoding="utf-8"?>
<comments xmlns="http://schemas.openxmlformats.org/spreadsheetml/2006/main">
  <authors>
    <author>Owner</author>
  </authors>
  <commentList>
    <comment ref="O5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  <comment ref="K81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 is Assessment 9 in GIIS data</t>
        </r>
      </text>
    </comment>
    <comment ref="O81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  <comment ref="Q81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  <comment ref="K119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 is Assessment 9 in GIIS data</t>
        </r>
      </text>
    </comment>
    <comment ref="O119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  <comment ref="Q119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</commentList>
</comments>
</file>

<file path=xl/comments3.xml><?xml version="1.0" encoding="utf-8"?>
<comments xmlns="http://schemas.openxmlformats.org/spreadsheetml/2006/main">
  <authors>
    <author>Owner</author>
  </authors>
  <commentList>
    <comment ref="O5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  <comment ref="O74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  <comment ref="Q74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  <comment ref="O105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  <comment ref="Q105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</commentList>
</comments>
</file>

<file path=xl/comments4.xml><?xml version="1.0" encoding="utf-8"?>
<comments xmlns="http://schemas.openxmlformats.org/spreadsheetml/2006/main">
  <authors>
    <author>Owner</author>
  </authors>
  <commentList>
    <comment ref="O5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  <comment ref="O84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  <comment ref="Q84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  <comment ref="O125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  <comment ref="Q125" authorId="0" shape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Actually this is Assessment 15 in GIIS data</t>
        </r>
      </text>
    </comment>
  </commentList>
</comments>
</file>

<file path=xl/sharedStrings.xml><?xml version="1.0" encoding="utf-8"?>
<sst xmlns="http://schemas.openxmlformats.org/spreadsheetml/2006/main" count="2555" uniqueCount="384">
  <si>
    <t xml:space="preserve">Yijt = μ  +  αi  + βj  + (βγ)jt + (αβ)ij + εijt </t>
  </si>
  <si>
    <t>English 1</t>
  </si>
  <si>
    <t>NBS-TI</t>
  </si>
  <si>
    <t>SEA-TI</t>
  </si>
  <si>
    <t>PT-TI</t>
  </si>
  <si>
    <t>HYE</t>
  </si>
  <si>
    <t>NBS-TII</t>
  </si>
  <si>
    <t>SEA-TII</t>
  </si>
  <si>
    <t>PT-TII</t>
  </si>
  <si>
    <t>YE</t>
  </si>
  <si>
    <t>Judgment</t>
  </si>
  <si>
    <t>Actual score,</t>
  </si>
  <si>
    <t>LCL</t>
  </si>
  <si>
    <t>Predicted score,</t>
  </si>
  <si>
    <t>Mathematics 2020-2021 - Class 4C</t>
  </si>
  <si>
    <t>Student 1</t>
  </si>
  <si>
    <t>Old code</t>
  </si>
  <si>
    <t>Graph code</t>
  </si>
  <si>
    <t>Student 2</t>
  </si>
  <si>
    <t>A</t>
  </si>
  <si>
    <t>K</t>
  </si>
  <si>
    <t>Student 3</t>
  </si>
  <si>
    <t>B</t>
  </si>
  <si>
    <t>C</t>
  </si>
  <si>
    <t>Student 4</t>
  </si>
  <si>
    <t>I</t>
  </si>
  <si>
    <t>Student 5</t>
  </si>
  <si>
    <t>D</t>
  </si>
  <si>
    <t>Student 6</t>
  </si>
  <si>
    <t>E</t>
  </si>
  <si>
    <t>Student 7</t>
  </si>
  <si>
    <t>F</t>
  </si>
  <si>
    <t>G</t>
  </si>
  <si>
    <t>Student 8</t>
  </si>
  <si>
    <t>Student 9</t>
  </si>
  <si>
    <t>H</t>
  </si>
  <si>
    <t>Student 10</t>
  </si>
  <si>
    <t>Student 11</t>
  </si>
  <si>
    <t>J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</si>
  <si>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</si>
  <si>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</si>
  <si>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</si>
  <si>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</si>
  <si>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</si>
  <si>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</si>
  <si>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</si>
  <si>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</si>
  <si>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</si>
  <si>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</si>
  <si>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Term</t>
  </si>
  <si>
    <t>Estimate</t>
  </si>
  <si>
    <t>Std Error</t>
  </si>
  <si>
    <t>t Ratio</t>
  </si>
  <si>
    <t>Prob&gt;|t|</t>
  </si>
  <si>
    <t>Intercept</t>
  </si>
  <si>
    <t>&lt;.0001</t>
  </si>
  <si>
    <t>RSquare</t>
  </si>
  <si>
    <t>Student[Student A]</t>
  </si>
  <si>
    <t>RSquare Adj</t>
  </si>
  <si>
    <t>Student[Student B]</t>
  </si>
  <si>
    <t>Root Mean Square Error</t>
  </si>
  <si>
    <t>Student[Student C]</t>
  </si>
  <si>
    <t>Mean of Response</t>
  </si>
  <si>
    <t>Student[Student D]</t>
  </si>
  <si>
    <t>Observations (or Sum Wgts)</t>
  </si>
  <si>
    <t>Student[Student E]</t>
  </si>
  <si>
    <t>Student[Student F]</t>
  </si>
  <si>
    <t>Student[Student G]</t>
  </si>
  <si>
    <t>Student[Student H]</t>
  </si>
  <si>
    <t>Student[Student I]</t>
  </si>
  <si>
    <t>Student[Student J]</t>
  </si>
  <si>
    <t>Assessment[Test 1]</t>
  </si>
  <si>
    <t>Assessment[Test 2]</t>
  </si>
  <si>
    <t>Assessment[Test 3]</t>
  </si>
  <si>
    <t>Assessment[Test 4]</t>
  </si>
  <si>
    <t>Assessment[Test 5]</t>
  </si>
  <si>
    <t>Assessment[Test 6]</t>
  </si>
  <si>
    <t>Assessment[Test 7]</t>
  </si>
  <si>
    <t>Assessment[Test 8]</t>
  </si>
  <si>
    <t>Assessment[Test 9]</t>
  </si>
  <si>
    <t>Assessment[Test 10]</t>
  </si>
  <si>
    <t>Assessment[Test 11]</t>
  </si>
  <si>
    <t>Assessment[Test 12]</t>
  </si>
  <si>
    <t>Assessment[Test 13]</t>
  </si>
  <si>
    <t>Assessment[Test 14]</t>
  </si>
  <si>
    <t>Assessment[Test 15]</t>
  </si>
  <si>
    <t>(Time-8.50568)*Student[Student A]</t>
  </si>
  <si>
    <t>(Time-8.50568)*Student[Student B]</t>
  </si>
  <si>
    <t>(Time-8.50568)*Student[Student C]</t>
  </si>
  <si>
    <t>(Time-8.50568)*Student[Student D]</t>
  </si>
  <si>
    <t>(Time-8.50568)*Student[Student E]</t>
  </si>
  <si>
    <t>(Time-8.50568)*Student[Student F]</t>
  </si>
  <si>
    <t>(Time-8.50568)*Student[Student G]</t>
  </si>
  <si>
    <t>(Time-8.50568)*Student[Student H]</t>
  </si>
  <si>
    <t>(Time-8.50568)*Student[Student I]</t>
  </si>
  <si>
    <t>(Time-8.50568)*Student[Student J]</t>
  </si>
  <si>
    <t>Maths</t>
  </si>
  <si>
    <t>English 2020-2021 - Class 4C</t>
  </si>
  <si>
    <t>Student  Assessment</t>
  </si>
  <si>
    <t xml:space="preserve">Science </t>
  </si>
  <si>
    <t>Actual score</t>
  </si>
  <si>
    <t>Predicted score</t>
  </si>
  <si>
    <t>Constant</t>
  </si>
  <si>
    <t>Source</t>
  </si>
  <si>
    <t>Nparm</t>
  </si>
  <si>
    <t>DF</t>
  </si>
  <si>
    <t>Sum of Squares</t>
  </si>
  <si>
    <t>  Student 1</t>
  </si>
  <si>
    <t>Student</t>
  </si>
  <si>
    <t>  Student 2</t>
  </si>
  <si>
    <t>Subject</t>
  </si>
  <si>
    <t>  Student 3</t>
  </si>
  <si>
    <t>Student*Subject</t>
  </si>
  <si>
    <t>  Student 4</t>
  </si>
  <si>
    <t>Assessment*Subject</t>
  </si>
  <si>
    <t>  Student 5</t>
  </si>
  <si>
    <t>  Student 6</t>
  </si>
  <si>
    <t>Mean Square</t>
  </si>
  <si>
    <t>  Student 7</t>
  </si>
  <si>
    <t>Model</t>
  </si>
  <si>
    <t>  Student 8</t>
  </si>
  <si>
    <t>Error</t>
  </si>
  <si>
    <t>  Student 9</t>
  </si>
  <si>
    <t>C. Total</t>
  </si>
  <si>
    <t>  Student 10</t>
  </si>
  <si>
    <t>  Student 11</t>
  </si>
  <si>
    <t>  Student 12</t>
  </si>
  <si>
    <t>  Student 13</t>
  </si>
  <si>
    <t>  Student 14</t>
  </si>
  <si>
    <t>  Student 15</t>
  </si>
  <si>
    <t>  Student 16</t>
  </si>
  <si>
    <t>  Student 17</t>
  </si>
  <si>
    <t>  Student 18</t>
  </si>
  <si>
    <t>  Student 19</t>
  </si>
  <si>
    <t>  Student 20</t>
  </si>
  <si>
    <t>  Student 21</t>
  </si>
  <si>
    <t>Subject[English]</t>
  </si>
  <si>
    <t>Subject[Math]</t>
  </si>
  <si>
    <t>Subject[Science]</t>
  </si>
  <si>
    <t>  Student 1 English</t>
  </si>
  <si>
    <t>  Student 1 Maths</t>
  </si>
  <si>
    <t>  Student 1 Science</t>
  </si>
  <si>
    <t>  Student 2 English</t>
  </si>
  <si>
    <t>  Student 2 Maths</t>
  </si>
  <si>
    <t>  Student 2 Science</t>
  </si>
  <si>
    <t>  Student 3 English</t>
  </si>
  <si>
    <t>  Student 3 Maths</t>
  </si>
  <si>
    <t>  Student 3 Science</t>
  </si>
  <si>
    <t>  Student 4 English</t>
  </si>
  <si>
    <t>  Student 4 Maths</t>
  </si>
  <si>
    <t>  Student 4 Science</t>
  </si>
  <si>
    <t>  Student 5 English</t>
  </si>
  <si>
    <t>  Student 5 Maths</t>
  </si>
  <si>
    <t>  Student 5 Science</t>
  </si>
  <si>
    <t>  Student 6 English</t>
  </si>
  <si>
    <t>  Student 6 Maths</t>
  </si>
  <si>
    <t>  Student 6 Science</t>
  </si>
  <si>
    <t>  Student 7 English</t>
  </si>
  <si>
    <t>  Student 7 Maths</t>
  </si>
  <si>
    <t>  Student 7 Science</t>
  </si>
  <si>
    <t>  Student 8 English</t>
  </si>
  <si>
    <t>  Student 8 Maths</t>
  </si>
  <si>
    <t>  Student 8 Science</t>
  </si>
  <si>
    <t>  Student 9 English</t>
  </si>
  <si>
    <t>  Student 9 Maths</t>
  </si>
  <si>
    <t>  Student 9 Science</t>
  </si>
  <si>
    <t>  Student 10 English</t>
  </si>
  <si>
    <t>  Student 10 Maths</t>
  </si>
  <si>
    <t>  Student 10 Science</t>
  </si>
  <si>
    <t>  Student 11 English</t>
  </si>
  <si>
    <t>  Student 11 Maths</t>
  </si>
  <si>
    <t>  Student 11 Science</t>
  </si>
  <si>
    <t>  Student 12 English</t>
  </si>
  <si>
    <t>  Student 12 Maths</t>
  </si>
  <si>
    <t>  Student 12 Science</t>
  </si>
  <si>
    <t>  Student 13 English</t>
  </si>
  <si>
    <t>  Student 13 Maths</t>
  </si>
  <si>
    <t>  Student 13 Science</t>
  </si>
  <si>
    <t>  Student 14 English</t>
  </si>
  <si>
    <t>  Student 14 Maths</t>
  </si>
  <si>
    <t>  Student 14 Science</t>
  </si>
  <si>
    <t>  Student 15 English</t>
  </si>
  <si>
    <t>  Student 15 Maths</t>
  </si>
  <si>
    <t>  Student 15 Science</t>
  </si>
  <si>
    <t>  Student 16 English</t>
  </si>
  <si>
    <t>  Student 16 Maths</t>
  </si>
  <si>
    <t>  Student 16 Science</t>
  </si>
  <si>
    <t>  Student 17 English</t>
  </si>
  <si>
    <t>  Student 17 Maths</t>
  </si>
  <si>
    <t>  Student 17 Science</t>
  </si>
  <si>
    <t>  Student 18 English</t>
  </si>
  <si>
    <t>  Student 18 Maths</t>
  </si>
  <si>
    <t>  Student 18 Science</t>
  </si>
  <si>
    <t>  Student 19 English</t>
  </si>
  <si>
    <t>  Student 19 Maths</t>
  </si>
  <si>
    <t>  Student 19 Science</t>
  </si>
  <si>
    <t>  Student 20 English</t>
  </si>
  <si>
    <t>  Student 20 Maths</t>
  </si>
  <si>
    <t>  Student 20 Science</t>
  </si>
  <si>
    <t>  Student 21 English</t>
  </si>
  <si>
    <t>  Student 21 Maths</t>
  </si>
  <si>
    <t>  Student 21 Science</t>
  </si>
  <si>
    <t xml:space="preserve">  English Test 1</t>
  </si>
  <si>
    <t xml:space="preserve">  Maths Test 1</t>
  </si>
  <si>
    <t xml:space="preserve">  Science Test 1</t>
  </si>
  <si>
    <t xml:space="preserve">  English Test 2</t>
  </si>
  <si>
    <t xml:space="preserve">  Maths Test 2</t>
  </si>
  <si>
    <t xml:space="preserve">  Science Test 2</t>
  </si>
  <si>
    <t xml:space="preserve">  English Test 3</t>
  </si>
  <si>
    <t xml:space="preserve">  Maths Test 3</t>
  </si>
  <si>
    <t xml:space="preserve">  Science Test 3</t>
  </si>
  <si>
    <t xml:space="preserve">  English Test 4</t>
  </si>
  <si>
    <t xml:space="preserve">  Maths Test 4</t>
  </si>
  <si>
    <t xml:space="preserve">  Science Test 4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</si>
  <si>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</si>
  <si>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</si>
  <si>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</si>
  <si>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</si>
  <si>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</si>
  <si>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</si>
  <si>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</si>
  <si>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Actual 
(Assessment 8)</t>
  </si>
  <si>
    <t>Actual 
(Assessment 10)</t>
  </si>
  <si>
    <r>
      <rPr>
        <vertAlign val="subscript"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  </t>
    </r>
    <r>
      <rPr>
        <vertAlign val="superscript"/>
        <sz val="11"/>
        <color theme="1"/>
        <rFont val="Calibri"/>
        <family val="2"/>
        <scheme val="minor"/>
      </rPr>
      <t>Assessment</t>
    </r>
  </si>
  <si>
    <r>
      <t>LCL
(Ŷ</t>
    </r>
    <r>
      <rPr>
        <i/>
        <sz val="11"/>
        <color rgb="FF000000"/>
        <rFont val="Calibri"/>
        <family val="2"/>
        <scheme val="minor"/>
      </rPr>
      <t>i13</t>
    </r>
    <r>
      <rPr>
        <sz val="11"/>
        <color rgb="FF000000"/>
        <rFont val="Calibri"/>
        <family val="2"/>
        <scheme val="minor"/>
      </rPr>
      <t xml:space="preserve"> - 2σ)</t>
    </r>
  </si>
  <si>
    <r>
      <t>(Ŷ</t>
    </r>
    <r>
      <rPr>
        <i/>
        <sz val="11"/>
        <color rgb="FF000000"/>
        <rFont val="Calibri"/>
        <family val="2"/>
        <scheme val="minor"/>
      </rPr>
      <t>i10</t>
    </r>
    <r>
      <rPr>
        <sz val="11"/>
        <color rgb="FF000000"/>
        <rFont val="Calibri"/>
        <family val="2"/>
        <scheme val="minor"/>
      </rPr>
      <t>)
Predicted score</t>
    </r>
  </si>
  <si>
    <r>
      <t>(Ŷ</t>
    </r>
    <r>
      <rPr>
        <i/>
        <sz val="11"/>
        <color rgb="FF000000"/>
        <rFont val="Calibri"/>
        <family val="2"/>
        <scheme val="minor"/>
      </rPr>
      <t>13</t>
    </r>
    <r>
      <rPr>
        <sz val="11"/>
        <color rgb="FF000000"/>
        <rFont val="Calibri"/>
        <family val="2"/>
        <scheme val="minor"/>
      </rPr>
      <t>)</t>
    </r>
  </si>
  <si>
    <r>
      <t>LCL
(Ŷ</t>
    </r>
    <r>
      <rPr>
        <i/>
        <sz val="11"/>
        <color rgb="FF000000"/>
        <rFont val="Calibri"/>
        <family val="2"/>
        <scheme val="minor"/>
      </rPr>
      <t>i13</t>
    </r>
    <r>
      <rPr>
        <sz val="11"/>
        <color rgb="FF000000"/>
        <rFont val="Calibri"/>
        <family val="2"/>
        <scheme val="minor"/>
      </rPr>
      <t xml:space="preserve"> - σ)</t>
    </r>
  </si>
  <si>
    <r>
      <t>LCL
(Ŷ</t>
    </r>
    <r>
      <rPr>
        <i/>
        <sz val="11"/>
        <color rgb="FF000000"/>
        <rFont val="Calibri"/>
        <family val="2"/>
        <scheme val="minor"/>
      </rPr>
      <t>i13</t>
    </r>
    <r>
      <rPr>
        <sz val="11"/>
        <color rgb="FF000000"/>
        <rFont val="Calibri"/>
        <family val="2"/>
        <scheme val="minor"/>
      </rPr>
      <t xml:space="preserve"> - 3σ)</t>
    </r>
  </si>
  <si>
    <r>
      <t>LCL
(Ŷi</t>
    </r>
    <r>
      <rPr>
        <i/>
        <sz val="11"/>
        <color rgb="FF000000"/>
        <rFont val="Calibri"/>
        <family val="2"/>
        <scheme val="minor"/>
      </rPr>
      <t>23</t>
    </r>
    <r>
      <rPr>
        <sz val="11"/>
        <color rgb="FF000000"/>
        <rFont val="Calibri"/>
        <family val="2"/>
        <scheme val="minor"/>
      </rPr>
      <t xml:space="preserve"> - 2σ)</t>
    </r>
  </si>
  <si>
    <r>
      <t>(Ŷ</t>
    </r>
    <r>
      <rPr>
        <i/>
        <sz val="11"/>
        <color rgb="FF000000"/>
        <rFont val="Calibri"/>
        <family val="2"/>
        <scheme val="minor"/>
      </rPr>
      <t>23</t>
    </r>
    <r>
      <rPr>
        <sz val="11"/>
        <color rgb="FF000000"/>
        <rFont val="Calibri"/>
        <family val="2"/>
        <scheme val="minor"/>
      </rPr>
      <t>)</t>
    </r>
  </si>
  <si>
    <r>
      <t>LCL
(Ŷi</t>
    </r>
    <r>
      <rPr>
        <i/>
        <sz val="11"/>
        <color rgb="FF000000"/>
        <rFont val="Calibri"/>
        <family val="2"/>
        <scheme val="minor"/>
      </rPr>
      <t>23</t>
    </r>
    <r>
      <rPr>
        <sz val="11"/>
        <color rgb="FF000000"/>
        <rFont val="Calibri"/>
        <family val="2"/>
        <scheme val="minor"/>
      </rPr>
      <t xml:space="preserve"> - σ)</t>
    </r>
  </si>
  <si>
    <r>
      <t>LCL
(Ŷi</t>
    </r>
    <r>
      <rPr>
        <i/>
        <sz val="11"/>
        <color rgb="FF000000"/>
        <rFont val="Calibri"/>
        <family val="2"/>
        <scheme val="minor"/>
      </rPr>
      <t>23</t>
    </r>
    <r>
      <rPr>
        <sz val="11"/>
        <color rgb="FF000000"/>
        <rFont val="Calibri"/>
        <family val="2"/>
        <scheme val="minor"/>
      </rPr>
      <t xml:space="preserve"> - 3σ)</t>
    </r>
  </si>
  <si>
    <r>
      <t>LCL
(Ŷ</t>
    </r>
    <r>
      <rPr>
        <i/>
        <sz val="11"/>
        <color rgb="FF000000"/>
        <rFont val="Calibri"/>
        <family val="2"/>
        <scheme val="minor"/>
      </rPr>
      <t>i33</t>
    </r>
    <r>
      <rPr>
        <sz val="11"/>
        <color rgb="FF000000"/>
        <rFont val="Calibri"/>
        <family val="2"/>
        <scheme val="minor"/>
      </rPr>
      <t xml:space="preserve"> - 2σ)</t>
    </r>
  </si>
  <si>
    <r>
      <t>(Ŷ3</t>
    </r>
    <r>
      <rPr>
        <i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)</t>
    </r>
  </si>
  <si>
    <r>
      <t>LCL
(Ŷ</t>
    </r>
    <r>
      <rPr>
        <i/>
        <sz val="11"/>
        <color rgb="FF000000"/>
        <rFont val="Calibri"/>
        <family val="2"/>
        <scheme val="minor"/>
      </rPr>
      <t>i33</t>
    </r>
    <r>
      <rPr>
        <sz val="11"/>
        <color rgb="FF000000"/>
        <rFont val="Calibri"/>
        <family val="2"/>
        <scheme val="minor"/>
      </rPr>
      <t xml:space="preserve"> - σ)</t>
    </r>
  </si>
  <si>
    <r>
      <t>LCL
(Ŷ</t>
    </r>
    <r>
      <rPr>
        <i/>
        <sz val="11"/>
        <color rgb="FF000000"/>
        <rFont val="Calibri"/>
        <family val="2"/>
        <scheme val="minor"/>
      </rPr>
      <t>i33</t>
    </r>
    <r>
      <rPr>
        <sz val="11"/>
        <color rgb="FF000000"/>
        <rFont val="Calibri"/>
        <family val="2"/>
        <scheme val="minor"/>
      </rPr>
      <t xml:space="preserve"> - 3σ)</t>
    </r>
  </si>
  <si>
    <t xml:space="preserve">Noida 8A 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</si>
  <si>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</si>
  <si>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</si>
  <si>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</si>
  <si>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</si>
  <si>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</si>
  <si>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</si>
  <si>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</si>
  <si>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</si>
  <si>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</si>
  <si>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</si>
  <si>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</si>
  <si>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</si>
  <si>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  Student 22</t>
  </si>
  <si>
    <t>  Student 23</t>
  </si>
  <si>
    <t>  Student 24</t>
  </si>
  <si>
    <t>  Student 25</t>
  </si>
  <si>
    <t>  Student 26</t>
  </si>
  <si>
    <t>  Student 27</t>
  </si>
  <si>
    <t>  Student 28</t>
  </si>
  <si>
    <t>  Student 29</t>
  </si>
  <si>
    <t>  Student 30</t>
  </si>
  <si>
    <t>  Student 31</t>
  </si>
  <si>
    <t>  Student 32</t>
  </si>
  <si>
    <t>  Student 33</t>
  </si>
  <si>
    <t>  Student 34</t>
  </si>
  <si>
    <t>  Student 35</t>
  </si>
  <si>
    <t>  Student 22 English</t>
  </si>
  <si>
    <t>  Student 22 Maths</t>
  </si>
  <si>
    <t>  Student 22 Science</t>
  </si>
  <si>
    <t>  Student 23 English</t>
  </si>
  <si>
    <t>  Student 23 Maths</t>
  </si>
  <si>
    <t>  Student 23 Science</t>
  </si>
  <si>
    <t>  Student 24 English</t>
  </si>
  <si>
    <t>  Student 24 Maths</t>
  </si>
  <si>
    <t>  Student 24 Science</t>
  </si>
  <si>
    <t>  Student 25 English</t>
  </si>
  <si>
    <t>  Student 25 Maths</t>
  </si>
  <si>
    <t>  Student 25 Science</t>
  </si>
  <si>
    <t>  Student 26 English</t>
  </si>
  <si>
    <t>  Student 26 Maths</t>
  </si>
  <si>
    <t>  Student 26 Science</t>
  </si>
  <si>
    <t>  Student 27 English</t>
  </si>
  <si>
    <t>  Student 27 Maths</t>
  </si>
  <si>
    <t>  Student 27 Science</t>
  </si>
  <si>
    <t>  Student 28 English</t>
  </si>
  <si>
    <t>  Student 28 Maths</t>
  </si>
  <si>
    <t>  Student 28 Science</t>
  </si>
  <si>
    <t>  Student 29 English</t>
  </si>
  <si>
    <t>  Student 29 Maths</t>
  </si>
  <si>
    <t>  Student 29 Science</t>
  </si>
  <si>
    <t>  Student 30 English</t>
  </si>
  <si>
    <t>  Student 30 Maths</t>
  </si>
  <si>
    <t>  Student 30 Science</t>
  </si>
  <si>
    <t>  Student 31 English</t>
  </si>
  <si>
    <t>  Student 31 Maths</t>
  </si>
  <si>
    <t>  Student 31 Science</t>
  </si>
  <si>
    <t>  Student 32 English</t>
  </si>
  <si>
    <t>  Student 32 Maths</t>
  </si>
  <si>
    <t>  Student 32 Science</t>
  </si>
  <si>
    <t>  Student 33 English</t>
  </si>
  <si>
    <t>  Student 33 Maths</t>
  </si>
  <si>
    <t>  Student 33 Science</t>
  </si>
  <si>
    <t>  Student 34 English</t>
  </si>
  <si>
    <t>  Student 34 Maths</t>
  </si>
  <si>
    <t>  Student 34 Science</t>
  </si>
  <si>
    <t>  Student 35 English</t>
  </si>
  <si>
    <t>  Student 35 Maths</t>
  </si>
  <si>
    <t>  Student 35 Science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</si>
  <si>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</si>
  <si>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</si>
  <si>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</si>
  <si>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</si>
  <si>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</si>
  <si>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</si>
  <si>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</si>
  <si>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</si>
  <si>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</si>
  <si>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</si>
  <si>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</si>
  <si>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</si>
  <si>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</si>
  <si>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</si>
  <si>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</si>
  <si>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</si>
  <si>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</si>
  <si>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</si>
  <si>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</si>
  <si>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</si>
  <si>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</si>
  <si>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</si>
  <si>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</si>
  <si>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</si>
  <si>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65</t>
  </si>
  <si>
    <t>Student 66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</si>
  <si>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</si>
  <si>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</si>
  <si>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</si>
  <si>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</si>
  <si>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</si>
  <si>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</si>
  <si>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</si>
  <si>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</si>
  <si>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Student 75</t>
  </si>
  <si>
    <t>  Student 36</t>
  </si>
  <si>
    <t>  Student 37</t>
  </si>
  <si>
    <t>  Student 38</t>
  </si>
  <si>
    <t>  Student 36 English</t>
  </si>
  <si>
    <t>  Student 36 Maths</t>
  </si>
  <si>
    <t>  Student 37 English</t>
  </si>
  <si>
    <t>  Student 37 Maths</t>
  </si>
  <si>
    <t>  Student 38 English</t>
  </si>
  <si>
    <t>  Student 38 Maths</t>
  </si>
  <si>
    <t>  Test 1 English</t>
  </si>
  <si>
    <t>  Test 1 Maths</t>
  </si>
  <si>
    <t>  Test 1 Science</t>
  </si>
  <si>
    <t>  Test 2 English</t>
  </si>
  <si>
    <t>  Test 2 Maths</t>
  </si>
  <si>
    <t>  Test 2 Science</t>
  </si>
  <si>
    <t>  Test 3 English</t>
  </si>
  <si>
    <t>  Test 3 Maths</t>
  </si>
  <si>
    <t>  Test 3 Science</t>
  </si>
  <si>
    <t>  Test 4 English</t>
  </si>
  <si>
    <t>  Test 4 Maths</t>
  </si>
  <si>
    <t>  Test 4 Science</t>
  </si>
  <si>
    <t xml:space="preserve">, </t>
  </si>
  <si>
    <t>normal</t>
  </si>
  <si>
    <t>warning</t>
  </si>
  <si>
    <t>Number</t>
  </si>
  <si>
    <t>English</t>
  </si>
  <si>
    <t>Science</t>
  </si>
  <si>
    <t xml:space="preserve"> </t>
  </si>
  <si>
    <r>
      <t>LCL
(Ŷ</t>
    </r>
    <r>
      <rPr>
        <b/>
        <i/>
        <sz val="10"/>
        <color rgb="FF000000"/>
        <rFont val="Calibri"/>
        <family val="2"/>
        <scheme val="minor"/>
      </rPr>
      <t>i13</t>
    </r>
    <r>
      <rPr>
        <b/>
        <sz val="10"/>
        <color rgb="FF000000"/>
        <rFont val="Calibri"/>
        <family val="2"/>
        <scheme val="minor"/>
      </rPr>
      <t xml:space="preserve"> - 2σ)</t>
    </r>
  </si>
  <si>
    <r>
      <t>(Ŷ</t>
    </r>
    <r>
      <rPr>
        <b/>
        <i/>
        <sz val="10"/>
        <color rgb="FF000000"/>
        <rFont val="Calibri"/>
        <family val="2"/>
        <scheme val="minor"/>
      </rPr>
      <t>i10</t>
    </r>
    <r>
      <rPr>
        <b/>
        <sz val="10"/>
        <color rgb="FF000000"/>
        <rFont val="Calibri"/>
        <family val="2"/>
        <scheme val="minor"/>
      </rPr>
      <t>)
Predicted score</t>
    </r>
  </si>
  <si>
    <t>  Student 36 Science</t>
  </si>
  <si>
    <t>  Student 37 Science</t>
  </si>
  <si>
    <t>  Student 38 Science</t>
  </si>
  <si>
    <r>
      <t>LCL
(Ŷ</t>
    </r>
    <r>
      <rPr>
        <b/>
        <i/>
        <sz val="9"/>
        <color rgb="FF000000"/>
        <rFont val="Calibri"/>
        <family val="2"/>
        <scheme val="minor"/>
      </rPr>
      <t>i13</t>
    </r>
    <r>
      <rPr>
        <b/>
        <sz val="9"/>
        <color rgb="FF000000"/>
        <rFont val="Calibri"/>
        <family val="2"/>
        <scheme val="minor"/>
      </rPr>
      <t xml:space="preserve"> - 2σ)</t>
    </r>
  </si>
  <si>
    <r>
      <t>(Ŷ</t>
    </r>
    <r>
      <rPr>
        <b/>
        <i/>
        <sz val="9"/>
        <color rgb="FF000000"/>
        <rFont val="Calibri"/>
        <family val="2"/>
        <scheme val="minor"/>
      </rPr>
      <t>i10</t>
    </r>
    <r>
      <rPr>
        <b/>
        <sz val="9"/>
        <color rgb="FF000000"/>
        <rFont val="Calibri"/>
        <family val="2"/>
        <scheme val="minor"/>
      </rPr>
      <t>)
Predicted score</t>
    </r>
  </si>
  <si>
    <t>LCL
(Ŷi13 - 2σ)</t>
  </si>
  <si>
    <t>(Ŷi10)
Predicted score</t>
  </si>
  <si>
    <t>Student Assessment</t>
  </si>
  <si>
    <t>English - 8A</t>
  </si>
  <si>
    <t>Maths - 8A</t>
  </si>
  <si>
    <t>Science - 8A</t>
  </si>
  <si>
    <t>LCL
(Ŷi23 - 2σ)</t>
  </si>
  <si>
    <t>LCL
(Ŷi33 - 2σ)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</si>
</sst>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"/>
  </numFmts>
  <fonts count="3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FE2F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58">
    <xf numFmtId="0" fontId="0" fillId="0" borderId="0" xfId="0"/>
    <xf numFmtId="0" fontId="2" fillId="0" borderId="0" xfId="0" applyFont="1" applyFill="1"/>
    <xf numFmtId="0" fontId="5" fillId="0" borderId="0" xfId="0" applyFont="1"/>
    <xf numFmtId="0" fontId="8" fillId="0" borderId="0" xfId="1" applyFont="1" applyFill="1" applyAlignment="1">
      <alignment horizontal="center"/>
    </xf>
    <xf numFmtId="0" fontId="8" fillId="0" borderId="0" xfId="0" applyFont="1" applyAlignment="1">
      <alignment vertical="center" wrapText="1"/>
    </xf>
    <xf numFmtId="0" fontId="10" fillId="0" borderId="0" xfId="0" applyFont="1"/>
    <xf numFmtId="0" fontId="13" fillId="0" borderId="0" xfId="1" applyFont="1" applyFill="1" applyAlignment="1">
      <alignment horizontal="center"/>
    </xf>
    <xf numFmtId="0" fontId="13" fillId="0" borderId="0" xfId="1" applyFont="1" applyFill="1"/>
    <xf numFmtId="0" fontId="13" fillId="0" borderId="0" xfId="1" applyFont="1" applyAlignment="1">
      <alignment vertical="center"/>
    </xf>
    <xf numFmtId="0" fontId="13" fillId="0" borderId="0" xfId="1" applyFont="1" applyAlignment="1">
      <alignment horizontal="center" vertical="center"/>
    </xf>
    <xf numFmtId="0" fontId="13" fillId="0" borderId="0" xfId="1" applyFont="1" applyAlignment="1">
      <alignment horizontal="center"/>
    </xf>
    <xf numFmtId="0" fontId="13" fillId="0" borderId="0" xfId="1" applyFont="1"/>
    <xf numFmtId="0" fontId="2" fillId="0" borderId="0" xfId="1" applyFont="1"/>
    <xf numFmtId="0" fontId="13" fillId="0" borderId="4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  <xf numFmtId="0" fontId="13" fillId="4" borderId="4" xfId="1" applyFont="1" applyFill="1" applyBorder="1" applyAlignment="1">
      <alignment horizontal="center" vertical="center" wrapText="1"/>
    </xf>
    <xf numFmtId="0" fontId="13" fillId="4" borderId="5" xfId="1" applyFont="1" applyFill="1" applyBorder="1" applyAlignment="1">
      <alignment horizontal="center" vertical="center" wrapText="1"/>
    </xf>
    <xf numFmtId="0" fontId="13" fillId="5" borderId="0" xfId="1" applyFont="1" applyFill="1" applyAlignment="1">
      <alignment horizontal="right"/>
    </xf>
    <xf numFmtId="164" fontId="13" fillId="2" borderId="1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13" fillId="6" borderId="6" xfId="3" applyFont="1" applyFill="1" applyBorder="1" applyAlignment="1">
      <alignment horizontal="center"/>
    </xf>
    <xf numFmtId="164" fontId="13" fillId="2" borderId="2" xfId="1" applyNumberFormat="1" applyFont="1" applyFill="1" applyBorder="1" applyAlignment="1">
      <alignment horizontal="center"/>
    </xf>
    <xf numFmtId="0" fontId="13" fillId="0" borderId="7" xfId="1" applyFont="1" applyFill="1" applyBorder="1" applyAlignment="1">
      <alignment horizontal="center"/>
    </xf>
    <xf numFmtId="164" fontId="13" fillId="0" borderId="1" xfId="1" applyNumberFormat="1" applyFont="1" applyBorder="1" applyAlignment="1">
      <alignment horizontal="center"/>
    </xf>
    <xf numFmtId="164" fontId="13" fillId="0" borderId="1" xfId="1" applyNumberFormat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3" fillId="0" borderId="0" xfId="1" applyFont="1" applyAlignment="1">
      <alignment horizontal="left"/>
    </xf>
    <xf numFmtId="164" fontId="13" fillId="2" borderId="9" xfId="1" applyNumberFormat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164" fontId="13" fillId="2" borderId="0" xfId="1" applyNumberFormat="1" applyFont="1" applyFill="1" applyBorder="1" applyAlignment="1">
      <alignment horizontal="center"/>
    </xf>
    <xf numFmtId="165" fontId="13" fillId="0" borderId="0" xfId="1" applyNumberFormat="1" applyFont="1"/>
    <xf numFmtId="0" fontId="2" fillId="0" borderId="0" xfId="1" applyFont="1" applyFill="1"/>
    <xf numFmtId="0" fontId="2" fillId="0" borderId="0" xfId="1" applyFont="1" applyFill="1" applyAlignment="1">
      <alignment horizontal="center"/>
    </xf>
    <xf numFmtId="0" fontId="13" fillId="0" borderId="0" xfId="1" applyFont="1" applyAlignment="1"/>
    <xf numFmtId="0" fontId="13" fillId="0" borderId="11" xfId="1" applyFont="1" applyBorder="1" applyAlignment="1">
      <alignment horizontal="center"/>
    </xf>
    <xf numFmtId="0" fontId="13" fillId="0" borderId="0" xfId="0" applyFont="1" applyAlignment="1">
      <alignment vertical="center" wrapText="1"/>
    </xf>
    <xf numFmtId="0" fontId="13" fillId="0" borderId="1" xfId="1" applyFont="1" applyBorder="1" applyAlignment="1">
      <alignment horizontal="center"/>
    </xf>
    <xf numFmtId="0" fontId="13" fillId="9" borderId="1" xfId="1" applyFont="1" applyFill="1" applyBorder="1" applyAlignment="1">
      <alignment horizontal="center"/>
    </xf>
    <xf numFmtId="0" fontId="2" fillId="0" borderId="12" xfId="1" applyFont="1" applyFill="1" applyBorder="1"/>
    <xf numFmtId="0" fontId="2" fillId="0" borderId="13" xfId="1" applyFont="1" applyFill="1" applyBorder="1"/>
    <xf numFmtId="0" fontId="2" fillId="0" borderId="14" xfId="1" applyFont="1" applyFill="1" applyBorder="1"/>
    <xf numFmtId="0" fontId="13" fillId="0" borderId="0" xfId="0" applyFont="1" applyAlignment="1">
      <alignment horizontal="right" vertical="center" wrapText="1"/>
    </xf>
    <xf numFmtId="0" fontId="13" fillId="0" borderId="0" xfId="0" applyFont="1" applyAlignment="1">
      <alignment horizontal="center" vertical="center" wrapText="1"/>
    </xf>
    <xf numFmtId="1" fontId="8" fillId="11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/>
    <xf numFmtId="1" fontId="8" fillId="11" borderId="17" xfId="0" applyNumberFormat="1" applyFont="1" applyFill="1" applyBorder="1" applyAlignment="1">
      <alignment horizontal="center" vertical="center" wrapText="1"/>
    </xf>
    <xf numFmtId="1" fontId="11" fillId="11" borderId="17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/>
    <xf numFmtId="1" fontId="10" fillId="11" borderId="1" xfId="0" applyNumberFormat="1" applyFont="1" applyFill="1" applyBorder="1" applyAlignment="1">
      <alignment horizontal="center"/>
    </xf>
    <xf numFmtId="1" fontId="11" fillId="11" borderId="1" xfId="0" applyNumberFormat="1" applyFont="1" applyFill="1" applyBorder="1" applyAlignment="1">
      <alignment horizontal="center"/>
    </xf>
    <xf numFmtId="0" fontId="8" fillId="12" borderId="1" xfId="0" applyFont="1" applyFill="1" applyBorder="1" applyAlignment="1">
      <alignment horizontal="right" vertical="center" wrapText="1"/>
    </xf>
    <xf numFmtId="2" fontId="8" fillId="12" borderId="1" xfId="0" applyNumberFormat="1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8" fillId="3" borderId="0" xfId="0" applyFont="1" applyFill="1" applyAlignment="1">
      <alignment vertical="center" wrapText="1"/>
    </xf>
    <xf numFmtId="0" fontId="8" fillId="12" borderId="1" xfId="0" applyFont="1" applyFill="1" applyBorder="1" applyAlignment="1">
      <alignment vertical="center" wrapText="1"/>
    </xf>
    <xf numFmtId="0" fontId="13" fillId="0" borderId="18" xfId="1" applyFont="1" applyBorder="1" applyAlignment="1">
      <alignment horizontal="center"/>
    </xf>
    <xf numFmtId="0" fontId="6" fillId="0" borderId="19" xfId="1" applyFont="1" applyFill="1" applyBorder="1" applyAlignment="1">
      <alignment horizontal="center" vertical="center" wrapText="1"/>
    </xf>
    <xf numFmtId="0" fontId="2" fillId="0" borderId="4" xfId="2" applyFont="1" applyFill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 wrapText="1"/>
    </xf>
    <xf numFmtId="0" fontId="2" fillId="0" borderId="20" xfId="2" applyFont="1" applyBorder="1" applyAlignment="1">
      <alignment horizontal="center" vertical="center" wrapText="1"/>
    </xf>
    <xf numFmtId="0" fontId="13" fillId="0" borderId="7" xfId="0" applyFont="1" applyFill="1" applyBorder="1"/>
    <xf numFmtId="0" fontId="2" fillId="0" borderId="0" xfId="1" applyFont="1" applyFill="1" applyBorder="1" applyAlignment="1">
      <alignment horizontal="center"/>
    </xf>
    <xf numFmtId="0" fontId="13" fillId="0" borderId="0" xfId="1" applyFont="1" applyBorder="1" applyAlignment="1">
      <alignment horizontal="center"/>
    </xf>
    <xf numFmtId="0" fontId="13" fillId="0" borderId="0" xfId="1" applyFont="1" applyBorder="1"/>
    <xf numFmtId="0" fontId="13" fillId="0" borderId="0" xfId="1" applyFont="1" applyBorder="1" applyAlignment="1"/>
    <xf numFmtId="0" fontId="13" fillId="0" borderId="21" xfId="1" applyFont="1" applyBorder="1"/>
    <xf numFmtId="0" fontId="2" fillId="0" borderId="0" xfId="1" applyFont="1" applyBorder="1"/>
    <xf numFmtId="165" fontId="13" fillId="0" borderId="0" xfId="1" applyNumberFormat="1" applyFont="1" applyBorder="1"/>
    <xf numFmtId="165" fontId="13" fillId="0" borderId="21" xfId="1" applyNumberFormat="1" applyFont="1" applyBorder="1"/>
    <xf numFmtId="0" fontId="13" fillId="0" borderId="22" xfId="0" applyFont="1" applyFill="1" applyBorder="1"/>
    <xf numFmtId="0" fontId="13" fillId="0" borderId="9" xfId="0" applyFont="1" applyFill="1" applyBorder="1"/>
    <xf numFmtId="1" fontId="8" fillId="11" borderId="9" xfId="0" applyNumberFormat="1" applyFont="1" applyFill="1" applyBorder="1" applyAlignment="1">
      <alignment horizontal="center" vertical="center" wrapText="1"/>
    </xf>
    <xf numFmtId="0" fontId="8" fillId="0" borderId="9" xfId="0" applyFont="1" applyFill="1" applyBorder="1"/>
    <xf numFmtId="0" fontId="13" fillId="6" borderId="23" xfId="3" applyFont="1" applyFill="1" applyBorder="1" applyAlignment="1">
      <alignment horizontal="center"/>
    </xf>
    <xf numFmtId="164" fontId="13" fillId="2" borderId="24" xfId="1" applyNumberFormat="1" applyFont="1" applyFill="1" applyBorder="1" applyAlignment="1">
      <alignment horizontal="center"/>
    </xf>
    <xf numFmtId="164" fontId="13" fillId="2" borderId="25" xfId="1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1" fontId="8" fillId="11" borderId="27" xfId="0" applyNumberFormat="1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1" fontId="8" fillId="10" borderId="1" xfId="0" applyNumberFormat="1" applyFont="1" applyFill="1" applyBorder="1" applyAlignment="1">
      <alignment horizontal="center" vertical="center" wrapText="1"/>
    </xf>
    <xf numFmtId="1" fontId="8" fillId="14" borderId="1" xfId="0" applyNumberFormat="1" applyFont="1" applyFill="1" applyBorder="1" applyAlignment="1">
      <alignment horizontal="center"/>
    </xf>
    <xf numFmtId="0" fontId="8" fillId="14" borderId="1" xfId="0" applyFont="1" applyFill="1" applyBorder="1"/>
    <xf numFmtId="0" fontId="8" fillId="13" borderId="0" xfId="0" applyFont="1" applyFill="1" applyAlignment="1">
      <alignment vertical="center" wrapText="1"/>
    </xf>
    <xf numFmtId="166" fontId="9" fillId="13" borderId="1" xfId="0" applyNumberFormat="1" applyFont="1" applyFill="1" applyBorder="1" applyAlignment="1">
      <alignment horizontal="right" vertical="center" wrapText="1"/>
    </xf>
    <xf numFmtId="0" fontId="9" fillId="13" borderId="1" xfId="0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8" fillId="13" borderId="1" xfId="0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right" vertical="center" wrapText="1"/>
    </xf>
    <xf numFmtId="0" fontId="8" fillId="9" borderId="1" xfId="0" applyFont="1" applyFill="1" applyBorder="1" applyAlignment="1">
      <alignment horizontal="right" vertical="center" wrapText="1"/>
    </xf>
    <xf numFmtId="166" fontId="13" fillId="0" borderId="0" xfId="1" applyNumberFormat="1" applyFont="1"/>
    <xf numFmtId="0" fontId="12" fillId="9" borderId="1" xfId="1" applyFont="1" applyFill="1" applyBorder="1" applyAlignment="1">
      <alignment horizontal="center"/>
    </xf>
    <xf numFmtId="0" fontId="8" fillId="0" borderId="1" xfId="0" applyFont="1" applyBorder="1"/>
    <xf numFmtId="2" fontId="9" fillId="9" borderId="1" xfId="0" applyNumberFormat="1" applyFont="1" applyFill="1" applyBorder="1"/>
    <xf numFmtId="2" fontId="8" fillId="0" borderId="1" xfId="0" applyNumberFormat="1" applyFont="1" applyBorder="1"/>
    <xf numFmtId="1" fontId="8" fillId="15" borderId="15" xfId="0" applyNumberFormat="1" applyFont="1" applyFill="1" applyBorder="1" applyAlignment="1">
      <alignment horizontal="center" vertical="center" wrapText="1"/>
    </xf>
    <xf numFmtId="0" fontId="17" fillId="15" borderId="15" xfId="0" applyFont="1" applyFill="1" applyBorder="1" applyAlignment="1">
      <alignment horizontal="center" vertical="center" wrapText="1"/>
    </xf>
    <xf numFmtId="1" fontId="17" fillId="16" borderId="15" xfId="0" applyNumberFormat="1" applyFont="1" applyFill="1" applyBorder="1" applyAlignment="1">
      <alignment horizontal="center" vertical="center" wrapText="1"/>
    </xf>
    <xf numFmtId="1" fontId="17" fillId="15" borderId="15" xfId="0" applyNumberFormat="1" applyFont="1" applyFill="1" applyBorder="1" applyAlignment="1">
      <alignment horizontal="center" vertical="center" wrapText="1"/>
    </xf>
    <xf numFmtId="1" fontId="18" fillId="16" borderId="15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right" vertical="center" wrapText="1"/>
    </xf>
    <xf numFmtId="0" fontId="20" fillId="9" borderId="1" xfId="0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right" vertical="center" wrapText="1"/>
    </xf>
    <xf numFmtId="0" fontId="8" fillId="9" borderId="0" xfId="0" applyFont="1" applyFill="1" applyAlignment="1">
      <alignment vertical="center" wrapText="1"/>
    </xf>
    <xf numFmtId="1" fontId="13" fillId="2" borderId="1" xfId="1" applyNumberFormat="1" applyFont="1" applyFill="1" applyBorder="1" applyAlignment="1">
      <alignment horizontal="center"/>
    </xf>
    <xf numFmtId="1" fontId="2" fillId="2" borderId="1" xfId="1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1" fontId="13" fillId="2" borderId="9" xfId="1" applyNumberFormat="1" applyFont="1" applyFill="1" applyBorder="1" applyAlignment="1">
      <alignment horizontal="center"/>
    </xf>
    <xf numFmtId="0" fontId="13" fillId="0" borderId="17" xfId="1" applyFont="1" applyBorder="1" applyAlignment="1">
      <alignment horizontal="center"/>
    </xf>
    <xf numFmtId="2" fontId="13" fillId="12" borderId="25" xfId="0" applyNumberFormat="1" applyFont="1" applyFill="1" applyBorder="1" applyAlignment="1">
      <alignment horizontal="right" vertical="center" wrapText="1"/>
    </xf>
    <xf numFmtId="0" fontId="12" fillId="12" borderId="28" xfId="0" applyFont="1" applyFill="1" applyBorder="1" applyAlignment="1">
      <alignment vertical="center" wrapText="1"/>
    </xf>
    <xf numFmtId="0" fontId="12" fillId="12" borderId="29" xfId="0" applyFont="1" applyFill="1" applyBorder="1" applyAlignment="1">
      <alignment horizontal="right" vertical="center" wrapText="1"/>
    </xf>
    <xf numFmtId="166" fontId="12" fillId="12" borderId="30" xfId="0" applyNumberFormat="1" applyFont="1" applyFill="1" applyBorder="1" applyAlignment="1">
      <alignment horizontal="right" vertical="center" wrapText="1"/>
    </xf>
    <xf numFmtId="1" fontId="13" fillId="0" borderId="7" xfId="1" applyNumberFormat="1" applyFont="1" applyFill="1" applyBorder="1" applyAlignment="1">
      <alignment horizontal="center"/>
    </xf>
    <xf numFmtId="1" fontId="13" fillId="0" borderId="1" xfId="1" applyNumberFormat="1" applyFont="1" applyBorder="1" applyAlignment="1">
      <alignment horizontal="center"/>
    </xf>
    <xf numFmtId="1" fontId="13" fillId="0" borderId="22" xfId="1" applyNumberFormat="1" applyFont="1" applyFill="1" applyBorder="1" applyAlignment="1">
      <alignment horizontal="center"/>
    </xf>
    <xf numFmtId="1" fontId="13" fillId="0" borderId="9" xfId="1" applyNumberFormat="1" applyFont="1" applyBorder="1" applyAlignment="1">
      <alignment horizontal="center"/>
    </xf>
    <xf numFmtId="1" fontId="13" fillId="0" borderId="1" xfId="1" applyNumberFormat="1" applyFont="1" applyFill="1" applyBorder="1" applyAlignment="1">
      <alignment horizontal="center"/>
    </xf>
    <xf numFmtId="1" fontId="13" fillId="0" borderId="9" xfId="1" applyNumberFormat="1" applyFont="1" applyFill="1" applyBorder="1" applyAlignment="1">
      <alignment horizontal="center"/>
    </xf>
    <xf numFmtId="1" fontId="13" fillId="6" borderId="6" xfId="3" applyNumberFormat="1" applyFont="1" applyFill="1" applyBorder="1" applyAlignment="1">
      <alignment horizontal="center"/>
    </xf>
    <xf numFmtId="1" fontId="13" fillId="2" borderId="2" xfId="1" applyNumberFormat="1" applyFont="1" applyFill="1" applyBorder="1" applyAlignment="1">
      <alignment horizontal="center"/>
    </xf>
    <xf numFmtId="1" fontId="13" fillId="6" borderId="23" xfId="3" applyNumberFormat="1" applyFont="1" applyFill="1" applyBorder="1" applyAlignment="1">
      <alignment horizontal="center"/>
    </xf>
    <xf numFmtId="1" fontId="13" fillId="2" borderId="24" xfId="1" applyNumberFormat="1" applyFont="1" applyFill="1" applyBorder="1" applyAlignment="1">
      <alignment horizontal="center"/>
    </xf>
    <xf numFmtId="0" fontId="2" fillId="0" borderId="17" xfId="2" applyFont="1" applyBorder="1" applyAlignment="1">
      <alignment horizontal="center" vertical="center" wrapText="1"/>
    </xf>
    <xf numFmtId="1" fontId="13" fillId="2" borderId="8" xfId="1" applyNumberFormat="1" applyFont="1" applyFill="1" applyBorder="1" applyAlignment="1">
      <alignment horizontal="center"/>
    </xf>
    <xf numFmtId="1" fontId="13" fillId="2" borderId="10" xfId="1" applyNumberFormat="1" applyFont="1" applyFill="1" applyBorder="1" applyAlignment="1">
      <alignment horizontal="center"/>
    </xf>
    <xf numFmtId="0" fontId="13" fillId="12" borderId="1" xfId="0" applyFont="1" applyFill="1" applyBorder="1" applyAlignment="1">
      <alignment vertical="center" wrapText="1"/>
    </xf>
    <xf numFmtId="0" fontId="13" fillId="12" borderId="1" xfId="0" applyFont="1" applyFill="1" applyBorder="1" applyAlignment="1">
      <alignment horizontal="right" vertical="center" wrapText="1"/>
    </xf>
    <xf numFmtId="0" fontId="2" fillId="0" borderId="34" xfId="2" applyFont="1" applyBorder="1" applyAlignment="1">
      <alignment horizontal="center" vertical="center" wrapText="1"/>
    </xf>
    <xf numFmtId="1" fontId="13" fillId="2" borderId="1" xfId="1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1" fontId="8" fillId="2" borderId="1" xfId="1" applyNumberFormat="1" applyFont="1" applyFill="1" applyBorder="1" applyAlignment="1">
      <alignment horizontal="center" vertical="center"/>
    </xf>
    <xf numFmtId="1" fontId="8" fillId="2" borderId="8" xfId="1" applyNumberFormat="1" applyFont="1" applyFill="1" applyBorder="1" applyAlignment="1">
      <alignment horizontal="center" vertical="center"/>
    </xf>
    <xf numFmtId="1" fontId="8" fillId="2" borderId="9" xfId="1" applyNumberFormat="1" applyFont="1" applyFill="1" applyBorder="1" applyAlignment="1">
      <alignment horizontal="center" vertical="center"/>
    </xf>
    <xf numFmtId="1" fontId="8" fillId="2" borderId="10" xfId="1" applyNumberFormat="1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" fontId="8" fillId="11" borderId="25" xfId="0" applyNumberFormat="1" applyFont="1" applyFill="1" applyBorder="1" applyAlignment="1">
      <alignment horizontal="center" vertical="center" wrapText="1"/>
    </xf>
    <xf numFmtId="1" fontId="8" fillId="2" borderId="25" xfId="1" applyNumberFormat="1" applyFont="1" applyFill="1" applyBorder="1" applyAlignment="1">
      <alignment horizontal="center" vertical="center"/>
    </xf>
    <xf numFmtId="1" fontId="8" fillId="2" borderId="35" xfId="1" applyNumberFormat="1" applyFont="1" applyFill="1" applyBorder="1" applyAlignment="1">
      <alignment horizontal="center" vertical="center"/>
    </xf>
    <xf numFmtId="0" fontId="21" fillId="16" borderId="28" xfId="0" applyFont="1" applyFill="1" applyBorder="1" applyAlignment="1">
      <alignment horizontal="center" vertical="center"/>
    </xf>
    <xf numFmtId="0" fontId="9" fillId="16" borderId="29" xfId="0" applyFont="1" applyFill="1" applyBorder="1" applyAlignment="1">
      <alignment horizontal="center" vertical="center"/>
    </xf>
    <xf numFmtId="0" fontId="9" fillId="16" borderId="29" xfId="1" applyFont="1" applyFill="1" applyBorder="1" applyAlignment="1">
      <alignment horizontal="center" vertical="center" wrapText="1"/>
    </xf>
    <xf numFmtId="0" fontId="9" fillId="17" borderId="29" xfId="1" applyFont="1" applyFill="1" applyBorder="1" applyAlignment="1">
      <alignment horizontal="center" vertical="center" wrapText="1"/>
    </xf>
    <xf numFmtId="0" fontId="21" fillId="16" borderId="36" xfId="0" applyFont="1" applyFill="1" applyBorder="1" applyAlignment="1">
      <alignment horizontal="center" vertical="center"/>
    </xf>
    <xf numFmtId="0" fontId="21" fillId="16" borderId="29" xfId="0" applyFont="1" applyFill="1" applyBorder="1" applyAlignment="1">
      <alignment horizontal="center" vertical="center"/>
    </xf>
    <xf numFmtId="0" fontId="9" fillId="17" borderId="30" xfId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18" borderId="1" xfId="0" applyFont="1" applyFill="1" applyBorder="1" applyAlignment="1">
      <alignment horizontal="right" vertical="center" wrapText="1"/>
    </xf>
    <xf numFmtId="0" fontId="21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0" fontId="10" fillId="0" borderId="1" xfId="0" applyFont="1" applyBorder="1" applyAlignment="1">
      <alignment horizontal="right"/>
    </xf>
    <xf numFmtId="0" fontId="21" fillId="16" borderId="36" xfId="0" applyFont="1" applyFill="1" applyBorder="1" applyAlignment="1">
      <alignment horizontal="right" vertical="center"/>
    </xf>
    <xf numFmtId="0" fontId="21" fillId="16" borderId="29" xfId="0" applyFont="1" applyFill="1" applyBorder="1" applyAlignment="1">
      <alignment horizontal="right" vertical="center"/>
    </xf>
    <xf numFmtId="0" fontId="9" fillId="16" borderId="29" xfId="0" applyFont="1" applyFill="1" applyBorder="1" applyAlignment="1">
      <alignment horizontal="right" vertical="center"/>
    </xf>
    <xf numFmtId="0" fontId="9" fillId="16" borderId="29" xfId="1" applyFont="1" applyFill="1" applyBorder="1" applyAlignment="1">
      <alignment horizontal="right" vertical="center" wrapText="1"/>
    </xf>
    <xf numFmtId="0" fontId="9" fillId="17" borderId="29" xfId="1" applyFont="1" applyFill="1" applyBorder="1" applyAlignment="1">
      <alignment horizontal="right" vertical="center" wrapText="1"/>
    </xf>
    <xf numFmtId="0" fontId="9" fillId="17" borderId="30" xfId="1" applyFont="1" applyFill="1" applyBorder="1" applyAlignment="1">
      <alignment horizontal="right" vertical="center" wrapText="1"/>
    </xf>
    <xf numFmtId="1" fontId="8" fillId="10" borderId="1" xfId="0" applyNumberFormat="1" applyFont="1" applyFill="1" applyBorder="1" applyAlignment="1">
      <alignment horizontal="right" vertical="center" wrapText="1"/>
    </xf>
    <xf numFmtId="1" fontId="8" fillId="2" borderId="1" xfId="1" applyNumberFormat="1" applyFont="1" applyFill="1" applyBorder="1" applyAlignment="1">
      <alignment horizontal="right"/>
    </xf>
    <xf numFmtId="0" fontId="10" fillId="14" borderId="0" xfId="0" applyFont="1" applyFill="1" applyAlignment="1">
      <alignment horizontal="right" vertical="center"/>
    </xf>
    <xf numFmtId="0" fontId="10" fillId="0" borderId="25" xfId="0" applyFont="1" applyBorder="1" applyAlignment="1">
      <alignment horizontal="right" vertical="center"/>
    </xf>
    <xf numFmtId="0" fontId="8" fillId="14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0" fontId="9" fillId="0" borderId="1" xfId="1" applyFont="1" applyFill="1" applyBorder="1" applyAlignment="1">
      <alignment horizontal="right" vertical="center" wrapText="1"/>
    </xf>
    <xf numFmtId="0" fontId="9" fillId="4" borderId="1" xfId="1" applyFont="1" applyFill="1" applyBorder="1" applyAlignment="1">
      <alignment horizontal="right" vertical="center" wrapText="1"/>
    </xf>
    <xf numFmtId="0" fontId="21" fillId="0" borderId="1" xfId="0" applyFont="1" applyBorder="1" applyAlignment="1">
      <alignment horizontal="right" vertical="center"/>
    </xf>
    <xf numFmtId="0" fontId="20" fillId="13" borderId="1" xfId="0" applyFont="1" applyFill="1" applyBorder="1" applyAlignment="1">
      <alignment horizontal="right" vertical="center" wrapText="1"/>
    </xf>
    <xf numFmtId="0" fontId="8" fillId="18" borderId="0" xfId="0" applyFont="1" applyFill="1" applyAlignment="1">
      <alignment vertical="center" wrapText="1"/>
    </xf>
    <xf numFmtId="0" fontId="20" fillId="18" borderId="1" xfId="0" applyFont="1" applyFill="1" applyBorder="1" applyAlignment="1">
      <alignment horizontal="right" vertical="center" wrapText="1"/>
    </xf>
    <xf numFmtId="0" fontId="19" fillId="18" borderId="1" xfId="0" applyFont="1" applyFill="1" applyBorder="1" applyAlignment="1">
      <alignment vertical="center" wrapText="1"/>
    </xf>
    <xf numFmtId="0" fontId="19" fillId="18" borderId="1" xfId="0" applyFont="1" applyFill="1" applyBorder="1" applyAlignment="1">
      <alignment horizontal="right" vertical="center" wrapText="1"/>
    </xf>
    <xf numFmtId="0" fontId="7" fillId="0" borderId="16" xfId="0" applyFont="1" applyBorder="1" applyAlignment="1">
      <alignment horizontal="center" vertical="center"/>
    </xf>
    <xf numFmtId="0" fontId="12" fillId="0" borderId="0" xfId="1" applyFont="1" applyFill="1" applyAlignment="1">
      <alignment horizontal="center"/>
    </xf>
    <xf numFmtId="0" fontId="12" fillId="2" borderId="1" xfId="1" applyFont="1" applyFill="1" applyBorder="1" applyAlignment="1">
      <alignment horizontal="center"/>
    </xf>
    <xf numFmtId="0" fontId="7" fillId="3" borderId="16" xfId="1" applyFont="1" applyFill="1" applyBorder="1" applyAlignment="1">
      <alignment horizontal="center" wrapText="1"/>
    </xf>
    <xf numFmtId="0" fontId="7" fillId="7" borderId="28" xfId="1" applyFont="1" applyFill="1" applyBorder="1" applyAlignment="1">
      <alignment horizontal="center" wrapText="1"/>
    </xf>
    <xf numFmtId="0" fontId="7" fillId="7" borderId="29" xfId="1" applyFont="1" applyFill="1" applyBorder="1" applyAlignment="1">
      <alignment horizontal="center" wrapText="1"/>
    </xf>
    <xf numFmtId="0" fontId="7" fillId="7" borderId="30" xfId="1" applyFont="1" applyFill="1" applyBorder="1" applyAlignment="1">
      <alignment horizontal="center" wrapText="1"/>
    </xf>
    <xf numFmtId="0" fontId="7" fillId="8" borderId="28" xfId="1" applyFont="1" applyFill="1" applyBorder="1" applyAlignment="1">
      <alignment horizontal="center" wrapText="1"/>
    </xf>
    <xf numFmtId="0" fontId="7" fillId="8" borderId="29" xfId="1" applyFont="1" applyFill="1" applyBorder="1" applyAlignment="1">
      <alignment horizontal="center" wrapText="1"/>
    </xf>
    <xf numFmtId="0" fontId="7" fillId="8" borderId="30" xfId="1" applyFont="1" applyFill="1" applyBorder="1" applyAlignment="1">
      <alignment horizontal="center" wrapText="1"/>
    </xf>
    <xf numFmtId="0" fontId="7" fillId="8" borderId="31" xfId="1" applyFont="1" applyFill="1" applyBorder="1" applyAlignment="1">
      <alignment horizontal="center" wrapText="1"/>
    </xf>
    <xf numFmtId="0" fontId="7" fillId="8" borderId="32" xfId="1" applyFont="1" applyFill="1" applyBorder="1" applyAlignment="1">
      <alignment horizontal="center" wrapText="1"/>
    </xf>
    <xf numFmtId="0" fontId="7" fillId="8" borderId="33" xfId="1" applyFont="1" applyFill="1" applyBorder="1" applyAlignment="1">
      <alignment horizontal="center" wrapText="1"/>
    </xf>
    <xf numFmtId="0" fontId="21" fillId="0" borderId="0" xfId="0" applyFont="1" applyAlignment="1">
      <alignment horizontal="right"/>
    </xf>
    <xf numFmtId="0" fontId="21" fillId="0" borderId="16" xfId="0" applyFont="1" applyBorder="1" applyAlignment="1">
      <alignment horizontal="right" vertical="center"/>
    </xf>
    <xf numFmtId="0" fontId="7" fillId="7" borderId="16" xfId="1" applyFont="1" applyFill="1" applyBorder="1" applyAlignment="1">
      <alignment horizontal="center" wrapText="1"/>
    </xf>
    <xf numFmtId="0" fontId="7" fillId="8" borderId="7" xfId="1" applyFont="1" applyFill="1" applyBorder="1" applyAlignment="1">
      <alignment horizontal="center" wrapText="1"/>
    </xf>
    <xf numFmtId="0" fontId="7" fillId="8" borderId="1" xfId="1" applyFont="1" applyFill="1" applyBorder="1" applyAlignment="1">
      <alignment horizontal="center" wrapText="1"/>
    </xf>
    <xf numFmtId="0" fontId="20" fillId="11" borderId="1" xfId="0" applyFont="1" applyFill="1" applyBorder="1" applyAlignment="1">
      <alignment vertical="center" wrapText="1"/>
    </xf>
    <xf numFmtId="0" fontId="20" fillId="11" borderId="1" xfId="0" applyFont="1" applyFill="1" applyBorder="1" applyAlignment="1">
      <alignment horizontal="right" vertical="center" wrapText="1"/>
    </xf>
    <xf numFmtId="0" fontId="9" fillId="9" borderId="1" xfId="0" applyFont="1" applyFill="1" applyBorder="1"/>
    <xf numFmtId="0" fontId="13" fillId="0" borderId="0" xfId="1" applyFont="1" applyFill="1" applyAlignment="1">
      <alignment horizontal="right"/>
    </xf>
    <xf numFmtId="0" fontId="13" fillId="0" borderId="0" xfId="1" applyFont="1" applyFill="1" applyBorder="1" applyAlignment="1">
      <alignment horizontal="center"/>
    </xf>
    <xf numFmtId="0" fontId="13" fillId="0" borderId="0" xfId="1" applyFont="1" applyFill="1" applyBorder="1"/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right" vertical="center" wrapText="1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5" fillId="0" borderId="0" xfId="0" applyFont="1"/>
    <xf numFmtId="0" fontId="24" fillId="0" borderId="1" xfId="0" applyFont="1" applyBorder="1" applyAlignment="1">
      <alignment horizontal="right" vertical="center"/>
    </xf>
    <xf numFmtId="0" fontId="19" fillId="0" borderId="1" xfId="0" applyFont="1" applyFill="1" applyBorder="1" applyAlignment="1">
      <alignment horizontal="right" vertical="center"/>
    </xf>
    <xf numFmtId="0" fontId="19" fillId="0" borderId="1" xfId="1" applyFont="1" applyFill="1" applyBorder="1" applyAlignment="1">
      <alignment horizontal="right" vertical="center" wrapText="1"/>
    </xf>
    <xf numFmtId="0" fontId="19" fillId="4" borderId="1" xfId="1" applyFont="1" applyFill="1" applyBorder="1" applyAlignment="1">
      <alignment horizontal="right" vertical="center" wrapText="1"/>
    </xf>
    <xf numFmtId="0" fontId="24" fillId="16" borderId="1" xfId="0" applyFont="1" applyFill="1" applyBorder="1" applyAlignment="1">
      <alignment horizontal="right" vertical="center"/>
    </xf>
    <xf numFmtId="0" fontId="19" fillId="16" borderId="1" xfId="0" applyFont="1" applyFill="1" applyBorder="1" applyAlignment="1">
      <alignment horizontal="right" vertical="center"/>
    </xf>
    <xf numFmtId="0" fontId="19" fillId="16" borderId="1" xfId="1" applyFont="1" applyFill="1" applyBorder="1" applyAlignment="1">
      <alignment horizontal="right" vertical="center" wrapText="1"/>
    </xf>
    <xf numFmtId="0" fontId="19" fillId="17" borderId="1" xfId="1" applyFont="1" applyFill="1" applyBorder="1" applyAlignment="1">
      <alignment horizontal="right" vertical="center" wrapText="1"/>
    </xf>
    <xf numFmtId="0" fontId="25" fillId="0" borderId="1" xfId="0" applyFont="1" applyBorder="1" applyAlignment="1">
      <alignment horizontal="center" vertical="center"/>
    </xf>
    <xf numFmtId="1" fontId="20" fillId="15" borderId="15" xfId="0" applyNumberFormat="1" applyFont="1" applyFill="1" applyBorder="1" applyAlignment="1">
      <alignment horizontal="center" vertical="center" wrapText="1"/>
    </xf>
    <xf numFmtId="1" fontId="20" fillId="2" borderId="1" xfId="1" applyNumberFormat="1" applyFont="1" applyFill="1" applyBorder="1" applyAlignment="1">
      <alignment horizontal="center"/>
    </xf>
    <xf numFmtId="0" fontId="27" fillId="2" borderId="1" xfId="1" applyFont="1" applyFill="1" applyBorder="1" applyAlignment="1">
      <alignment horizontal="center"/>
    </xf>
    <xf numFmtId="1" fontId="18" fillId="15" borderId="15" xfId="0" applyNumberFormat="1" applyFont="1" applyFill="1" applyBorder="1" applyAlignment="1">
      <alignment horizontal="center" vertical="center" wrapText="1"/>
    </xf>
    <xf numFmtId="164" fontId="20" fillId="2" borderId="1" xfId="1" applyNumberFormat="1" applyFont="1" applyFill="1" applyBorder="1" applyAlignment="1">
      <alignment horizontal="center"/>
    </xf>
    <xf numFmtId="0" fontId="24" fillId="19" borderId="16" xfId="0" applyFont="1" applyFill="1" applyBorder="1" applyAlignment="1">
      <alignment horizontal="center" vertical="center"/>
    </xf>
    <xf numFmtId="0" fontId="24" fillId="19" borderId="37" xfId="0" applyFont="1" applyFill="1" applyBorder="1" applyAlignment="1">
      <alignment horizontal="center" vertical="center"/>
    </xf>
    <xf numFmtId="0" fontId="24" fillId="19" borderId="25" xfId="0" applyFont="1" applyFill="1" applyBorder="1" applyAlignment="1">
      <alignment horizontal="center" vertical="center"/>
    </xf>
    <xf numFmtId="0" fontId="13" fillId="12" borderId="17" xfId="0" applyFont="1" applyFill="1" applyBorder="1" applyAlignment="1">
      <alignment horizontal="right" vertical="center" wrapText="1"/>
    </xf>
    <xf numFmtId="0" fontId="8" fillId="12" borderId="25" xfId="0" applyFont="1" applyFill="1" applyBorder="1" applyAlignment="1">
      <alignment horizontal="right" vertical="center" wrapText="1"/>
    </xf>
    <xf numFmtId="0" fontId="2" fillId="0" borderId="1" xfId="0" applyFont="1" applyFill="1" applyBorder="1"/>
    <xf numFmtId="0" fontId="1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right" vertical="center" wrapText="1"/>
    </xf>
    <xf numFmtId="166" fontId="12" fillId="3" borderId="1" xfId="0" applyNumberFormat="1" applyFont="1" applyFill="1" applyBorder="1" applyAlignment="1">
      <alignment horizontal="right" vertical="center" wrapText="1"/>
    </xf>
    <xf numFmtId="0" fontId="13" fillId="0" borderId="1" xfId="0" applyFont="1" applyBorder="1" applyAlignment="1">
      <alignment vertical="center" wrapText="1"/>
    </xf>
    <xf numFmtId="2" fontId="13" fillId="12" borderId="1" xfId="0" applyNumberFormat="1" applyFont="1" applyFill="1" applyBorder="1" applyAlignment="1">
      <alignment horizontal="right" vertical="center" wrapText="1"/>
    </xf>
    <xf numFmtId="0" fontId="2" fillId="3" borderId="1" xfId="1" applyFont="1" applyFill="1" applyBorder="1"/>
    <xf numFmtId="0" fontId="8" fillId="3" borderId="1" xfId="0" applyFont="1" applyFill="1" applyBorder="1" applyAlignment="1">
      <alignment vertical="center" wrapText="1"/>
    </xf>
    <xf numFmtId="0" fontId="5" fillId="0" borderId="1" xfId="0" applyFont="1" applyBorder="1"/>
    <xf numFmtId="0" fontId="5" fillId="3" borderId="1" xfId="0" applyFont="1" applyFill="1" applyBorder="1"/>
    <xf numFmtId="0" fontId="28" fillId="9" borderId="1" xfId="1" applyFont="1" applyFill="1" applyBorder="1" applyAlignment="1">
      <alignment horizontal="center" wrapText="1"/>
    </xf>
    <xf numFmtId="0" fontId="28" fillId="9" borderId="1" xfId="0" applyFont="1" applyFill="1" applyBorder="1"/>
    <xf numFmtId="2" fontId="28" fillId="9" borderId="1" xfId="0" applyNumberFormat="1" applyFont="1" applyFill="1" applyBorder="1"/>
    <xf numFmtId="1" fontId="23" fillId="2" borderId="1" xfId="1" applyNumberFormat="1" applyFont="1" applyFill="1" applyBorder="1" applyAlignment="1">
      <alignment horizontal="center"/>
    </xf>
    <xf numFmtId="0" fontId="30" fillId="16" borderId="1" xfId="0" applyFont="1" applyFill="1" applyBorder="1" applyAlignment="1">
      <alignment horizontal="center" vertical="center"/>
    </xf>
    <xf numFmtId="0" fontId="30" fillId="16" borderId="1" xfId="1" applyFont="1" applyFill="1" applyBorder="1" applyAlignment="1">
      <alignment horizontal="center" vertical="center" wrapText="1"/>
    </xf>
    <xf numFmtId="0" fontId="30" fillId="17" borderId="1" xfId="1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1" xfId="0" applyFont="1" applyFill="1" applyBorder="1"/>
    <xf numFmtId="1" fontId="30" fillId="11" borderId="1" xfId="0" applyNumberFormat="1" applyFont="1" applyFill="1" applyBorder="1" applyAlignment="1">
      <alignment horizontal="center" vertical="center" wrapText="1"/>
    </xf>
    <xf numFmtId="1" fontId="30" fillId="2" borderId="1" xfId="1" applyNumberFormat="1" applyFont="1" applyFill="1" applyBorder="1" applyAlignment="1">
      <alignment horizontal="center"/>
    </xf>
    <xf numFmtId="1" fontId="31" fillId="2" borderId="1" xfId="1" applyNumberFormat="1" applyFont="1" applyFill="1" applyBorder="1" applyAlignment="1">
      <alignment horizontal="center"/>
    </xf>
    <xf numFmtId="1" fontId="32" fillId="2" borderId="1" xfId="1" applyNumberFormat="1" applyFont="1" applyFill="1" applyBorder="1" applyAlignment="1">
      <alignment horizontal="center"/>
    </xf>
    <xf numFmtId="1" fontId="32" fillId="11" borderId="1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29" fillId="0" borderId="1" xfId="0" applyFont="1" applyBorder="1" applyAlignment="1">
      <alignment wrapText="1"/>
    </xf>
    <xf numFmtId="0" fontId="23" fillId="2" borderId="1" xfId="1" applyFont="1" applyFill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78"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623454</xdr:colOff>
      <xdr:row>300</xdr:row>
      <xdr:rowOff>152400</xdr:rowOff>
    </xdr:from>
    <xdr:to>
      <xdr:col>19</xdr:col>
      <xdr:colOff>609600</xdr:colOff>
      <xdr:row>302</xdr:row>
      <xdr:rowOff>180109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6C2CB10-E9D2-6763-6C0D-4C90AF0DECE2}"/>
            </a:ext>
          </a:extLst>
        </xdr:cNvPr>
        <xdr:cNvSpPr/>
      </xdr:nvSpPr>
      <xdr:spPr>
        <a:xfrm>
          <a:off x="8624454" y="53835300"/>
          <a:ext cx="570346" cy="42140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41563</xdr:colOff>
      <xdr:row>200</xdr:row>
      <xdr:rowOff>371928</xdr:rowOff>
    </xdr:from>
    <xdr:to>
      <xdr:col>9</xdr:col>
      <xdr:colOff>417285</xdr:colOff>
      <xdr:row>209</xdr:row>
      <xdr:rowOff>83128</xdr:rowOff>
    </xdr:to>
    <xdr:sp macro="" textlink="">
      <xdr:nvSpPr>
        <xdr:cNvPr id="2" name="Explosion: 14 Points 4">
          <a:extLst>
            <a:ext uri="{FF2B5EF4-FFF2-40B4-BE49-F238E27FC236}">
              <a16:creationId xmlns:a16="http://schemas.microsoft.com/office/drawing/2014/main" id="{99ACF2AA-26E8-BB9F-BB87-229BE7684FA8}"/>
            </a:ext>
          </a:extLst>
        </xdr:cNvPr>
        <xdr:cNvSpPr/>
      </xdr:nvSpPr>
      <xdr:spPr>
        <a:xfrm>
          <a:off x="3198420" y="33936214"/>
          <a:ext cx="1509651" cy="1743200"/>
        </a:xfrm>
        <a:prstGeom prst="irregularSeal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800"/>
            <a:t>Copy and paste from JMP</a:t>
          </a:r>
        </a:p>
      </xdr:txBody>
    </xdr:sp>
    <xdr:clientData/>
  </xdr:twoCellAnchor>
  <xdr:twoCellAnchor editAs="oneCell">
    <xdr:from>
      <xdr:col>11</xdr:col>
      <xdr:colOff>194457</xdr:colOff>
      <xdr:row>163</xdr:row>
      <xdr:rowOff>96982</xdr:rowOff>
    </xdr:from>
    <xdr:to>
      <xdr:col>20</xdr:col>
      <xdr:colOff>199571</xdr:colOff>
      <xdr:row>177</xdr:row>
      <xdr:rowOff>73176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F7A92B-8CCA-2382-9321-A11DF9049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9671" y="25397196"/>
          <a:ext cx="4014686" cy="2770194"/>
        </a:xfrm>
        <a:prstGeom prst="rect">
          <a:avLst/>
        </a:prstGeom>
      </xdr:spPr>
    </xdr:pic>
    <xdr:clientData/>
  </xdr:twoCellAnchor>
  <xdr:twoCellAnchor editAs="oneCell">
    <xdr:from>
      <xdr:col>11</xdr:col>
      <xdr:colOff>208312</xdr:colOff>
      <xdr:row>156</xdr:row>
      <xdr:rowOff>28747</xdr:rowOff>
    </xdr:from>
    <xdr:to>
      <xdr:col>20</xdr:col>
      <xdr:colOff>150253</xdr:colOff>
      <xdr:row>163</xdr:row>
      <xdr:rowOff>138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627184-810B-23B6-DAB7-FE9EE3A25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3526" y="24022676"/>
          <a:ext cx="3951513" cy="1286748"/>
        </a:xfrm>
        <a:prstGeom prst="rect">
          <a:avLst/>
        </a:prstGeom>
      </xdr:spPr>
    </xdr:pic>
    <xdr:clientData/>
  </xdr:twoCellAnchor>
  <xdr:twoCellAnchor editAs="oneCell">
    <xdr:from>
      <xdr:col>11</xdr:col>
      <xdr:colOff>263237</xdr:colOff>
      <xdr:row>198</xdr:row>
      <xdr:rowOff>83127</xdr:rowOff>
    </xdr:from>
    <xdr:to>
      <xdr:col>21</xdr:col>
      <xdr:colOff>157999</xdr:colOff>
      <xdr:row>224</xdr:row>
      <xdr:rowOff>168129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774802-87A5-5977-BECF-11B9EBFD6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09957" y="42633207"/>
          <a:ext cx="4481640" cy="5754282"/>
        </a:xfrm>
        <a:prstGeom prst="rect">
          <a:avLst/>
        </a:prstGeom>
      </xdr:spPr>
    </xdr:pic>
    <xdr:clientData/>
  </xdr:twoCellAnchor>
  <xdr:twoCellAnchor>
    <xdr:from>
      <xdr:col>12</xdr:col>
      <xdr:colOff>360219</xdr:colOff>
      <xdr:row>0</xdr:row>
      <xdr:rowOff>193964</xdr:rowOff>
    </xdr:from>
    <xdr:to>
      <xdr:col>18</xdr:col>
      <xdr:colOff>512619</xdr:colOff>
      <xdr:row>2</xdr:row>
      <xdr:rowOff>138545</xdr:rowOff>
    </xdr:to>
    <xdr:sp macro="" textlink="">
      <xdr:nvSpPr>
        <xdr:cNvPr id="6" name="Rectangle: Rounded Corners 11">
          <a:extLst>
            <a:ext uri="{FF2B5EF4-FFF2-40B4-BE49-F238E27FC236}">
              <a16:creationId xmlns:a16="http://schemas.microsoft.com/office/drawing/2014/main" id="{4A2032A4-721E-7B36-0066-A98FDEAD748E}"/>
            </a:ext>
          </a:extLst>
        </xdr:cNvPr>
        <xdr:cNvSpPr/>
      </xdr:nvSpPr>
      <xdr:spPr>
        <a:xfrm>
          <a:off x="9740439" y="193964"/>
          <a:ext cx="3703320" cy="47798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/>
            <a:t>For trial, complete</a:t>
          </a:r>
          <a:r>
            <a:rPr lang="en-GB" sz="1800" baseline="0"/>
            <a:t> data is desire</a:t>
          </a:r>
          <a:endParaRPr lang="en-GB" sz="1800"/>
        </a:p>
      </xdr:txBody>
    </xdr:sp>
    <xdr:clientData/>
  </xdr:twoCellAnchor>
  <xdr:twoCellAnchor editAs="oneCell">
    <xdr:from>
      <xdr:col>21</xdr:col>
      <xdr:colOff>30347</xdr:colOff>
      <xdr:row>154</xdr:row>
      <xdr:rowOff>157182</xdr:rowOff>
    </xdr:from>
    <xdr:to>
      <xdr:col>31</xdr:col>
      <xdr:colOff>209485</xdr:colOff>
      <xdr:row>179</xdr:row>
      <xdr:rowOff>8256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8795B3-F871-FDD0-F544-7098514A6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91633" y="23751968"/>
          <a:ext cx="7554209" cy="4749645"/>
        </a:xfrm>
        <a:prstGeom prst="rect">
          <a:avLst/>
        </a:prstGeom>
      </xdr:spPr>
    </xdr:pic>
    <xdr:clientData/>
  </xdr:twoCellAnchor>
  <xdr:twoCellAnchor editAs="oneCell">
    <xdr:from>
      <xdr:col>18</xdr:col>
      <xdr:colOff>429491</xdr:colOff>
      <xdr:row>201</xdr:row>
      <xdr:rowOff>27709</xdr:rowOff>
    </xdr:from>
    <xdr:to>
      <xdr:col>31</xdr:col>
      <xdr:colOff>795669</xdr:colOff>
      <xdr:row>222</xdr:row>
      <xdr:rowOff>46768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0C95CD-2D58-3478-B768-052E59D98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60631" y="43690309"/>
          <a:ext cx="9358866" cy="4179579"/>
        </a:xfrm>
        <a:prstGeom prst="rect">
          <a:avLst/>
        </a:prstGeom>
      </xdr:spPr>
    </xdr:pic>
    <xdr:clientData/>
  </xdr:twoCellAnchor>
  <xdr:twoCellAnchor editAs="oneCell">
    <xdr:from>
      <xdr:col>18</xdr:col>
      <xdr:colOff>283325</xdr:colOff>
      <xdr:row>223</xdr:row>
      <xdr:rowOff>21475</xdr:rowOff>
    </xdr:from>
    <xdr:to>
      <xdr:col>31</xdr:col>
      <xdr:colOff>785246</xdr:colOff>
      <xdr:row>245</xdr:row>
      <xdr:rowOff>21475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9942C4-5D3E-A8BB-EA0D-743EB3B8C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14465" y="48042715"/>
          <a:ext cx="9494609" cy="4358639"/>
        </a:xfrm>
        <a:prstGeom prst="rect">
          <a:avLst/>
        </a:prstGeom>
      </xdr:spPr>
    </xdr:pic>
    <xdr:clientData/>
  </xdr:twoCellAnchor>
  <xdr:twoCellAnchor>
    <xdr:from>
      <xdr:col>18</xdr:col>
      <xdr:colOff>623454</xdr:colOff>
      <xdr:row>300</xdr:row>
      <xdr:rowOff>152400</xdr:rowOff>
    </xdr:from>
    <xdr:to>
      <xdr:col>19</xdr:col>
      <xdr:colOff>609600</xdr:colOff>
      <xdr:row>302</xdr:row>
      <xdr:rowOff>180109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6C2CB10-E9D2-6763-6C0D-4C90AF0DECE2}"/>
            </a:ext>
          </a:extLst>
        </xdr:cNvPr>
        <xdr:cNvSpPr/>
      </xdr:nvSpPr>
      <xdr:spPr>
        <a:xfrm>
          <a:off x="13554594" y="60457080"/>
          <a:ext cx="367146" cy="42394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525236</xdr:colOff>
      <xdr:row>14</xdr:row>
      <xdr:rowOff>129970</xdr:rowOff>
    </xdr:from>
    <xdr:to>
      <xdr:col>20</xdr:col>
      <xdr:colOff>72407</xdr:colOff>
      <xdr:row>300</xdr:row>
      <xdr:rowOff>116115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F192AD4-8B5E-AD0E-54E8-85E409BC2215}"/>
            </a:ext>
          </a:extLst>
        </xdr:cNvPr>
        <xdr:cNvCxnSpPr/>
      </xdr:nvCxnSpPr>
      <xdr:spPr>
        <a:xfrm flipH="1" flipV="1">
          <a:off x="7673522" y="3459184"/>
          <a:ext cx="1325171" cy="4780164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443345</xdr:colOff>
      <xdr:row>223</xdr:row>
      <xdr:rowOff>83127</xdr:rowOff>
    </xdr:from>
    <xdr:to>
      <xdr:col>13</xdr:col>
      <xdr:colOff>914400</xdr:colOff>
      <xdr:row>300</xdr:row>
      <xdr:rowOff>0</xdr:rowOff>
    </xdr:to>
    <xdr:sp macro="" textlink="">
      <xdr:nvSpPr>
        <xdr:cNvPr id="12" name="Explosion: 14 Points 30">
          <a:extLst>
            <a:ext uri="{FF2B5EF4-FFF2-40B4-BE49-F238E27FC236}">
              <a16:creationId xmlns:a16="http://schemas.microsoft.com/office/drawing/2014/main" id="{BF8CF642-B017-45AF-A460-330DDBCA6767}"/>
            </a:ext>
          </a:extLst>
        </xdr:cNvPr>
        <xdr:cNvSpPr/>
      </xdr:nvSpPr>
      <xdr:spPr>
        <a:xfrm>
          <a:off x="7164185" y="43189467"/>
          <a:ext cx="4204855" cy="6927273"/>
        </a:xfrm>
        <a:prstGeom prst="irregularSeal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000"/>
            <a:t>Predicted score can get from</a:t>
          </a:r>
          <a:r>
            <a:rPr lang="en-GB" sz="2000" baseline="0"/>
            <a:t> JMP, but I purposely calcuated it by Excel equation to fully understand the model. </a:t>
          </a:r>
          <a:endParaRPr lang="en-GB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623454</xdr:colOff>
      <xdr:row>251</xdr:row>
      <xdr:rowOff>152400</xdr:rowOff>
    </xdr:from>
    <xdr:to>
      <xdr:col>19</xdr:col>
      <xdr:colOff>609600</xdr:colOff>
      <xdr:row>253</xdr:row>
      <xdr:rowOff>180109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6C2CB10-E9D2-6763-6C0D-4C90AF0DECE2}"/>
            </a:ext>
          </a:extLst>
        </xdr:cNvPr>
        <xdr:cNvSpPr/>
      </xdr:nvSpPr>
      <xdr:spPr>
        <a:xfrm>
          <a:off x="10053204" y="53822600"/>
          <a:ext cx="570346" cy="42140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360219</xdr:colOff>
      <xdr:row>0</xdr:row>
      <xdr:rowOff>193964</xdr:rowOff>
    </xdr:from>
    <xdr:to>
      <xdr:col>18</xdr:col>
      <xdr:colOff>512619</xdr:colOff>
      <xdr:row>2</xdr:row>
      <xdr:rowOff>138545</xdr:rowOff>
    </xdr:to>
    <xdr:sp macro="" textlink="">
      <xdr:nvSpPr>
        <xdr:cNvPr id="6" name="Rectangle: Rounded Corners 11">
          <a:extLst>
            <a:ext uri="{FF2B5EF4-FFF2-40B4-BE49-F238E27FC236}">
              <a16:creationId xmlns:a16="http://schemas.microsoft.com/office/drawing/2014/main" id="{4A2032A4-721E-7B36-0066-A98FDEAD748E}"/>
            </a:ext>
          </a:extLst>
        </xdr:cNvPr>
        <xdr:cNvSpPr/>
      </xdr:nvSpPr>
      <xdr:spPr>
        <a:xfrm>
          <a:off x="7719869" y="181264"/>
          <a:ext cx="2273300" cy="32558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/>
            <a:t>For trial, complete</a:t>
          </a:r>
          <a:r>
            <a:rPr lang="en-GB" sz="1800" baseline="0"/>
            <a:t> data is desire</a:t>
          </a:r>
          <a:endParaRPr lang="en-GB" sz="1800"/>
        </a:p>
      </xdr:txBody>
    </xdr:sp>
    <xdr:clientData/>
  </xdr:twoCellAnchor>
  <xdr:twoCellAnchor>
    <xdr:from>
      <xdr:col>18</xdr:col>
      <xdr:colOff>623454</xdr:colOff>
      <xdr:row>299</xdr:row>
      <xdr:rowOff>152400</xdr:rowOff>
    </xdr:from>
    <xdr:to>
      <xdr:col>19</xdr:col>
      <xdr:colOff>609600</xdr:colOff>
      <xdr:row>301</xdr:row>
      <xdr:rowOff>180109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6C2CB10-E9D2-6763-6C0D-4C90AF0DECE2}"/>
            </a:ext>
          </a:extLst>
        </xdr:cNvPr>
        <xdr:cNvSpPr/>
      </xdr:nvSpPr>
      <xdr:spPr>
        <a:xfrm>
          <a:off x="10053204" y="53822600"/>
          <a:ext cx="570346" cy="42140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  <outlinePr summaryBelow="0" summaryRight="0"/>
  </sheetPr>
  <dimension ref="A1:AD352"/>
  <sheetViews>
    <sheetView tabSelected="1" zoomScale="70" zoomScaleNormal="70" workbookViewId="0">
      <selection activeCell="AB5" sqref="AB5"/>
    </sheetView>
  </sheetViews>
  <sheetFormatPr defaultColWidth="14.453125" defaultRowHeight="15.75" customHeight="1" x14ac:dyDescent="0.35"/>
  <cols>
    <col min="1" max="2" width="3.08984375" style="11" customWidth="1"/>
    <col min="3" max="3" width="11.08984375" style="7" customWidth="1"/>
    <col min="4" max="4" width="5.54296875" style="6" customWidth="1"/>
    <col min="5" max="5" width="6" style="6" customWidth="1"/>
    <col min="6" max="6" width="6.36328125" style="6" customWidth="1"/>
    <col min="7" max="7" width="6.54296875" style="6" customWidth="1"/>
    <col min="8" max="8" width="4" style="10" customWidth="1"/>
    <col min="9" max="9" width="7.81640625" style="10" customWidth="1"/>
    <col min="10" max="10" width="7.54296875" style="10" customWidth="1"/>
    <col min="11" max="11" width="7.1796875" style="10" customWidth="1"/>
    <col min="12" max="14" width="10.6328125" style="11" customWidth="1"/>
    <col min="15" max="15" width="17.1796875" style="11" hidden="1" customWidth="1"/>
    <col min="16" max="16" width="13.54296875" style="11" hidden="1" customWidth="1"/>
    <col min="17" max="17" width="16.54296875" style="11" hidden="1" customWidth="1"/>
    <col min="18" max="18" width="9.08984375" style="11" customWidth="1"/>
    <col min="19" max="20" width="8.1796875" style="11" customWidth="1"/>
    <col min="21" max="21" width="9.08984375" style="11" customWidth="1"/>
    <col min="22" max="22" width="8.1796875" style="11" customWidth="1"/>
    <col min="23" max="23" width="8.81640625" style="11" customWidth="1"/>
    <col min="24" max="24" width="8.1796875" style="11" customWidth="1"/>
    <col min="25" max="25" width="9.7265625" style="11" customWidth="1"/>
    <col min="26" max="26" width="3.90625" style="11" customWidth="1"/>
    <col min="27" max="27" width="14.453125" style="11" customWidth="1"/>
    <col min="28" max="16384" width="14.453125" style="11"/>
  </cols>
  <sheetData>
    <row r="1" spans="3:30" s="7" customFormat="1" ht="14.5" x14ac:dyDescent="0.35">
      <c r="C1" s="183" t="s">
        <v>237</v>
      </c>
      <c r="D1" s="183"/>
      <c r="E1" s="183"/>
      <c r="F1" s="183"/>
      <c r="G1" s="183"/>
      <c r="H1" s="183"/>
      <c r="I1" s="183"/>
      <c r="J1" s="183"/>
      <c r="K1" s="183"/>
      <c r="L1" s="183"/>
      <c r="M1" s="6"/>
      <c r="R1" s="8"/>
      <c r="U1" s="9"/>
      <c r="V1" s="9"/>
      <c r="W1" s="9"/>
      <c r="X1" s="9"/>
      <c r="Y1" s="9"/>
    </row>
    <row r="2" spans="3:30" ht="14.5" x14ac:dyDescent="0.35">
      <c r="C2" s="184" t="s">
        <v>0</v>
      </c>
      <c r="D2" s="184"/>
      <c r="E2" s="184"/>
      <c r="F2" s="184"/>
      <c r="G2" s="184"/>
      <c r="H2" s="184"/>
      <c r="I2" s="184"/>
      <c r="J2" s="184"/>
      <c r="K2" s="184"/>
      <c r="L2" s="184"/>
      <c r="M2" s="10"/>
      <c r="R2" s="8"/>
      <c r="S2" s="8"/>
      <c r="T2" s="8"/>
      <c r="U2" s="9"/>
      <c r="V2" s="9"/>
      <c r="W2" s="9"/>
      <c r="X2" s="9"/>
      <c r="Y2" s="9"/>
    </row>
    <row r="3" spans="3:30" ht="15.75" customHeight="1" x14ac:dyDescent="0.35">
      <c r="R3" s="8"/>
      <c r="S3" s="8"/>
      <c r="T3" s="8"/>
      <c r="U3" s="9"/>
      <c r="V3" s="9"/>
      <c r="W3" s="9"/>
      <c r="X3" s="9"/>
      <c r="Y3" s="9"/>
    </row>
    <row r="4" spans="3:30" ht="13.75" customHeight="1" thickBot="1" x14ac:dyDescent="0.4">
      <c r="C4" s="185" t="s">
        <v>1</v>
      </c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2"/>
    </row>
    <row r="5" spans="3:30" ht="75.650000000000006" customHeight="1" x14ac:dyDescent="0.35">
      <c r="C5" s="60" t="s">
        <v>223</v>
      </c>
      <c r="D5" s="81" t="s">
        <v>2</v>
      </c>
      <c r="E5" s="81" t="s">
        <v>3</v>
      </c>
      <c r="F5" s="82" t="s">
        <v>4</v>
      </c>
      <c r="G5" s="82" t="s">
        <v>5</v>
      </c>
      <c r="H5" s="82" t="s">
        <v>6</v>
      </c>
      <c r="I5" s="82" t="s">
        <v>7</v>
      </c>
      <c r="J5" s="82" t="s">
        <v>8</v>
      </c>
      <c r="K5" s="82" t="s">
        <v>9</v>
      </c>
      <c r="L5" s="13" t="s">
        <v>224</v>
      </c>
      <c r="M5" s="18" t="s">
        <v>10</v>
      </c>
      <c r="N5" s="18" t="s">
        <v>225</v>
      </c>
      <c r="O5" s="63" t="s">
        <v>11</v>
      </c>
      <c r="P5" s="18" t="s">
        <v>12</v>
      </c>
      <c r="Q5" s="64" t="s">
        <v>13</v>
      </c>
      <c r="R5" s="17" t="s">
        <v>221</v>
      </c>
      <c r="S5" s="18" t="s">
        <v>226</v>
      </c>
      <c r="T5" s="18" t="s">
        <v>227</v>
      </c>
      <c r="U5" s="18" t="s">
        <v>10</v>
      </c>
      <c r="V5" s="13" t="s">
        <v>224</v>
      </c>
      <c r="W5" s="13" t="s">
        <v>10</v>
      </c>
      <c r="X5" s="18" t="s">
        <v>228</v>
      </c>
      <c r="Y5" s="19" t="s">
        <v>10</v>
      </c>
    </row>
    <row r="6" spans="3:30" ht="14.5" x14ac:dyDescent="0.35">
      <c r="C6" s="65" t="s">
        <v>15</v>
      </c>
      <c r="D6" s="51"/>
      <c r="E6" s="51"/>
      <c r="F6" s="49">
        <v>65</v>
      </c>
      <c r="G6" s="47">
        <v>46.5</v>
      </c>
      <c r="H6" s="48"/>
      <c r="I6" s="48"/>
      <c r="J6" s="47">
        <v>83</v>
      </c>
      <c r="K6" s="47">
        <v>52.5</v>
      </c>
      <c r="L6" s="110">
        <f>($D$157+D158+$D$193+D196+$D$310)-2*$J$197</f>
        <v>48.998180000000005</v>
      </c>
      <c r="M6" s="111" t="str">
        <f>IF(K6&lt;L6,"warning","normal")</f>
        <v>normal</v>
      </c>
      <c r="N6" s="110">
        <f t="shared" ref="N6:N40" si="0">($D$157+D158+$D$193+D196+$D$310)</f>
        <v>62.185000000000002</v>
      </c>
      <c r="O6" s="23" t="e">
        <f>#REF!</f>
        <v>#REF!</v>
      </c>
      <c r="P6" s="21">
        <f>L6</f>
        <v>48.998180000000005</v>
      </c>
      <c r="Q6" s="24">
        <f>N6</f>
        <v>62.185000000000002</v>
      </c>
      <c r="R6" s="119">
        <f>K6</f>
        <v>52.5</v>
      </c>
      <c r="S6" s="120">
        <f t="shared" ref="S6:S40" si="1">N6</f>
        <v>62.185000000000002</v>
      </c>
      <c r="T6" s="110">
        <f>S6-$J$197</f>
        <v>55.591590000000004</v>
      </c>
      <c r="U6" s="22" t="str">
        <f>IF(R6&lt;T6,"warning","normal")</f>
        <v>warning</v>
      </c>
      <c r="V6" s="123">
        <f>S6-2*$J$197</f>
        <v>48.998180000000005</v>
      </c>
      <c r="W6" s="22" t="str">
        <f>IF(R6&lt;V6,"warning","normal")</f>
        <v>normal</v>
      </c>
      <c r="X6" s="110">
        <f>S6-3*$J$197</f>
        <v>42.404769999999999</v>
      </c>
      <c r="Y6" s="28" t="str">
        <f>IF(R6&lt;X6,"warning","normal")</f>
        <v>normal</v>
      </c>
    </row>
    <row r="7" spans="3:30" ht="14.5" x14ac:dyDescent="0.35">
      <c r="C7" s="65" t="s">
        <v>18</v>
      </c>
      <c r="D7" s="51"/>
      <c r="E7" s="51"/>
      <c r="F7" s="49">
        <v>63</v>
      </c>
      <c r="G7" s="47">
        <v>62</v>
      </c>
      <c r="H7" s="48"/>
      <c r="I7" s="48"/>
      <c r="J7" s="47">
        <v>75</v>
      </c>
      <c r="K7" s="47">
        <v>53</v>
      </c>
      <c r="L7" s="110">
        <f t="shared" ref="L7:L40" si="2">($D$157+D159+$D$193+D197+$D$310)-2*$J$197</f>
        <v>50.48818</v>
      </c>
      <c r="M7" s="111" t="str">
        <f t="shared" ref="M7:M39" si="3">IF(K7&lt;L7,"warning","normal")</f>
        <v>normal</v>
      </c>
      <c r="N7" s="110">
        <f t="shared" si="0"/>
        <v>63.674999999999997</v>
      </c>
      <c r="O7" s="23" t="e">
        <f>#REF!</f>
        <v>#REF!</v>
      </c>
      <c r="P7" s="21">
        <f t="shared" ref="P7:P39" si="4">L7</f>
        <v>50.48818</v>
      </c>
      <c r="Q7" s="24">
        <f t="shared" ref="Q7:Q39" si="5">N7</f>
        <v>63.674999999999997</v>
      </c>
      <c r="R7" s="119">
        <f t="shared" ref="R7:R39" si="6">K7</f>
        <v>53</v>
      </c>
      <c r="S7" s="120">
        <f t="shared" si="1"/>
        <v>63.674999999999997</v>
      </c>
      <c r="T7" s="110">
        <f t="shared" ref="T7:T40" si="7">S7-$J$197</f>
        <v>57.081589999999998</v>
      </c>
      <c r="U7" s="22" t="str">
        <f t="shared" ref="U7:U39" si="8">IF(R7&lt;T7,"warning","normal")</f>
        <v>warning</v>
      </c>
      <c r="V7" s="123">
        <f t="shared" ref="V7:V40" si="9">S7-2*$J$197</f>
        <v>50.48818</v>
      </c>
      <c r="W7" s="22" t="str">
        <f t="shared" ref="W7:W39" si="10">IF(R7&lt;V7,"warning","normal")</f>
        <v>normal</v>
      </c>
      <c r="X7" s="110">
        <f t="shared" ref="X7:X40" si="11">S7-3*$J$197</f>
        <v>43.894769999999994</v>
      </c>
      <c r="Y7" s="28" t="str">
        <f t="shared" ref="Y7:Y39" si="12">IF(R7&lt;X7,"warning","normal")</f>
        <v>normal</v>
      </c>
      <c r="AA7" s="29"/>
      <c r="AB7" s="29"/>
      <c r="AC7" s="29"/>
      <c r="AD7" s="29"/>
    </row>
    <row r="8" spans="3:30" ht="14.5" x14ac:dyDescent="0.35">
      <c r="C8" s="65" t="s">
        <v>21</v>
      </c>
      <c r="D8" s="51"/>
      <c r="E8" s="51"/>
      <c r="F8" s="49">
        <v>60</v>
      </c>
      <c r="G8" s="47">
        <v>55.5</v>
      </c>
      <c r="H8" s="48"/>
      <c r="I8" s="48"/>
      <c r="J8" s="47">
        <v>83</v>
      </c>
      <c r="K8" s="47">
        <v>69.5</v>
      </c>
      <c r="L8" s="110">
        <f t="shared" si="2"/>
        <v>54.248180000000005</v>
      </c>
      <c r="M8" s="111" t="str">
        <f t="shared" si="3"/>
        <v>normal</v>
      </c>
      <c r="N8" s="110">
        <f t="shared" si="0"/>
        <v>67.435000000000002</v>
      </c>
      <c r="O8" s="23" t="e">
        <f>#REF!</f>
        <v>#REF!</v>
      </c>
      <c r="P8" s="21">
        <f t="shared" si="4"/>
        <v>54.248180000000005</v>
      </c>
      <c r="Q8" s="24">
        <f t="shared" si="5"/>
        <v>67.435000000000002</v>
      </c>
      <c r="R8" s="119">
        <f t="shared" si="6"/>
        <v>69.5</v>
      </c>
      <c r="S8" s="120">
        <f t="shared" si="1"/>
        <v>67.435000000000002</v>
      </c>
      <c r="T8" s="110">
        <f t="shared" si="7"/>
        <v>60.841590000000004</v>
      </c>
      <c r="U8" s="22" t="str">
        <f t="shared" si="8"/>
        <v>normal</v>
      </c>
      <c r="V8" s="123">
        <f t="shared" si="9"/>
        <v>54.248180000000005</v>
      </c>
      <c r="W8" s="22" t="str">
        <f t="shared" si="10"/>
        <v>normal</v>
      </c>
      <c r="X8" s="110">
        <f t="shared" si="11"/>
        <v>47.654769999999999</v>
      </c>
      <c r="Y8" s="28" t="str">
        <f t="shared" si="12"/>
        <v>normal</v>
      </c>
      <c r="AA8" s="29"/>
      <c r="AB8" s="29"/>
      <c r="AC8" s="29"/>
      <c r="AD8" s="29"/>
    </row>
    <row r="9" spans="3:30" ht="14.5" x14ac:dyDescent="0.35">
      <c r="C9" s="65" t="s">
        <v>24</v>
      </c>
      <c r="D9" s="51"/>
      <c r="E9" s="51"/>
      <c r="F9" s="49">
        <v>75</v>
      </c>
      <c r="G9" s="47">
        <v>64</v>
      </c>
      <c r="H9" s="48"/>
      <c r="I9" s="48"/>
      <c r="J9" s="47">
        <v>90</v>
      </c>
      <c r="K9" s="47">
        <v>69</v>
      </c>
      <c r="L9" s="110">
        <f t="shared" si="2"/>
        <v>61.738180000000014</v>
      </c>
      <c r="M9" s="111" t="str">
        <f t="shared" si="3"/>
        <v>normal</v>
      </c>
      <c r="N9" s="110">
        <f t="shared" si="0"/>
        <v>74.925000000000011</v>
      </c>
      <c r="O9" s="23" t="e">
        <f>#REF!</f>
        <v>#REF!</v>
      </c>
      <c r="P9" s="21">
        <f t="shared" si="4"/>
        <v>61.738180000000014</v>
      </c>
      <c r="Q9" s="24">
        <f t="shared" si="5"/>
        <v>74.925000000000011</v>
      </c>
      <c r="R9" s="119">
        <f t="shared" si="6"/>
        <v>69</v>
      </c>
      <c r="S9" s="120">
        <f t="shared" si="1"/>
        <v>74.925000000000011</v>
      </c>
      <c r="T9" s="110">
        <f t="shared" si="7"/>
        <v>68.331590000000006</v>
      </c>
      <c r="U9" s="22" t="str">
        <f t="shared" si="8"/>
        <v>normal</v>
      </c>
      <c r="V9" s="123">
        <f t="shared" si="9"/>
        <v>61.738180000000014</v>
      </c>
      <c r="W9" s="22" t="str">
        <f t="shared" si="10"/>
        <v>normal</v>
      </c>
      <c r="X9" s="110">
        <f t="shared" si="11"/>
        <v>55.144770000000008</v>
      </c>
      <c r="Y9" s="28" t="str">
        <f t="shared" si="12"/>
        <v>normal</v>
      </c>
      <c r="AA9" s="29"/>
      <c r="AB9" s="29"/>
      <c r="AC9" s="29"/>
      <c r="AD9" s="29"/>
    </row>
    <row r="10" spans="3:30" ht="14.5" x14ac:dyDescent="0.35">
      <c r="C10" s="65" t="s">
        <v>26</v>
      </c>
      <c r="D10" s="51"/>
      <c r="E10" s="51"/>
      <c r="F10" s="49">
        <v>68</v>
      </c>
      <c r="G10" s="47">
        <v>64</v>
      </c>
      <c r="H10" s="48"/>
      <c r="I10" s="48"/>
      <c r="J10" s="47">
        <v>78</v>
      </c>
      <c r="K10" s="47">
        <v>68.5</v>
      </c>
      <c r="L10" s="110">
        <f t="shared" si="2"/>
        <v>56.868180000000009</v>
      </c>
      <c r="M10" s="111" t="str">
        <f t="shared" si="3"/>
        <v>normal</v>
      </c>
      <c r="N10" s="110">
        <f t="shared" si="0"/>
        <v>70.055000000000007</v>
      </c>
      <c r="O10" s="23" t="e">
        <f>#REF!</f>
        <v>#REF!</v>
      </c>
      <c r="P10" s="21">
        <f t="shared" si="4"/>
        <v>56.868180000000009</v>
      </c>
      <c r="Q10" s="24">
        <f t="shared" si="5"/>
        <v>70.055000000000007</v>
      </c>
      <c r="R10" s="119">
        <f t="shared" si="6"/>
        <v>68.5</v>
      </c>
      <c r="S10" s="120">
        <f t="shared" si="1"/>
        <v>70.055000000000007</v>
      </c>
      <c r="T10" s="110">
        <f t="shared" si="7"/>
        <v>63.461590000000008</v>
      </c>
      <c r="U10" s="22" t="str">
        <f t="shared" si="8"/>
        <v>normal</v>
      </c>
      <c r="V10" s="123">
        <f t="shared" si="9"/>
        <v>56.868180000000009</v>
      </c>
      <c r="W10" s="22" t="str">
        <f t="shared" si="10"/>
        <v>normal</v>
      </c>
      <c r="X10" s="110">
        <f t="shared" si="11"/>
        <v>50.274770000000004</v>
      </c>
      <c r="Y10" s="28" t="str">
        <f t="shared" si="12"/>
        <v>normal</v>
      </c>
      <c r="AA10" s="29"/>
      <c r="AB10" s="29"/>
      <c r="AC10" s="29"/>
      <c r="AD10" s="29"/>
    </row>
    <row r="11" spans="3:30" ht="14.5" x14ac:dyDescent="0.35">
      <c r="C11" s="65" t="s">
        <v>28</v>
      </c>
      <c r="D11" s="51"/>
      <c r="E11" s="51"/>
      <c r="F11" s="49">
        <v>68</v>
      </c>
      <c r="G11" s="47">
        <v>64</v>
      </c>
      <c r="H11" s="48"/>
      <c r="I11" s="48"/>
      <c r="J11" s="47">
        <v>95</v>
      </c>
      <c r="K11" s="47">
        <v>70.5</v>
      </c>
      <c r="L11" s="110">
        <f t="shared" si="2"/>
        <v>61.618180000000009</v>
      </c>
      <c r="M11" s="111" t="str">
        <f t="shared" si="3"/>
        <v>normal</v>
      </c>
      <c r="N11" s="110">
        <f t="shared" si="0"/>
        <v>74.805000000000007</v>
      </c>
      <c r="O11" s="23" t="e">
        <f>#REF!</f>
        <v>#REF!</v>
      </c>
      <c r="P11" s="21">
        <f t="shared" si="4"/>
        <v>61.618180000000009</v>
      </c>
      <c r="Q11" s="24">
        <f t="shared" si="5"/>
        <v>74.805000000000007</v>
      </c>
      <c r="R11" s="119">
        <f t="shared" si="6"/>
        <v>70.5</v>
      </c>
      <c r="S11" s="120">
        <f t="shared" si="1"/>
        <v>74.805000000000007</v>
      </c>
      <c r="T11" s="110">
        <f t="shared" si="7"/>
        <v>68.211590000000001</v>
      </c>
      <c r="U11" s="22" t="str">
        <f t="shared" si="8"/>
        <v>normal</v>
      </c>
      <c r="V11" s="123">
        <f t="shared" si="9"/>
        <v>61.618180000000009</v>
      </c>
      <c r="W11" s="22" t="str">
        <f t="shared" si="10"/>
        <v>normal</v>
      </c>
      <c r="X11" s="110">
        <f t="shared" si="11"/>
        <v>55.024770000000004</v>
      </c>
      <c r="Y11" s="28" t="str">
        <f t="shared" si="12"/>
        <v>normal</v>
      </c>
      <c r="AA11" s="29"/>
      <c r="AB11" s="29"/>
      <c r="AC11" s="29"/>
      <c r="AD11" s="29"/>
    </row>
    <row r="12" spans="3:30" ht="14.5" x14ac:dyDescent="0.35">
      <c r="C12" s="65" t="s">
        <v>30</v>
      </c>
      <c r="D12" s="51"/>
      <c r="E12" s="51"/>
      <c r="F12" s="49">
        <v>100</v>
      </c>
      <c r="G12" s="47">
        <v>77.5</v>
      </c>
      <c r="H12" s="48"/>
      <c r="I12" s="48"/>
      <c r="J12" s="47">
        <v>98.000000000000014</v>
      </c>
      <c r="K12" s="47">
        <v>79</v>
      </c>
      <c r="L12" s="110">
        <f t="shared" si="2"/>
        <v>75.868180000000009</v>
      </c>
      <c r="M12" s="111" t="str">
        <f t="shared" si="3"/>
        <v>normal</v>
      </c>
      <c r="N12" s="110">
        <f t="shared" si="0"/>
        <v>89.055000000000007</v>
      </c>
      <c r="O12" s="23" t="e">
        <f>#REF!</f>
        <v>#REF!</v>
      </c>
      <c r="P12" s="21">
        <f t="shared" si="4"/>
        <v>75.868180000000009</v>
      </c>
      <c r="Q12" s="24">
        <f t="shared" si="5"/>
        <v>89.055000000000007</v>
      </c>
      <c r="R12" s="119">
        <f t="shared" si="6"/>
        <v>79</v>
      </c>
      <c r="S12" s="120">
        <f t="shared" si="1"/>
        <v>89.055000000000007</v>
      </c>
      <c r="T12" s="110">
        <f t="shared" si="7"/>
        <v>82.461590000000001</v>
      </c>
      <c r="U12" s="22" t="str">
        <f t="shared" si="8"/>
        <v>warning</v>
      </c>
      <c r="V12" s="123">
        <f t="shared" si="9"/>
        <v>75.868180000000009</v>
      </c>
      <c r="W12" s="22" t="str">
        <f t="shared" si="10"/>
        <v>normal</v>
      </c>
      <c r="X12" s="110">
        <f t="shared" si="11"/>
        <v>69.274770000000004</v>
      </c>
      <c r="Y12" s="28" t="str">
        <f t="shared" si="12"/>
        <v>normal</v>
      </c>
      <c r="AA12" s="29"/>
      <c r="AB12" s="29"/>
      <c r="AC12" s="29"/>
      <c r="AD12" s="29"/>
    </row>
    <row r="13" spans="3:30" ht="14.5" x14ac:dyDescent="0.35">
      <c r="C13" s="65" t="s">
        <v>33</v>
      </c>
      <c r="D13" s="51"/>
      <c r="E13" s="51"/>
      <c r="F13" s="49">
        <v>93</v>
      </c>
      <c r="G13" s="47">
        <v>76.5</v>
      </c>
      <c r="H13" s="48"/>
      <c r="I13" s="48"/>
      <c r="J13" s="47">
        <v>100</v>
      </c>
      <c r="K13" s="47">
        <v>79.5</v>
      </c>
      <c r="L13" s="110">
        <f t="shared" si="2"/>
        <v>74.498180000000019</v>
      </c>
      <c r="M13" s="111" t="str">
        <f t="shared" si="3"/>
        <v>normal</v>
      </c>
      <c r="N13" s="110">
        <f t="shared" si="0"/>
        <v>87.685000000000016</v>
      </c>
      <c r="O13" s="23" t="e">
        <f>#REF!</f>
        <v>#REF!</v>
      </c>
      <c r="P13" s="21">
        <f t="shared" si="4"/>
        <v>74.498180000000019</v>
      </c>
      <c r="Q13" s="24">
        <f t="shared" si="5"/>
        <v>87.685000000000016</v>
      </c>
      <c r="R13" s="119">
        <f t="shared" si="6"/>
        <v>79.5</v>
      </c>
      <c r="S13" s="120">
        <f t="shared" si="1"/>
        <v>87.685000000000016</v>
      </c>
      <c r="T13" s="110">
        <f t="shared" si="7"/>
        <v>81.091590000000011</v>
      </c>
      <c r="U13" s="22" t="str">
        <f t="shared" si="8"/>
        <v>warning</v>
      </c>
      <c r="V13" s="123">
        <f t="shared" si="9"/>
        <v>74.498180000000019</v>
      </c>
      <c r="W13" s="22" t="str">
        <f t="shared" si="10"/>
        <v>normal</v>
      </c>
      <c r="X13" s="110">
        <f t="shared" si="11"/>
        <v>67.904770000000013</v>
      </c>
      <c r="Y13" s="28" t="str">
        <f t="shared" si="12"/>
        <v>normal</v>
      </c>
      <c r="AA13" s="29"/>
      <c r="AB13" s="29"/>
      <c r="AC13" s="29"/>
      <c r="AD13" s="29"/>
    </row>
    <row r="14" spans="3:30" ht="14.5" x14ac:dyDescent="0.35">
      <c r="C14" s="65" t="s">
        <v>34</v>
      </c>
      <c r="D14" s="51"/>
      <c r="E14" s="51"/>
      <c r="F14" s="49">
        <v>70</v>
      </c>
      <c r="G14" s="47">
        <v>53</v>
      </c>
      <c r="H14" s="48"/>
      <c r="I14" s="48"/>
      <c r="J14" s="47">
        <v>78</v>
      </c>
      <c r="K14" s="47">
        <v>49.5</v>
      </c>
      <c r="L14" s="110">
        <f t="shared" si="2"/>
        <v>49.868180000000009</v>
      </c>
      <c r="M14" s="111" t="str">
        <f t="shared" si="3"/>
        <v>warning</v>
      </c>
      <c r="N14" s="110">
        <f t="shared" si="0"/>
        <v>63.055000000000007</v>
      </c>
      <c r="O14" s="23" t="e">
        <f>#REF!</f>
        <v>#REF!</v>
      </c>
      <c r="P14" s="21">
        <f t="shared" si="4"/>
        <v>49.868180000000009</v>
      </c>
      <c r="Q14" s="24">
        <f t="shared" si="5"/>
        <v>63.055000000000007</v>
      </c>
      <c r="R14" s="119">
        <f t="shared" si="6"/>
        <v>49.5</v>
      </c>
      <c r="S14" s="120">
        <f t="shared" si="1"/>
        <v>63.055000000000007</v>
      </c>
      <c r="T14" s="110">
        <f t="shared" si="7"/>
        <v>56.461590000000008</v>
      </c>
      <c r="U14" s="22" t="str">
        <f t="shared" si="8"/>
        <v>warning</v>
      </c>
      <c r="V14" s="123">
        <f t="shared" si="9"/>
        <v>49.868180000000009</v>
      </c>
      <c r="W14" s="22" t="str">
        <f t="shared" si="10"/>
        <v>warning</v>
      </c>
      <c r="X14" s="110">
        <f t="shared" si="11"/>
        <v>43.274770000000004</v>
      </c>
      <c r="Y14" s="28" t="str">
        <f t="shared" si="12"/>
        <v>normal</v>
      </c>
      <c r="AA14" s="29"/>
      <c r="AB14" s="29"/>
      <c r="AC14" s="29"/>
      <c r="AD14" s="29"/>
    </row>
    <row r="15" spans="3:30" ht="14.5" x14ac:dyDescent="0.35">
      <c r="C15" s="65" t="s">
        <v>36</v>
      </c>
      <c r="D15" s="51"/>
      <c r="E15" s="51"/>
      <c r="F15" s="49">
        <v>100</v>
      </c>
      <c r="G15" s="47">
        <v>79</v>
      </c>
      <c r="H15" s="48"/>
      <c r="I15" s="48"/>
      <c r="J15" s="47">
        <v>98.000000000000014</v>
      </c>
      <c r="K15" s="47">
        <v>79</v>
      </c>
      <c r="L15" s="110">
        <f t="shared" si="2"/>
        <v>76.248180000000005</v>
      </c>
      <c r="M15" s="111" t="str">
        <f t="shared" si="3"/>
        <v>normal</v>
      </c>
      <c r="N15" s="110">
        <f t="shared" si="0"/>
        <v>89.435000000000002</v>
      </c>
      <c r="O15" s="23" t="e">
        <f>#REF!</f>
        <v>#REF!</v>
      </c>
      <c r="P15" s="21">
        <f t="shared" si="4"/>
        <v>76.248180000000005</v>
      </c>
      <c r="Q15" s="24">
        <f t="shared" si="5"/>
        <v>89.435000000000002</v>
      </c>
      <c r="R15" s="119">
        <f t="shared" si="6"/>
        <v>79</v>
      </c>
      <c r="S15" s="120">
        <f t="shared" si="1"/>
        <v>89.435000000000002</v>
      </c>
      <c r="T15" s="110">
        <f t="shared" si="7"/>
        <v>82.841589999999997</v>
      </c>
      <c r="U15" s="22" t="str">
        <f t="shared" si="8"/>
        <v>warning</v>
      </c>
      <c r="V15" s="123">
        <f t="shared" si="9"/>
        <v>76.248180000000005</v>
      </c>
      <c r="W15" s="22" t="str">
        <f t="shared" si="10"/>
        <v>normal</v>
      </c>
      <c r="X15" s="110">
        <f t="shared" si="11"/>
        <v>69.654769999999999</v>
      </c>
      <c r="Y15" s="28" t="str">
        <f t="shared" si="12"/>
        <v>normal</v>
      </c>
      <c r="AA15" s="29"/>
      <c r="AB15" s="29"/>
      <c r="AC15" s="29"/>
      <c r="AD15" s="29"/>
    </row>
    <row r="16" spans="3:30" ht="14.5" x14ac:dyDescent="0.35">
      <c r="C16" s="65" t="s">
        <v>37</v>
      </c>
      <c r="D16" s="51"/>
      <c r="E16" s="51"/>
      <c r="F16" s="49">
        <v>85</v>
      </c>
      <c r="G16" s="47">
        <v>71.5</v>
      </c>
      <c r="H16" s="48"/>
      <c r="I16" s="48"/>
      <c r="J16" s="47">
        <v>95</v>
      </c>
      <c r="K16" s="47">
        <v>78</v>
      </c>
      <c r="L16" s="110">
        <f t="shared" si="2"/>
        <v>69.618180000000009</v>
      </c>
      <c r="M16" s="111" t="str">
        <f t="shared" si="3"/>
        <v>normal</v>
      </c>
      <c r="N16" s="110">
        <f t="shared" si="0"/>
        <v>82.805000000000007</v>
      </c>
      <c r="O16" s="23" t="e">
        <f>#REF!</f>
        <v>#REF!</v>
      </c>
      <c r="P16" s="21">
        <f t="shared" si="4"/>
        <v>69.618180000000009</v>
      </c>
      <c r="Q16" s="24">
        <f t="shared" si="5"/>
        <v>82.805000000000007</v>
      </c>
      <c r="R16" s="119">
        <f t="shared" si="6"/>
        <v>78</v>
      </c>
      <c r="S16" s="120">
        <f t="shared" si="1"/>
        <v>82.805000000000007</v>
      </c>
      <c r="T16" s="110">
        <f t="shared" si="7"/>
        <v>76.211590000000001</v>
      </c>
      <c r="U16" s="22" t="str">
        <f t="shared" si="8"/>
        <v>normal</v>
      </c>
      <c r="V16" s="123">
        <f t="shared" si="9"/>
        <v>69.618180000000009</v>
      </c>
      <c r="W16" s="22" t="str">
        <f t="shared" si="10"/>
        <v>normal</v>
      </c>
      <c r="X16" s="110">
        <f t="shared" si="11"/>
        <v>63.024770000000004</v>
      </c>
      <c r="Y16" s="28" t="str">
        <f t="shared" si="12"/>
        <v>normal</v>
      </c>
      <c r="AA16" s="29"/>
      <c r="AB16" s="29"/>
      <c r="AC16" s="29"/>
      <c r="AD16" s="29"/>
    </row>
    <row r="17" spans="3:30" ht="14.5" x14ac:dyDescent="0.35">
      <c r="C17" s="65" t="s">
        <v>39</v>
      </c>
      <c r="D17" s="51"/>
      <c r="E17" s="51"/>
      <c r="F17" s="49">
        <v>58</v>
      </c>
      <c r="G17" s="47">
        <v>67</v>
      </c>
      <c r="H17" s="48"/>
      <c r="I17" s="48"/>
      <c r="J17" s="47">
        <v>85</v>
      </c>
      <c r="K17" s="47">
        <v>70</v>
      </c>
      <c r="L17" s="110">
        <f t="shared" si="2"/>
        <v>57.248180000000005</v>
      </c>
      <c r="M17" s="111" t="str">
        <f t="shared" si="3"/>
        <v>normal</v>
      </c>
      <c r="N17" s="110">
        <f t="shared" si="0"/>
        <v>70.435000000000002</v>
      </c>
      <c r="O17" s="23" t="e">
        <f>#REF!</f>
        <v>#REF!</v>
      </c>
      <c r="P17" s="21">
        <f t="shared" si="4"/>
        <v>57.248180000000005</v>
      </c>
      <c r="Q17" s="24">
        <f t="shared" si="5"/>
        <v>70.435000000000002</v>
      </c>
      <c r="R17" s="119">
        <f t="shared" si="6"/>
        <v>70</v>
      </c>
      <c r="S17" s="120">
        <f t="shared" si="1"/>
        <v>70.435000000000002</v>
      </c>
      <c r="T17" s="110">
        <f t="shared" si="7"/>
        <v>63.841590000000004</v>
      </c>
      <c r="U17" s="22" t="str">
        <f t="shared" si="8"/>
        <v>normal</v>
      </c>
      <c r="V17" s="123">
        <f t="shared" si="9"/>
        <v>57.248180000000005</v>
      </c>
      <c r="W17" s="22" t="str">
        <f t="shared" si="10"/>
        <v>normal</v>
      </c>
      <c r="X17" s="110">
        <f t="shared" si="11"/>
        <v>50.654769999999999</v>
      </c>
      <c r="Y17" s="28" t="str">
        <f t="shared" si="12"/>
        <v>normal</v>
      </c>
      <c r="AA17" s="29"/>
      <c r="AB17" s="29"/>
      <c r="AC17" s="29"/>
      <c r="AD17" s="29"/>
    </row>
    <row r="18" spans="3:30" ht="14.5" x14ac:dyDescent="0.35">
      <c r="C18" s="65" t="s">
        <v>40</v>
      </c>
      <c r="D18" s="51"/>
      <c r="E18" s="51"/>
      <c r="F18" s="49">
        <v>90</v>
      </c>
      <c r="G18" s="47">
        <v>72.5</v>
      </c>
      <c r="H18" s="48"/>
      <c r="I18" s="48"/>
      <c r="J18" s="47">
        <v>95</v>
      </c>
      <c r="K18" s="47">
        <v>77</v>
      </c>
      <c r="L18" s="110">
        <f t="shared" si="2"/>
        <v>70.868180000000009</v>
      </c>
      <c r="M18" s="111" t="str">
        <f t="shared" si="3"/>
        <v>normal</v>
      </c>
      <c r="N18" s="110">
        <f t="shared" si="0"/>
        <v>84.055000000000007</v>
      </c>
      <c r="O18" s="23" t="e">
        <f>#REF!</f>
        <v>#REF!</v>
      </c>
      <c r="P18" s="21">
        <f t="shared" si="4"/>
        <v>70.868180000000009</v>
      </c>
      <c r="Q18" s="24">
        <f t="shared" si="5"/>
        <v>84.055000000000007</v>
      </c>
      <c r="R18" s="119">
        <f t="shared" si="6"/>
        <v>77</v>
      </c>
      <c r="S18" s="120">
        <f t="shared" si="1"/>
        <v>84.055000000000007</v>
      </c>
      <c r="T18" s="110">
        <f t="shared" si="7"/>
        <v>77.461590000000001</v>
      </c>
      <c r="U18" s="22" t="str">
        <f t="shared" si="8"/>
        <v>warning</v>
      </c>
      <c r="V18" s="123">
        <f t="shared" si="9"/>
        <v>70.868180000000009</v>
      </c>
      <c r="W18" s="22" t="str">
        <f t="shared" si="10"/>
        <v>normal</v>
      </c>
      <c r="X18" s="110">
        <f t="shared" si="11"/>
        <v>64.274770000000004</v>
      </c>
      <c r="Y18" s="28" t="str">
        <f t="shared" si="12"/>
        <v>normal</v>
      </c>
      <c r="AA18" s="29"/>
      <c r="AB18" s="29"/>
      <c r="AC18" s="29"/>
      <c r="AD18" s="29"/>
    </row>
    <row r="19" spans="3:30" ht="14.5" x14ac:dyDescent="0.35">
      <c r="C19" s="65" t="s">
        <v>41</v>
      </c>
      <c r="D19" s="51"/>
      <c r="E19" s="51"/>
      <c r="F19" s="50">
        <v>35</v>
      </c>
      <c r="G19" s="47">
        <v>40</v>
      </c>
      <c r="H19" s="48"/>
      <c r="I19" s="48"/>
      <c r="J19" s="47">
        <v>50</v>
      </c>
      <c r="K19" s="47">
        <v>27.5</v>
      </c>
      <c r="L19" s="110">
        <f t="shared" si="2"/>
        <v>25.368179999999999</v>
      </c>
      <c r="M19" s="111" t="str">
        <f t="shared" si="3"/>
        <v>normal</v>
      </c>
      <c r="N19" s="110">
        <f t="shared" si="0"/>
        <v>38.555</v>
      </c>
      <c r="O19" s="23" t="e">
        <f>#REF!</f>
        <v>#REF!</v>
      </c>
      <c r="P19" s="21">
        <f t="shared" si="4"/>
        <v>25.368179999999999</v>
      </c>
      <c r="Q19" s="24">
        <f t="shared" si="5"/>
        <v>38.555</v>
      </c>
      <c r="R19" s="119">
        <f t="shared" si="6"/>
        <v>27.5</v>
      </c>
      <c r="S19" s="120">
        <f t="shared" si="1"/>
        <v>38.555</v>
      </c>
      <c r="T19" s="110">
        <f t="shared" si="7"/>
        <v>31.961590000000001</v>
      </c>
      <c r="U19" s="22" t="str">
        <f t="shared" si="8"/>
        <v>warning</v>
      </c>
      <c r="V19" s="123">
        <f t="shared" si="9"/>
        <v>25.368179999999999</v>
      </c>
      <c r="W19" s="22" t="str">
        <f t="shared" si="10"/>
        <v>normal</v>
      </c>
      <c r="X19" s="110">
        <f t="shared" si="11"/>
        <v>18.774769999999997</v>
      </c>
      <c r="Y19" s="28" t="str">
        <f t="shared" si="12"/>
        <v>normal</v>
      </c>
      <c r="AA19" s="29"/>
      <c r="AB19" s="29"/>
      <c r="AC19" s="29"/>
      <c r="AD19" s="29"/>
    </row>
    <row r="20" spans="3:30" ht="14.5" x14ac:dyDescent="0.35">
      <c r="C20" s="65" t="s">
        <v>42</v>
      </c>
      <c r="D20" s="51"/>
      <c r="E20" s="51"/>
      <c r="F20" s="49">
        <v>60</v>
      </c>
      <c r="G20" s="47">
        <v>54.5</v>
      </c>
      <c r="H20" s="48"/>
      <c r="I20" s="48"/>
      <c r="J20" s="47">
        <v>68</v>
      </c>
      <c r="K20" s="47">
        <v>60</v>
      </c>
      <c r="L20" s="110">
        <f t="shared" si="2"/>
        <v>47.868179999999995</v>
      </c>
      <c r="M20" s="111" t="str">
        <f t="shared" si="3"/>
        <v>normal</v>
      </c>
      <c r="N20" s="110">
        <f t="shared" si="0"/>
        <v>61.055</v>
      </c>
      <c r="O20" s="23" t="e">
        <f>#REF!</f>
        <v>#REF!</v>
      </c>
      <c r="P20" s="21">
        <f t="shared" si="4"/>
        <v>47.868179999999995</v>
      </c>
      <c r="Q20" s="24">
        <f t="shared" si="5"/>
        <v>61.055</v>
      </c>
      <c r="R20" s="119">
        <f t="shared" si="6"/>
        <v>60</v>
      </c>
      <c r="S20" s="120">
        <f t="shared" si="1"/>
        <v>61.055</v>
      </c>
      <c r="T20" s="110">
        <f t="shared" si="7"/>
        <v>54.461590000000001</v>
      </c>
      <c r="U20" s="22" t="str">
        <f t="shared" si="8"/>
        <v>normal</v>
      </c>
      <c r="V20" s="123">
        <f t="shared" si="9"/>
        <v>47.868179999999995</v>
      </c>
      <c r="W20" s="22" t="str">
        <f t="shared" si="10"/>
        <v>normal</v>
      </c>
      <c r="X20" s="110">
        <f t="shared" si="11"/>
        <v>41.274769999999997</v>
      </c>
      <c r="Y20" s="28" t="str">
        <f t="shared" si="12"/>
        <v>normal</v>
      </c>
      <c r="AA20" s="29"/>
      <c r="AB20" s="29"/>
      <c r="AC20" s="29"/>
      <c r="AD20" s="29"/>
    </row>
    <row r="21" spans="3:30" ht="14.5" x14ac:dyDescent="0.35">
      <c r="C21" s="65" t="s">
        <v>43</v>
      </c>
      <c r="D21" s="51"/>
      <c r="E21" s="51"/>
      <c r="F21" s="49">
        <v>88</v>
      </c>
      <c r="G21" s="47">
        <v>68</v>
      </c>
      <c r="H21" s="48"/>
      <c r="I21" s="48"/>
      <c r="J21" s="47">
        <v>95</v>
      </c>
      <c r="K21" s="47">
        <v>76.5</v>
      </c>
      <c r="L21" s="110">
        <f t="shared" si="2"/>
        <v>69.118180000000009</v>
      </c>
      <c r="M21" s="111" t="str">
        <f t="shared" si="3"/>
        <v>normal</v>
      </c>
      <c r="N21" s="110">
        <f t="shared" si="0"/>
        <v>82.305000000000007</v>
      </c>
      <c r="O21" s="23" t="e">
        <f>#REF!</f>
        <v>#REF!</v>
      </c>
      <c r="P21" s="21">
        <f t="shared" si="4"/>
        <v>69.118180000000009</v>
      </c>
      <c r="Q21" s="24">
        <f t="shared" si="5"/>
        <v>82.305000000000007</v>
      </c>
      <c r="R21" s="119">
        <f t="shared" si="6"/>
        <v>76.5</v>
      </c>
      <c r="S21" s="120">
        <f t="shared" si="1"/>
        <v>82.305000000000007</v>
      </c>
      <c r="T21" s="110">
        <f t="shared" si="7"/>
        <v>75.711590000000001</v>
      </c>
      <c r="U21" s="22" t="str">
        <f t="shared" si="8"/>
        <v>normal</v>
      </c>
      <c r="V21" s="123">
        <f t="shared" si="9"/>
        <v>69.118180000000009</v>
      </c>
      <c r="W21" s="22" t="str">
        <f t="shared" si="10"/>
        <v>normal</v>
      </c>
      <c r="X21" s="110">
        <f t="shared" si="11"/>
        <v>62.524770000000004</v>
      </c>
      <c r="Y21" s="28" t="str">
        <f t="shared" si="12"/>
        <v>normal</v>
      </c>
      <c r="AA21" s="29"/>
      <c r="AB21" s="29"/>
      <c r="AC21" s="29"/>
      <c r="AD21" s="29"/>
    </row>
    <row r="22" spans="3:30" ht="14.5" x14ac:dyDescent="0.35">
      <c r="C22" s="65" t="s">
        <v>44</v>
      </c>
      <c r="D22" s="51"/>
      <c r="E22" s="51"/>
      <c r="F22" s="49">
        <v>85</v>
      </c>
      <c r="G22" s="47">
        <v>67</v>
      </c>
      <c r="H22" s="48"/>
      <c r="I22" s="48"/>
      <c r="J22" s="47">
        <v>93</v>
      </c>
      <c r="K22" s="47">
        <v>77</v>
      </c>
      <c r="L22" s="110">
        <f t="shared" si="2"/>
        <v>67.748180000000005</v>
      </c>
      <c r="M22" s="111" t="str">
        <f t="shared" si="3"/>
        <v>normal</v>
      </c>
      <c r="N22" s="110">
        <f t="shared" si="0"/>
        <v>80.935000000000002</v>
      </c>
      <c r="O22" s="23" t="e">
        <f>#REF!</f>
        <v>#REF!</v>
      </c>
      <c r="P22" s="21">
        <f t="shared" si="4"/>
        <v>67.748180000000005</v>
      </c>
      <c r="Q22" s="24">
        <f t="shared" si="5"/>
        <v>80.935000000000002</v>
      </c>
      <c r="R22" s="119">
        <f t="shared" si="6"/>
        <v>77</v>
      </c>
      <c r="S22" s="120">
        <f t="shared" si="1"/>
        <v>80.935000000000002</v>
      </c>
      <c r="T22" s="110">
        <f t="shared" si="7"/>
        <v>74.341589999999997</v>
      </c>
      <c r="U22" s="22" t="str">
        <f t="shared" si="8"/>
        <v>normal</v>
      </c>
      <c r="V22" s="123">
        <f t="shared" si="9"/>
        <v>67.748180000000005</v>
      </c>
      <c r="W22" s="22" t="str">
        <f t="shared" si="10"/>
        <v>normal</v>
      </c>
      <c r="X22" s="110">
        <f t="shared" si="11"/>
        <v>61.154769999999999</v>
      </c>
      <c r="Y22" s="28" t="str">
        <f t="shared" si="12"/>
        <v>normal</v>
      </c>
      <c r="AA22" s="29"/>
      <c r="AB22" s="29"/>
      <c r="AC22" s="29"/>
      <c r="AD22" s="29"/>
    </row>
    <row r="23" spans="3:30" ht="14.5" x14ac:dyDescent="0.35">
      <c r="C23" s="65" t="s">
        <v>45</v>
      </c>
      <c r="D23" s="51"/>
      <c r="E23" s="51"/>
      <c r="F23" s="50">
        <v>35</v>
      </c>
      <c r="G23" s="47">
        <v>68</v>
      </c>
      <c r="H23" s="48"/>
      <c r="I23" s="48"/>
      <c r="J23" s="47">
        <v>90</v>
      </c>
      <c r="K23" s="47">
        <v>68</v>
      </c>
      <c r="L23" s="110">
        <f t="shared" si="2"/>
        <v>52.498180000000019</v>
      </c>
      <c r="M23" s="111" t="str">
        <f t="shared" si="3"/>
        <v>normal</v>
      </c>
      <c r="N23" s="110">
        <f t="shared" si="0"/>
        <v>65.685000000000016</v>
      </c>
      <c r="O23" s="23" t="e">
        <f>#REF!</f>
        <v>#REF!</v>
      </c>
      <c r="P23" s="21">
        <f t="shared" si="4"/>
        <v>52.498180000000019</v>
      </c>
      <c r="Q23" s="24">
        <f t="shared" si="5"/>
        <v>65.685000000000016</v>
      </c>
      <c r="R23" s="119">
        <f t="shared" si="6"/>
        <v>68</v>
      </c>
      <c r="S23" s="120">
        <f t="shared" si="1"/>
        <v>65.685000000000016</v>
      </c>
      <c r="T23" s="110">
        <f t="shared" si="7"/>
        <v>59.091590000000018</v>
      </c>
      <c r="U23" s="22" t="str">
        <f t="shared" si="8"/>
        <v>normal</v>
      </c>
      <c r="V23" s="123">
        <f t="shared" si="9"/>
        <v>52.498180000000019</v>
      </c>
      <c r="W23" s="22" t="str">
        <f t="shared" si="10"/>
        <v>normal</v>
      </c>
      <c r="X23" s="110">
        <f t="shared" si="11"/>
        <v>45.904770000000013</v>
      </c>
      <c r="Y23" s="28" t="str">
        <f t="shared" si="12"/>
        <v>normal</v>
      </c>
      <c r="AA23" s="29"/>
      <c r="AB23" s="29"/>
      <c r="AC23" s="29"/>
      <c r="AD23" s="29"/>
    </row>
    <row r="24" spans="3:30" ht="14.5" x14ac:dyDescent="0.35">
      <c r="C24" s="65" t="s">
        <v>46</v>
      </c>
      <c r="D24" s="51"/>
      <c r="E24" s="51"/>
      <c r="F24" s="49">
        <v>80</v>
      </c>
      <c r="G24" s="47">
        <v>57</v>
      </c>
      <c r="H24" s="48"/>
      <c r="I24" s="48"/>
      <c r="J24" s="47">
        <v>85</v>
      </c>
      <c r="K24" s="47">
        <v>70</v>
      </c>
      <c r="L24" s="110">
        <f t="shared" si="2"/>
        <v>60.23818</v>
      </c>
      <c r="M24" s="111" t="str">
        <f t="shared" si="3"/>
        <v>normal</v>
      </c>
      <c r="N24" s="110">
        <f t="shared" si="0"/>
        <v>73.424999999999997</v>
      </c>
      <c r="O24" s="23" t="e">
        <f>#REF!</f>
        <v>#REF!</v>
      </c>
      <c r="P24" s="21">
        <f t="shared" si="4"/>
        <v>60.23818</v>
      </c>
      <c r="Q24" s="24">
        <f t="shared" si="5"/>
        <v>73.424999999999997</v>
      </c>
      <c r="R24" s="119">
        <f t="shared" si="6"/>
        <v>70</v>
      </c>
      <c r="S24" s="120">
        <f t="shared" si="1"/>
        <v>73.424999999999997</v>
      </c>
      <c r="T24" s="110">
        <f t="shared" si="7"/>
        <v>66.831589999999991</v>
      </c>
      <c r="U24" s="22" t="str">
        <f t="shared" si="8"/>
        <v>normal</v>
      </c>
      <c r="V24" s="123">
        <f t="shared" si="9"/>
        <v>60.23818</v>
      </c>
      <c r="W24" s="22" t="str">
        <f t="shared" si="10"/>
        <v>normal</v>
      </c>
      <c r="X24" s="110">
        <f t="shared" si="11"/>
        <v>53.644769999999994</v>
      </c>
      <c r="Y24" s="28" t="str">
        <f t="shared" si="12"/>
        <v>normal</v>
      </c>
      <c r="AA24" s="29"/>
      <c r="AB24" s="29"/>
      <c r="AC24" s="29"/>
      <c r="AD24" s="29"/>
    </row>
    <row r="25" spans="3:30" ht="14.5" x14ac:dyDescent="0.35">
      <c r="C25" s="65" t="s">
        <v>47</v>
      </c>
      <c r="D25" s="51"/>
      <c r="E25" s="51"/>
      <c r="F25" s="49">
        <v>95</v>
      </c>
      <c r="G25" s="47">
        <v>76</v>
      </c>
      <c r="H25" s="48"/>
      <c r="I25" s="48"/>
      <c r="J25" s="47">
        <v>98.000000000000014</v>
      </c>
      <c r="K25" s="47">
        <v>76</v>
      </c>
      <c r="L25" s="110">
        <f t="shared" si="2"/>
        <v>73.488180000000014</v>
      </c>
      <c r="M25" s="111" t="str">
        <f t="shared" si="3"/>
        <v>normal</v>
      </c>
      <c r="N25" s="110">
        <f t="shared" si="0"/>
        <v>86.675000000000011</v>
      </c>
      <c r="O25" s="23" t="e">
        <f>#REF!</f>
        <v>#REF!</v>
      </c>
      <c r="P25" s="21">
        <f t="shared" si="4"/>
        <v>73.488180000000014</v>
      </c>
      <c r="Q25" s="24">
        <f t="shared" si="5"/>
        <v>86.675000000000011</v>
      </c>
      <c r="R25" s="119">
        <f t="shared" si="6"/>
        <v>76</v>
      </c>
      <c r="S25" s="120">
        <f t="shared" si="1"/>
        <v>86.675000000000011</v>
      </c>
      <c r="T25" s="110">
        <f t="shared" si="7"/>
        <v>80.081590000000006</v>
      </c>
      <c r="U25" s="22" t="str">
        <f t="shared" si="8"/>
        <v>warning</v>
      </c>
      <c r="V25" s="123">
        <f t="shared" si="9"/>
        <v>73.488180000000014</v>
      </c>
      <c r="W25" s="22" t="str">
        <f t="shared" si="10"/>
        <v>normal</v>
      </c>
      <c r="X25" s="110">
        <f t="shared" si="11"/>
        <v>66.894770000000008</v>
      </c>
      <c r="Y25" s="28" t="str">
        <f t="shared" si="12"/>
        <v>normal</v>
      </c>
      <c r="AA25" s="29"/>
      <c r="AB25" s="29"/>
      <c r="AC25" s="29"/>
      <c r="AD25" s="29"/>
    </row>
    <row r="26" spans="3:30" ht="14.5" x14ac:dyDescent="0.35">
      <c r="C26" s="65" t="s">
        <v>48</v>
      </c>
      <c r="D26" s="51"/>
      <c r="E26" s="51"/>
      <c r="F26" s="49">
        <v>95</v>
      </c>
      <c r="G26" s="47">
        <v>70</v>
      </c>
      <c r="H26" s="48"/>
      <c r="I26" s="48"/>
      <c r="J26" s="47">
        <v>90</v>
      </c>
      <c r="K26" s="47">
        <v>77</v>
      </c>
      <c r="L26" s="110">
        <f t="shared" si="2"/>
        <v>70.248180000000019</v>
      </c>
      <c r="M26" s="111" t="str">
        <f t="shared" si="3"/>
        <v>normal</v>
      </c>
      <c r="N26" s="110">
        <f t="shared" si="0"/>
        <v>83.435000000000016</v>
      </c>
      <c r="O26" s="23" t="e">
        <f>#REF!</f>
        <v>#REF!</v>
      </c>
      <c r="P26" s="21">
        <f t="shared" si="4"/>
        <v>70.248180000000019</v>
      </c>
      <c r="Q26" s="24">
        <f t="shared" si="5"/>
        <v>83.435000000000016</v>
      </c>
      <c r="R26" s="119">
        <f t="shared" si="6"/>
        <v>77</v>
      </c>
      <c r="S26" s="120">
        <f t="shared" si="1"/>
        <v>83.435000000000016</v>
      </c>
      <c r="T26" s="110">
        <f t="shared" si="7"/>
        <v>76.841590000000011</v>
      </c>
      <c r="U26" s="22" t="str">
        <f t="shared" si="8"/>
        <v>normal</v>
      </c>
      <c r="V26" s="123">
        <f t="shared" si="9"/>
        <v>70.248180000000019</v>
      </c>
      <c r="W26" s="22" t="str">
        <f t="shared" si="10"/>
        <v>normal</v>
      </c>
      <c r="X26" s="110">
        <f t="shared" si="11"/>
        <v>63.654770000000013</v>
      </c>
      <c r="Y26" s="28" t="str">
        <f t="shared" si="12"/>
        <v>normal</v>
      </c>
      <c r="AA26" s="29"/>
      <c r="AB26" s="29"/>
      <c r="AC26" s="29"/>
      <c r="AD26" s="29"/>
    </row>
    <row r="27" spans="3:30" ht="14.5" x14ac:dyDescent="0.35">
      <c r="C27" s="65" t="s">
        <v>214</v>
      </c>
      <c r="D27" s="51"/>
      <c r="E27" s="51"/>
      <c r="F27" s="49">
        <v>63</v>
      </c>
      <c r="G27" s="47">
        <v>61</v>
      </c>
      <c r="H27" s="48"/>
      <c r="I27" s="48"/>
      <c r="J27" s="47">
        <v>85</v>
      </c>
      <c r="K27" s="47">
        <v>77</v>
      </c>
      <c r="L27" s="110">
        <f t="shared" si="2"/>
        <v>58.748180000000005</v>
      </c>
      <c r="M27" s="111" t="str">
        <f t="shared" si="3"/>
        <v>normal</v>
      </c>
      <c r="N27" s="110">
        <f t="shared" si="0"/>
        <v>71.935000000000002</v>
      </c>
      <c r="O27" s="23" t="e">
        <f>#REF!</f>
        <v>#REF!</v>
      </c>
      <c r="P27" s="21">
        <f t="shared" si="4"/>
        <v>58.748180000000005</v>
      </c>
      <c r="Q27" s="24">
        <f t="shared" si="5"/>
        <v>71.935000000000002</v>
      </c>
      <c r="R27" s="119">
        <f t="shared" si="6"/>
        <v>77</v>
      </c>
      <c r="S27" s="120">
        <f t="shared" si="1"/>
        <v>71.935000000000002</v>
      </c>
      <c r="T27" s="110">
        <f t="shared" si="7"/>
        <v>65.341589999999997</v>
      </c>
      <c r="U27" s="22" t="str">
        <f t="shared" si="8"/>
        <v>normal</v>
      </c>
      <c r="V27" s="123">
        <f t="shared" si="9"/>
        <v>58.748180000000005</v>
      </c>
      <c r="W27" s="22" t="str">
        <f t="shared" si="10"/>
        <v>normal</v>
      </c>
      <c r="X27" s="110">
        <f t="shared" si="11"/>
        <v>52.154769999999999</v>
      </c>
      <c r="Y27" s="28" t="str">
        <f t="shared" si="12"/>
        <v>normal</v>
      </c>
      <c r="AA27" s="29"/>
      <c r="AB27" s="29"/>
      <c r="AC27" s="29"/>
      <c r="AD27" s="29"/>
    </row>
    <row r="28" spans="3:30" ht="14.5" x14ac:dyDescent="0.35">
      <c r="C28" s="65" t="s">
        <v>215</v>
      </c>
      <c r="D28" s="51"/>
      <c r="E28" s="51"/>
      <c r="F28" s="49">
        <v>100</v>
      </c>
      <c r="G28" s="47">
        <v>79</v>
      </c>
      <c r="H28" s="48"/>
      <c r="I28" s="48"/>
      <c r="J28" s="47">
        <v>100</v>
      </c>
      <c r="K28" s="47">
        <v>80</v>
      </c>
      <c r="L28" s="110">
        <f t="shared" si="2"/>
        <v>76.998180000000019</v>
      </c>
      <c r="M28" s="111" t="str">
        <f t="shared" si="3"/>
        <v>normal</v>
      </c>
      <c r="N28" s="110">
        <f t="shared" si="0"/>
        <v>90.185000000000016</v>
      </c>
      <c r="O28" s="23" t="e">
        <f>#REF!</f>
        <v>#REF!</v>
      </c>
      <c r="P28" s="21">
        <f t="shared" si="4"/>
        <v>76.998180000000019</v>
      </c>
      <c r="Q28" s="24">
        <f t="shared" si="5"/>
        <v>90.185000000000016</v>
      </c>
      <c r="R28" s="119">
        <f t="shared" si="6"/>
        <v>80</v>
      </c>
      <c r="S28" s="120">
        <f t="shared" si="1"/>
        <v>90.185000000000016</v>
      </c>
      <c r="T28" s="110">
        <f t="shared" si="7"/>
        <v>83.591590000000011</v>
      </c>
      <c r="U28" s="22" t="str">
        <f t="shared" si="8"/>
        <v>warning</v>
      </c>
      <c r="V28" s="123">
        <f t="shared" si="9"/>
        <v>76.998180000000019</v>
      </c>
      <c r="W28" s="22" t="str">
        <f t="shared" si="10"/>
        <v>normal</v>
      </c>
      <c r="X28" s="110">
        <f t="shared" si="11"/>
        <v>70.404770000000013</v>
      </c>
      <c r="Y28" s="28" t="str">
        <f t="shared" si="12"/>
        <v>normal</v>
      </c>
      <c r="AA28" s="29"/>
      <c r="AB28" s="29"/>
      <c r="AC28" s="29"/>
      <c r="AD28" s="29"/>
    </row>
    <row r="29" spans="3:30" ht="14.5" x14ac:dyDescent="0.35">
      <c r="C29" s="65" t="s">
        <v>216</v>
      </c>
      <c r="D29" s="51"/>
      <c r="E29" s="51"/>
      <c r="F29" s="49">
        <v>83</v>
      </c>
      <c r="G29" s="47">
        <v>71</v>
      </c>
      <c r="H29" s="48"/>
      <c r="I29" s="48"/>
      <c r="J29" s="47">
        <v>88.000000000000014</v>
      </c>
      <c r="K29" s="47">
        <v>72.5</v>
      </c>
      <c r="L29" s="110">
        <f t="shared" si="2"/>
        <v>65.868180000000009</v>
      </c>
      <c r="M29" s="111" t="str">
        <f t="shared" si="3"/>
        <v>normal</v>
      </c>
      <c r="N29" s="110">
        <f t="shared" si="0"/>
        <v>79.055000000000007</v>
      </c>
      <c r="O29" s="23" t="e">
        <f>#REF!</f>
        <v>#REF!</v>
      </c>
      <c r="P29" s="21">
        <f t="shared" si="4"/>
        <v>65.868180000000009</v>
      </c>
      <c r="Q29" s="24">
        <f t="shared" si="5"/>
        <v>79.055000000000007</v>
      </c>
      <c r="R29" s="119">
        <f t="shared" si="6"/>
        <v>72.5</v>
      </c>
      <c r="S29" s="120">
        <f t="shared" si="1"/>
        <v>79.055000000000007</v>
      </c>
      <c r="T29" s="110">
        <f t="shared" si="7"/>
        <v>72.461590000000001</v>
      </c>
      <c r="U29" s="22" t="str">
        <f t="shared" si="8"/>
        <v>normal</v>
      </c>
      <c r="V29" s="123">
        <f t="shared" si="9"/>
        <v>65.868180000000009</v>
      </c>
      <c r="W29" s="22" t="str">
        <f t="shared" si="10"/>
        <v>normal</v>
      </c>
      <c r="X29" s="110">
        <f t="shared" si="11"/>
        <v>59.274770000000004</v>
      </c>
      <c r="Y29" s="28" t="str">
        <f t="shared" si="12"/>
        <v>normal</v>
      </c>
      <c r="AA29" s="29"/>
      <c r="AB29" s="29"/>
      <c r="AC29" s="29"/>
      <c r="AD29" s="29"/>
    </row>
    <row r="30" spans="3:30" ht="14.5" x14ac:dyDescent="0.35">
      <c r="C30" s="65" t="s">
        <v>217</v>
      </c>
      <c r="D30" s="51"/>
      <c r="E30" s="51"/>
      <c r="F30" s="49">
        <v>80</v>
      </c>
      <c r="G30" s="47">
        <v>63</v>
      </c>
      <c r="H30" s="48"/>
      <c r="I30" s="48"/>
      <c r="J30" s="47">
        <v>70</v>
      </c>
      <c r="K30" s="47">
        <v>65</v>
      </c>
      <c r="L30" s="110">
        <f t="shared" si="2"/>
        <v>56.738180000000014</v>
      </c>
      <c r="M30" s="111" t="str">
        <f t="shared" si="3"/>
        <v>normal</v>
      </c>
      <c r="N30" s="110">
        <f t="shared" si="0"/>
        <v>69.925000000000011</v>
      </c>
      <c r="O30" s="23" t="e">
        <f>#REF!</f>
        <v>#REF!</v>
      </c>
      <c r="P30" s="21">
        <f t="shared" si="4"/>
        <v>56.738180000000014</v>
      </c>
      <c r="Q30" s="24">
        <f t="shared" si="5"/>
        <v>69.925000000000011</v>
      </c>
      <c r="R30" s="119">
        <f t="shared" si="6"/>
        <v>65</v>
      </c>
      <c r="S30" s="120">
        <f t="shared" si="1"/>
        <v>69.925000000000011</v>
      </c>
      <c r="T30" s="110">
        <f t="shared" si="7"/>
        <v>63.331590000000013</v>
      </c>
      <c r="U30" s="22" t="str">
        <f t="shared" si="8"/>
        <v>normal</v>
      </c>
      <c r="V30" s="123">
        <f t="shared" si="9"/>
        <v>56.738180000000014</v>
      </c>
      <c r="W30" s="22" t="str">
        <f t="shared" si="10"/>
        <v>normal</v>
      </c>
      <c r="X30" s="110">
        <f t="shared" si="11"/>
        <v>50.144770000000008</v>
      </c>
      <c r="Y30" s="28" t="str">
        <f t="shared" si="12"/>
        <v>normal</v>
      </c>
      <c r="AA30" s="29"/>
      <c r="AB30" s="29"/>
      <c r="AC30" s="29"/>
      <c r="AD30" s="29"/>
    </row>
    <row r="31" spans="3:30" ht="14.5" x14ac:dyDescent="0.35">
      <c r="C31" s="65" t="s">
        <v>218</v>
      </c>
      <c r="D31" s="51"/>
      <c r="E31" s="51"/>
      <c r="F31" s="49">
        <v>45</v>
      </c>
      <c r="G31" s="47">
        <v>44</v>
      </c>
      <c r="H31" s="48"/>
      <c r="I31" s="48"/>
      <c r="J31" s="47">
        <v>65</v>
      </c>
      <c r="K31" s="47">
        <v>48</v>
      </c>
      <c r="L31" s="110">
        <f t="shared" si="2"/>
        <v>37.73818</v>
      </c>
      <c r="M31" s="111" t="str">
        <f t="shared" si="3"/>
        <v>normal</v>
      </c>
      <c r="N31" s="110">
        <f t="shared" si="0"/>
        <v>50.924999999999997</v>
      </c>
      <c r="O31" s="23" t="e">
        <f>#REF!</f>
        <v>#REF!</v>
      </c>
      <c r="P31" s="21">
        <f t="shared" si="4"/>
        <v>37.73818</v>
      </c>
      <c r="Q31" s="24">
        <f t="shared" si="5"/>
        <v>50.924999999999997</v>
      </c>
      <c r="R31" s="119">
        <f t="shared" si="6"/>
        <v>48</v>
      </c>
      <c r="S31" s="120">
        <f t="shared" si="1"/>
        <v>50.924999999999997</v>
      </c>
      <c r="T31" s="110">
        <f t="shared" si="7"/>
        <v>44.331589999999998</v>
      </c>
      <c r="U31" s="22" t="str">
        <f t="shared" si="8"/>
        <v>normal</v>
      </c>
      <c r="V31" s="123">
        <f t="shared" si="9"/>
        <v>37.73818</v>
      </c>
      <c r="W31" s="22" t="str">
        <f t="shared" si="10"/>
        <v>normal</v>
      </c>
      <c r="X31" s="110">
        <f t="shared" si="11"/>
        <v>31.144769999999994</v>
      </c>
      <c r="Y31" s="28" t="str">
        <f t="shared" si="12"/>
        <v>normal</v>
      </c>
      <c r="AA31" s="29"/>
      <c r="AB31" s="29"/>
      <c r="AC31" s="29"/>
      <c r="AD31" s="29"/>
    </row>
    <row r="32" spans="3:30" ht="14.5" x14ac:dyDescent="0.35">
      <c r="C32" s="65" t="s">
        <v>219</v>
      </c>
      <c r="D32" s="51"/>
      <c r="E32" s="51"/>
      <c r="F32" s="49">
        <v>55</v>
      </c>
      <c r="G32" s="47">
        <v>47.5</v>
      </c>
      <c r="H32" s="48"/>
      <c r="I32" s="48"/>
      <c r="J32" s="47">
        <v>60</v>
      </c>
      <c r="K32" s="47">
        <v>57.5</v>
      </c>
      <c r="L32" s="110">
        <f t="shared" si="2"/>
        <v>42.248180000000005</v>
      </c>
      <c r="M32" s="111" t="str">
        <f t="shared" si="3"/>
        <v>normal</v>
      </c>
      <c r="N32" s="110">
        <f t="shared" si="0"/>
        <v>55.435000000000002</v>
      </c>
      <c r="O32" s="23" t="e">
        <f>#REF!</f>
        <v>#REF!</v>
      </c>
      <c r="P32" s="21">
        <f t="shared" si="4"/>
        <v>42.248180000000005</v>
      </c>
      <c r="Q32" s="24">
        <f t="shared" si="5"/>
        <v>55.435000000000002</v>
      </c>
      <c r="R32" s="119">
        <f t="shared" si="6"/>
        <v>57.5</v>
      </c>
      <c r="S32" s="120">
        <f t="shared" si="1"/>
        <v>55.435000000000002</v>
      </c>
      <c r="T32" s="110">
        <f t="shared" si="7"/>
        <v>48.841590000000004</v>
      </c>
      <c r="U32" s="22" t="str">
        <f t="shared" si="8"/>
        <v>normal</v>
      </c>
      <c r="V32" s="123">
        <f t="shared" si="9"/>
        <v>42.248180000000005</v>
      </c>
      <c r="W32" s="22" t="str">
        <f t="shared" si="10"/>
        <v>normal</v>
      </c>
      <c r="X32" s="110">
        <f t="shared" si="11"/>
        <v>35.654769999999999</v>
      </c>
      <c r="Y32" s="28" t="str">
        <f t="shared" si="12"/>
        <v>normal</v>
      </c>
      <c r="AA32" s="29"/>
      <c r="AB32" s="29"/>
      <c r="AC32" s="29"/>
      <c r="AD32" s="29"/>
    </row>
    <row r="33" spans="3:30" ht="14.5" x14ac:dyDescent="0.35">
      <c r="C33" s="65" t="s">
        <v>220</v>
      </c>
      <c r="D33" s="51"/>
      <c r="E33" s="51"/>
      <c r="F33" s="49">
        <v>88</v>
      </c>
      <c r="G33" s="47">
        <v>70</v>
      </c>
      <c r="H33" s="48"/>
      <c r="I33" s="48"/>
      <c r="J33" s="47">
        <v>90</v>
      </c>
      <c r="K33" s="47">
        <v>68</v>
      </c>
      <c r="L33" s="110">
        <f t="shared" si="2"/>
        <v>66.238180000000014</v>
      </c>
      <c r="M33" s="111" t="str">
        <f t="shared" si="3"/>
        <v>normal</v>
      </c>
      <c r="N33" s="110">
        <f t="shared" si="0"/>
        <v>79.425000000000011</v>
      </c>
      <c r="O33" s="23" t="e">
        <f>#REF!</f>
        <v>#REF!</v>
      </c>
      <c r="P33" s="21">
        <f t="shared" si="4"/>
        <v>66.238180000000014</v>
      </c>
      <c r="Q33" s="24">
        <f t="shared" si="5"/>
        <v>79.425000000000011</v>
      </c>
      <c r="R33" s="119">
        <f t="shared" si="6"/>
        <v>68</v>
      </c>
      <c r="S33" s="120">
        <f t="shared" si="1"/>
        <v>79.425000000000011</v>
      </c>
      <c r="T33" s="110">
        <f t="shared" si="7"/>
        <v>72.831590000000006</v>
      </c>
      <c r="U33" s="22" t="str">
        <f t="shared" si="8"/>
        <v>warning</v>
      </c>
      <c r="V33" s="123">
        <f t="shared" si="9"/>
        <v>66.238180000000014</v>
      </c>
      <c r="W33" s="22" t="str">
        <f t="shared" si="10"/>
        <v>normal</v>
      </c>
      <c r="X33" s="110">
        <f t="shared" si="11"/>
        <v>59.644770000000008</v>
      </c>
      <c r="Y33" s="28" t="str">
        <f t="shared" si="12"/>
        <v>normal</v>
      </c>
      <c r="AA33" s="29"/>
      <c r="AB33" s="29"/>
      <c r="AC33" s="29"/>
      <c r="AD33" s="29"/>
    </row>
    <row r="34" spans="3:30" ht="14.5" x14ac:dyDescent="0.35">
      <c r="C34" s="65" t="s">
        <v>238</v>
      </c>
      <c r="D34" s="51"/>
      <c r="E34" s="51"/>
      <c r="F34" s="49">
        <v>95</v>
      </c>
      <c r="G34" s="47">
        <v>77.5</v>
      </c>
      <c r="H34" s="48"/>
      <c r="I34" s="48"/>
      <c r="J34" s="47">
        <v>98.000000000000014</v>
      </c>
      <c r="K34" s="47">
        <v>80</v>
      </c>
      <c r="L34" s="110">
        <f t="shared" si="2"/>
        <v>74.868180000000009</v>
      </c>
      <c r="M34" s="111" t="str">
        <f t="shared" si="3"/>
        <v>normal</v>
      </c>
      <c r="N34" s="110">
        <f t="shared" si="0"/>
        <v>88.055000000000007</v>
      </c>
      <c r="O34" s="23" t="e">
        <f>#REF!</f>
        <v>#REF!</v>
      </c>
      <c r="P34" s="21">
        <f t="shared" si="4"/>
        <v>74.868180000000009</v>
      </c>
      <c r="Q34" s="24">
        <f t="shared" si="5"/>
        <v>88.055000000000007</v>
      </c>
      <c r="R34" s="119">
        <f t="shared" si="6"/>
        <v>80</v>
      </c>
      <c r="S34" s="120">
        <f t="shared" si="1"/>
        <v>88.055000000000007</v>
      </c>
      <c r="T34" s="110">
        <f t="shared" si="7"/>
        <v>81.461590000000001</v>
      </c>
      <c r="U34" s="22" t="str">
        <f t="shared" si="8"/>
        <v>warning</v>
      </c>
      <c r="V34" s="123">
        <f t="shared" si="9"/>
        <v>74.868180000000009</v>
      </c>
      <c r="W34" s="22" t="str">
        <f t="shared" si="10"/>
        <v>normal</v>
      </c>
      <c r="X34" s="110">
        <f t="shared" si="11"/>
        <v>68.274770000000004</v>
      </c>
      <c r="Y34" s="28" t="str">
        <f t="shared" si="12"/>
        <v>normal</v>
      </c>
      <c r="AA34" s="29"/>
      <c r="AB34" s="29"/>
      <c r="AC34" s="29"/>
      <c r="AD34" s="29"/>
    </row>
    <row r="35" spans="3:30" ht="14.5" x14ac:dyDescent="0.35">
      <c r="C35" s="65" t="s">
        <v>239</v>
      </c>
      <c r="D35" s="51"/>
      <c r="E35" s="51"/>
      <c r="F35" s="49">
        <v>88</v>
      </c>
      <c r="G35" s="47">
        <v>70</v>
      </c>
      <c r="H35" s="48"/>
      <c r="I35" s="48"/>
      <c r="J35" s="47">
        <v>98.000000000000014</v>
      </c>
      <c r="K35" s="47">
        <v>69</v>
      </c>
      <c r="L35" s="110">
        <f t="shared" si="2"/>
        <v>68.488180000000014</v>
      </c>
      <c r="M35" s="111" t="str">
        <f t="shared" si="3"/>
        <v>normal</v>
      </c>
      <c r="N35" s="110">
        <f t="shared" si="0"/>
        <v>81.675000000000011</v>
      </c>
      <c r="O35" s="23" t="e">
        <f>#REF!</f>
        <v>#REF!</v>
      </c>
      <c r="P35" s="21">
        <f t="shared" si="4"/>
        <v>68.488180000000014</v>
      </c>
      <c r="Q35" s="24">
        <f t="shared" si="5"/>
        <v>81.675000000000011</v>
      </c>
      <c r="R35" s="119">
        <f t="shared" si="6"/>
        <v>69</v>
      </c>
      <c r="S35" s="120">
        <f t="shared" si="1"/>
        <v>81.675000000000011</v>
      </c>
      <c r="T35" s="110">
        <f t="shared" si="7"/>
        <v>75.081590000000006</v>
      </c>
      <c r="U35" s="22" t="str">
        <f t="shared" si="8"/>
        <v>warning</v>
      </c>
      <c r="V35" s="123">
        <f t="shared" si="9"/>
        <v>68.488180000000014</v>
      </c>
      <c r="W35" s="22" t="str">
        <f t="shared" si="10"/>
        <v>normal</v>
      </c>
      <c r="X35" s="110">
        <f t="shared" si="11"/>
        <v>61.894770000000008</v>
      </c>
      <c r="Y35" s="28" t="str">
        <f t="shared" si="12"/>
        <v>normal</v>
      </c>
      <c r="AA35" s="29"/>
      <c r="AB35" s="29"/>
      <c r="AC35" s="29"/>
      <c r="AD35" s="29"/>
    </row>
    <row r="36" spans="3:30" ht="14.5" x14ac:dyDescent="0.35">
      <c r="C36" s="65" t="s">
        <v>240</v>
      </c>
      <c r="D36" s="51"/>
      <c r="E36" s="51"/>
      <c r="F36" s="49">
        <v>78</v>
      </c>
      <c r="G36" s="47">
        <v>64</v>
      </c>
      <c r="H36" s="48"/>
      <c r="I36" s="48"/>
      <c r="J36" s="47">
        <v>80</v>
      </c>
      <c r="K36" s="47">
        <v>74</v>
      </c>
      <c r="L36" s="110">
        <f t="shared" si="2"/>
        <v>61.238180000000014</v>
      </c>
      <c r="M36" s="111" t="str">
        <f t="shared" si="3"/>
        <v>normal</v>
      </c>
      <c r="N36" s="110">
        <f t="shared" si="0"/>
        <v>74.425000000000011</v>
      </c>
      <c r="O36" s="23" t="e">
        <f>#REF!</f>
        <v>#REF!</v>
      </c>
      <c r="P36" s="21">
        <f t="shared" si="4"/>
        <v>61.238180000000014</v>
      </c>
      <c r="Q36" s="24">
        <f t="shared" si="5"/>
        <v>74.425000000000011</v>
      </c>
      <c r="R36" s="119">
        <f t="shared" si="6"/>
        <v>74</v>
      </c>
      <c r="S36" s="120">
        <f t="shared" si="1"/>
        <v>74.425000000000011</v>
      </c>
      <c r="T36" s="110">
        <f t="shared" si="7"/>
        <v>67.831590000000006</v>
      </c>
      <c r="U36" s="22" t="str">
        <f t="shared" si="8"/>
        <v>normal</v>
      </c>
      <c r="V36" s="123">
        <f t="shared" si="9"/>
        <v>61.238180000000014</v>
      </c>
      <c r="W36" s="22" t="str">
        <f t="shared" si="10"/>
        <v>normal</v>
      </c>
      <c r="X36" s="110">
        <f t="shared" si="11"/>
        <v>54.644770000000008</v>
      </c>
      <c r="Y36" s="28" t="str">
        <f t="shared" si="12"/>
        <v>normal</v>
      </c>
      <c r="AA36" s="29"/>
      <c r="AB36" s="29"/>
      <c r="AC36" s="29"/>
      <c r="AD36" s="29"/>
    </row>
    <row r="37" spans="3:30" ht="14.5" x14ac:dyDescent="0.35">
      <c r="C37" s="65" t="s">
        <v>241</v>
      </c>
      <c r="D37" s="51"/>
      <c r="E37" s="51"/>
      <c r="F37" s="49">
        <v>53</v>
      </c>
      <c r="G37" s="47">
        <v>33.5</v>
      </c>
      <c r="H37" s="48"/>
      <c r="I37" s="48"/>
      <c r="J37" s="47">
        <v>53</v>
      </c>
      <c r="K37" s="47">
        <v>45</v>
      </c>
      <c r="L37" s="110">
        <f t="shared" si="2"/>
        <v>33.368179999999995</v>
      </c>
      <c r="M37" s="111" t="str">
        <f t="shared" si="3"/>
        <v>normal</v>
      </c>
      <c r="N37" s="110">
        <f t="shared" si="0"/>
        <v>46.555</v>
      </c>
      <c r="O37" s="23" t="e">
        <f>#REF!</f>
        <v>#REF!</v>
      </c>
      <c r="P37" s="21">
        <f t="shared" si="4"/>
        <v>33.368179999999995</v>
      </c>
      <c r="Q37" s="24">
        <f t="shared" si="5"/>
        <v>46.555</v>
      </c>
      <c r="R37" s="119">
        <f t="shared" si="6"/>
        <v>45</v>
      </c>
      <c r="S37" s="120">
        <f t="shared" si="1"/>
        <v>46.555</v>
      </c>
      <c r="T37" s="110">
        <f t="shared" si="7"/>
        <v>39.961590000000001</v>
      </c>
      <c r="U37" s="22" t="str">
        <f t="shared" si="8"/>
        <v>normal</v>
      </c>
      <c r="V37" s="123">
        <f t="shared" si="9"/>
        <v>33.368179999999995</v>
      </c>
      <c r="W37" s="22" t="str">
        <f t="shared" si="10"/>
        <v>normal</v>
      </c>
      <c r="X37" s="110">
        <f t="shared" si="11"/>
        <v>26.774769999999997</v>
      </c>
      <c r="Y37" s="28" t="str">
        <f t="shared" si="12"/>
        <v>normal</v>
      </c>
      <c r="AA37" s="29"/>
      <c r="AB37" s="29"/>
      <c r="AC37" s="29"/>
      <c r="AD37" s="29"/>
    </row>
    <row r="38" spans="3:30" ht="14.5" x14ac:dyDescent="0.35">
      <c r="C38" s="65" t="s">
        <v>242</v>
      </c>
      <c r="D38" s="51"/>
      <c r="E38" s="51"/>
      <c r="F38" s="49">
        <v>50</v>
      </c>
      <c r="G38" s="47">
        <v>50</v>
      </c>
      <c r="H38" s="48"/>
      <c r="I38" s="48"/>
      <c r="J38" s="47">
        <v>53</v>
      </c>
      <c r="K38" s="47">
        <v>50</v>
      </c>
      <c r="L38" s="110">
        <f t="shared" si="2"/>
        <v>37.998180000000005</v>
      </c>
      <c r="M38" s="111" t="str">
        <f t="shared" si="3"/>
        <v>normal</v>
      </c>
      <c r="N38" s="110">
        <f t="shared" si="0"/>
        <v>51.185000000000002</v>
      </c>
      <c r="O38" s="23" t="e">
        <f>#REF!</f>
        <v>#REF!</v>
      </c>
      <c r="P38" s="21">
        <f t="shared" si="4"/>
        <v>37.998180000000005</v>
      </c>
      <c r="Q38" s="24">
        <f t="shared" si="5"/>
        <v>51.185000000000002</v>
      </c>
      <c r="R38" s="119">
        <f t="shared" si="6"/>
        <v>50</v>
      </c>
      <c r="S38" s="120">
        <f t="shared" si="1"/>
        <v>51.185000000000002</v>
      </c>
      <c r="T38" s="110">
        <f t="shared" si="7"/>
        <v>44.591590000000004</v>
      </c>
      <c r="U38" s="22" t="str">
        <f t="shared" si="8"/>
        <v>normal</v>
      </c>
      <c r="V38" s="123">
        <f t="shared" si="9"/>
        <v>37.998180000000005</v>
      </c>
      <c r="W38" s="22" t="str">
        <f t="shared" si="10"/>
        <v>normal</v>
      </c>
      <c r="X38" s="110">
        <f t="shared" si="11"/>
        <v>31.404769999999999</v>
      </c>
      <c r="Y38" s="28" t="str">
        <f t="shared" si="12"/>
        <v>normal</v>
      </c>
      <c r="AA38" s="29"/>
      <c r="AB38" s="29"/>
      <c r="AC38" s="29"/>
      <c r="AD38" s="29"/>
    </row>
    <row r="39" spans="3:30" ht="14.5" x14ac:dyDescent="0.35">
      <c r="C39" s="65" t="s">
        <v>243</v>
      </c>
      <c r="D39" s="51"/>
      <c r="E39" s="51"/>
      <c r="F39" s="49">
        <v>88</v>
      </c>
      <c r="G39" s="47">
        <v>68.5</v>
      </c>
      <c r="H39" s="48"/>
      <c r="I39" s="48"/>
      <c r="J39" s="47">
        <v>95</v>
      </c>
      <c r="K39" s="47">
        <v>74</v>
      </c>
      <c r="L39" s="110">
        <f t="shared" si="2"/>
        <v>68.618180000000009</v>
      </c>
      <c r="M39" s="111" t="str">
        <f t="shared" si="3"/>
        <v>normal</v>
      </c>
      <c r="N39" s="110">
        <f t="shared" si="0"/>
        <v>81.805000000000007</v>
      </c>
      <c r="O39" s="23" t="e">
        <f>#REF!</f>
        <v>#REF!</v>
      </c>
      <c r="P39" s="21">
        <f t="shared" si="4"/>
        <v>68.618180000000009</v>
      </c>
      <c r="Q39" s="24">
        <f t="shared" si="5"/>
        <v>81.805000000000007</v>
      </c>
      <c r="R39" s="119">
        <f t="shared" si="6"/>
        <v>74</v>
      </c>
      <c r="S39" s="120">
        <f t="shared" si="1"/>
        <v>81.805000000000007</v>
      </c>
      <c r="T39" s="110">
        <f t="shared" si="7"/>
        <v>75.211590000000001</v>
      </c>
      <c r="U39" s="22" t="str">
        <f t="shared" si="8"/>
        <v>warning</v>
      </c>
      <c r="V39" s="123">
        <f t="shared" si="9"/>
        <v>68.618180000000009</v>
      </c>
      <c r="W39" s="22" t="str">
        <f t="shared" si="10"/>
        <v>normal</v>
      </c>
      <c r="X39" s="110">
        <f t="shared" si="11"/>
        <v>62.024770000000004</v>
      </c>
      <c r="Y39" s="28" t="str">
        <f t="shared" si="12"/>
        <v>normal</v>
      </c>
      <c r="AA39" s="29"/>
      <c r="AB39" s="29"/>
      <c r="AC39" s="29"/>
      <c r="AD39" s="29"/>
    </row>
    <row r="40" spans="3:30" ht="15" thickBot="1" x14ac:dyDescent="0.4">
      <c r="C40" s="74" t="s">
        <v>244</v>
      </c>
      <c r="D40" s="75"/>
      <c r="E40" s="75"/>
      <c r="F40" s="83">
        <v>50</v>
      </c>
      <c r="G40" s="76">
        <v>52.5</v>
      </c>
      <c r="H40" s="77"/>
      <c r="I40" s="77"/>
      <c r="J40" s="76">
        <v>57.999999999999993</v>
      </c>
      <c r="K40" s="76">
        <v>45</v>
      </c>
      <c r="L40" s="113">
        <f t="shared" si="2"/>
        <v>38.618180000000009</v>
      </c>
      <c r="M40" s="112" t="str">
        <f>IF(K40&lt;L40,"warning","normal")</f>
        <v>normal</v>
      </c>
      <c r="N40" s="113">
        <f t="shared" si="0"/>
        <v>51.805000000000007</v>
      </c>
      <c r="O40" s="78" t="e">
        <f>#REF!</f>
        <v>#REF!</v>
      </c>
      <c r="P40" s="30">
        <f>L40</f>
        <v>38.618180000000009</v>
      </c>
      <c r="Q40" s="79">
        <f>N40</f>
        <v>51.805000000000007</v>
      </c>
      <c r="R40" s="121">
        <f>K40</f>
        <v>45</v>
      </c>
      <c r="S40" s="122">
        <f t="shared" si="1"/>
        <v>51.805000000000007</v>
      </c>
      <c r="T40" s="110">
        <f t="shared" si="7"/>
        <v>45.211590000000008</v>
      </c>
      <c r="U40" s="31" t="str">
        <f>IF(R40&lt;T40,"warning","normal")</f>
        <v>warning</v>
      </c>
      <c r="V40" s="123">
        <f t="shared" si="9"/>
        <v>38.618180000000009</v>
      </c>
      <c r="W40" s="31" t="str">
        <f>IF(R40&lt;V40,"warning","normal")</f>
        <v>normal</v>
      </c>
      <c r="X40" s="113">
        <f t="shared" si="11"/>
        <v>32.024770000000004</v>
      </c>
      <c r="Y40" s="32" t="str">
        <f>IF(R40&lt;X40,"warning","normal")</f>
        <v>normal</v>
      </c>
      <c r="AA40" s="29"/>
      <c r="AB40" s="29"/>
      <c r="AC40" s="29"/>
      <c r="AD40" s="29"/>
    </row>
    <row r="41" spans="3:30" ht="15.75" hidden="1" customHeight="1" x14ac:dyDescent="0.35">
      <c r="C41" s="7" t="s">
        <v>49</v>
      </c>
      <c r="D41" s="6" t="s">
        <v>50</v>
      </c>
      <c r="E41" s="6" t="s">
        <v>51</v>
      </c>
      <c r="F41" s="6" t="s">
        <v>52</v>
      </c>
      <c r="G41" s="6" t="s">
        <v>53</v>
      </c>
      <c r="H41" s="11"/>
      <c r="I41" s="11"/>
      <c r="J41" s="11"/>
      <c r="L41" s="80" t="e">
        <f>(#REF!+#REF!+#REF!+#REF!+#REF!)-2*#REF!</f>
        <v>#REF!</v>
      </c>
      <c r="N41" s="80" t="e">
        <f>(#REF!+#REF!+#REF!+#REF!+#REF!)-2*#REF!</f>
        <v>#REF!</v>
      </c>
      <c r="AB41" s="11">
        <v>85.454545454545453</v>
      </c>
    </row>
    <row r="42" spans="3:30" ht="15.75" hidden="1" customHeight="1" x14ac:dyDescent="0.35">
      <c r="C42" s="7" t="s">
        <v>54</v>
      </c>
      <c r="D42" s="6">
        <v>82.558798999999993</v>
      </c>
      <c r="E42" s="6">
        <v>1.068031</v>
      </c>
      <c r="F42" s="6">
        <v>77.3</v>
      </c>
      <c r="G42" s="6" t="s">
        <v>55</v>
      </c>
      <c r="H42" s="11"/>
      <c r="I42" s="11" t="s">
        <v>56</v>
      </c>
      <c r="J42" s="11">
        <v>0.59979400000000005</v>
      </c>
      <c r="L42" s="21" t="e">
        <f>(#REF!+#REF!+#REF!+#REF!+#REF!)-2*#REF!</f>
        <v>#REF!</v>
      </c>
      <c r="N42" s="21" t="e">
        <f>(#REF!+#REF!+#REF!+#REF!+#REF!)-2*#REF!</f>
        <v>#REF!</v>
      </c>
      <c r="AA42" s="11" t="s">
        <v>49</v>
      </c>
    </row>
    <row r="43" spans="3:30" ht="15.75" hidden="1" customHeight="1" x14ac:dyDescent="0.35">
      <c r="C43" s="7" t="s">
        <v>57</v>
      </c>
      <c r="D43" s="6">
        <v>-22.063770000000002</v>
      </c>
      <c r="E43" s="6">
        <v>3.377389</v>
      </c>
      <c r="F43" s="6">
        <v>-6.53</v>
      </c>
      <c r="G43" s="6" t="s">
        <v>55</v>
      </c>
      <c r="H43" s="11"/>
      <c r="I43" s="11" t="s">
        <v>58</v>
      </c>
      <c r="J43" s="11">
        <v>0.45471899999999998</v>
      </c>
      <c r="L43" s="21" t="e">
        <f>(#REF!+#REF!+#REF!+#REF!+#REF!)-2*#REF!</f>
        <v>#REF!</v>
      </c>
      <c r="N43" s="21" t="e">
        <f>(#REF!+#REF!+#REF!+#REF!+#REF!)-2*#REF!</f>
        <v>#REF!</v>
      </c>
      <c r="AA43" s="11" t="s">
        <v>54</v>
      </c>
    </row>
    <row r="44" spans="3:30" ht="15.75" hidden="1" customHeight="1" x14ac:dyDescent="0.35">
      <c r="C44" s="7" t="s">
        <v>59</v>
      </c>
      <c r="D44" s="6">
        <v>3.6353314999999999</v>
      </c>
      <c r="E44" s="6">
        <v>3.377389</v>
      </c>
      <c r="F44" s="6">
        <v>1.08</v>
      </c>
      <c r="G44" s="6">
        <v>0.28360000000000002</v>
      </c>
      <c r="H44" s="11"/>
      <c r="I44" s="11" t="s">
        <v>60</v>
      </c>
      <c r="J44" s="11">
        <v>13.94271</v>
      </c>
      <c r="L44" s="21" t="e">
        <f>(#REF!+#REF!+#REF!+#REF!+#REF!)-2*#REF!</f>
        <v>#REF!</v>
      </c>
      <c r="N44" s="21" t="e">
        <f>(#REF!+#REF!+#REF!+#REF!+#REF!)-2*#REF!</f>
        <v>#REF!</v>
      </c>
      <c r="AA44" s="11" t="s">
        <v>57</v>
      </c>
    </row>
    <row r="45" spans="3:30" ht="15.75" hidden="1" customHeight="1" x14ac:dyDescent="0.35">
      <c r="C45" s="7" t="s">
        <v>61</v>
      </c>
      <c r="D45" s="6">
        <v>14.570467000000001</v>
      </c>
      <c r="E45" s="6">
        <v>3.377389</v>
      </c>
      <c r="F45" s="6">
        <v>4.3099999999999996</v>
      </c>
      <c r="G45" s="6" t="s">
        <v>55</v>
      </c>
      <c r="H45" s="11"/>
      <c r="I45" s="11" t="s">
        <v>62</v>
      </c>
      <c r="J45" s="11">
        <v>83.236360000000005</v>
      </c>
      <c r="L45" s="21" t="e">
        <f>(#REF!+#REF!+#REF!+#REF!+#REF!)-2*#REF!</f>
        <v>#REF!</v>
      </c>
      <c r="N45" s="21" t="e">
        <f>(#REF!+#REF!+#REF!+#REF!+#REF!)-2*#REF!</f>
        <v>#REF!</v>
      </c>
      <c r="AA45" s="11" t="s">
        <v>59</v>
      </c>
    </row>
    <row r="46" spans="3:30" ht="15.75" hidden="1" customHeight="1" x14ac:dyDescent="0.35">
      <c r="C46" s="7" t="s">
        <v>63</v>
      </c>
      <c r="D46" s="6">
        <v>4.1299839</v>
      </c>
      <c r="E46" s="6">
        <v>3.377389</v>
      </c>
      <c r="F46" s="6">
        <v>1.22</v>
      </c>
      <c r="G46" s="6">
        <v>0.22339999999999999</v>
      </c>
      <c r="H46" s="11"/>
      <c r="I46" s="11" t="s">
        <v>64</v>
      </c>
      <c r="J46" s="11">
        <v>110</v>
      </c>
      <c r="L46" s="21" t="e">
        <f>(#REF!+#REF!+#REF!+#REF!+#REF!)-2*#REF!</f>
        <v>#REF!</v>
      </c>
      <c r="N46" s="21" t="e">
        <f>(#REF!+#REF!+#REF!+#REF!+#REF!)-2*#REF!</f>
        <v>#REF!</v>
      </c>
      <c r="AA46" s="11" t="s">
        <v>61</v>
      </c>
    </row>
    <row r="47" spans="3:30" ht="15.75" hidden="1" customHeight="1" x14ac:dyDescent="0.35">
      <c r="C47" s="7" t="s">
        <v>65</v>
      </c>
      <c r="D47" s="6">
        <v>3.06664</v>
      </c>
      <c r="E47" s="6">
        <v>3.377389</v>
      </c>
      <c r="F47" s="6">
        <v>0.91</v>
      </c>
      <c r="G47" s="6">
        <v>0.3654</v>
      </c>
      <c r="L47" s="21" t="e">
        <f>(#REF!+#REF!+#REF!+#REF!+#REF!)-2*#REF!</f>
        <v>#REF!</v>
      </c>
      <c r="N47" s="21" t="e">
        <f>(#REF!+#REF!+#REF!+#REF!+#REF!)-2*#REF!</f>
        <v>#REF!</v>
      </c>
      <c r="AA47" s="11" t="s">
        <v>63</v>
      </c>
    </row>
    <row r="48" spans="3:30" ht="15.75" hidden="1" customHeight="1" x14ac:dyDescent="0.35">
      <c r="C48" s="7" t="s">
        <v>66</v>
      </c>
      <c r="D48" s="6">
        <v>-6.2466039999999996</v>
      </c>
      <c r="E48" s="6">
        <v>3.377389</v>
      </c>
      <c r="F48" s="6">
        <v>-1.85</v>
      </c>
      <c r="G48" s="6">
        <v>6.6500000000000004E-2</v>
      </c>
      <c r="L48" s="21" t="e">
        <f>(#REF!+#REF!+#REF!+#REF!+#REF!)-2*#REF!</f>
        <v>#REF!</v>
      </c>
      <c r="N48" s="21" t="e">
        <f>(#REF!+#REF!+#REF!+#REF!+#REF!)-2*#REF!</f>
        <v>#REF!</v>
      </c>
      <c r="AA48" s="11" t="s">
        <v>65</v>
      </c>
    </row>
    <row r="49" spans="3:27" ht="15.75" hidden="1" customHeight="1" x14ac:dyDescent="0.35">
      <c r="C49" s="7" t="s">
        <v>67</v>
      </c>
      <c r="D49" s="6">
        <v>-3.752402</v>
      </c>
      <c r="E49" s="6">
        <v>3.377389</v>
      </c>
      <c r="F49" s="6">
        <v>-1.1100000000000001</v>
      </c>
      <c r="G49" s="6">
        <v>0.26850000000000002</v>
      </c>
      <c r="L49" s="21" t="e">
        <f>(#REF!+#REF!+#REF!+#REF!+#REF!)-2*#REF!</f>
        <v>#REF!</v>
      </c>
      <c r="N49" s="21" t="e">
        <f>(#REF!+#REF!+#REF!+#REF!+#REF!)-2*#REF!</f>
        <v>#REF!</v>
      </c>
      <c r="AA49" s="11" t="s">
        <v>66</v>
      </c>
    </row>
    <row r="50" spans="3:27" ht="15.75" hidden="1" customHeight="1" x14ac:dyDescent="0.35">
      <c r="C50" s="7" t="s">
        <v>68</v>
      </c>
      <c r="D50" s="6">
        <v>-3.0609670000000002</v>
      </c>
      <c r="E50" s="6">
        <v>3.377389</v>
      </c>
      <c r="F50" s="6">
        <v>-0.91</v>
      </c>
      <c r="G50" s="6">
        <v>0.36630000000000001</v>
      </c>
      <c r="L50" s="21" t="e">
        <f>(#REF!+#REF!+#REF!+#REF!+#REF!)-2*#REF!</f>
        <v>#REF!</v>
      </c>
      <c r="N50" s="21" t="e">
        <f>(#REF!+#REF!+#REF!+#REF!+#REF!)-2*#REF!</f>
        <v>#REF!</v>
      </c>
      <c r="AA50" s="11" t="s">
        <v>67</v>
      </c>
    </row>
    <row r="51" spans="3:27" ht="15.75" hidden="1" customHeight="1" x14ac:dyDescent="0.35">
      <c r="C51" s="7" t="s">
        <v>69</v>
      </c>
      <c r="D51" s="6">
        <v>5.3116599999999998</v>
      </c>
      <c r="E51" s="6">
        <v>3.377389</v>
      </c>
      <c r="F51" s="6">
        <v>1.57</v>
      </c>
      <c r="G51" s="6">
        <v>0.11799999999999999</v>
      </c>
      <c r="L51" s="21" t="e">
        <f>(#REF!+#REF!+#REF!+#REF!+#REF!)-2*#REF!</f>
        <v>#REF!</v>
      </c>
      <c r="N51" s="21" t="e">
        <f>(#REF!+#REF!+#REF!+#REF!+#REF!)-2*#REF!</f>
        <v>#REF!</v>
      </c>
      <c r="AA51" s="11" t="s">
        <v>68</v>
      </c>
    </row>
    <row r="52" spans="3:27" ht="15.75" hidden="1" customHeight="1" x14ac:dyDescent="0.35">
      <c r="C52" s="7" t="s">
        <v>70</v>
      </c>
      <c r="D52" s="6">
        <v>-11.55702</v>
      </c>
      <c r="E52" s="6">
        <v>3.377389</v>
      </c>
      <c r="F52" s="6">
        <v>-3.42</v>
      </c>
      <c r="G52" s="6">
        <v>8.0000000000000004E-4</v>
      </c>
      <c r="L52" s="21" t="e">
        <f>(#REF!+#REF!+#REF!+#REF!+#REF!)-2*#REF!</f>
        <v>#REF!</v>
      </c>
      <c r="N52" s="21" t="e">
        <f>(#REF!+#REF!+#REF!+#REF!+#REF!)-2*#REF!</f>
        <v>#REF!</v>
      </c>
      <c r="AA52" s="11" t="s">
        <v>69</v>
      </c>
    </row>
    <row r="53" spans="3:27" ht="15.75" hidden="1" customHeight="1" x14ac:dyDescent="0.35">
      <c r="C53" s="7" t="s">
        <v>71</v>
      </c>
      <c r="D53" s="6">
        <v>1.5321104000000001</v>
      </c>
      <c r="E53" s="6">
        <v>4.1364359999999998</v>
      </c>
      <c r="F53" s="6">
        <v>0.37</v>
      </c>
      <c r="G53" s="6">
        <v>0.71160000000000001</v>
      </c>
      <c r="L53" s="21" t="e">
        <f>(#REF!+#REF!+#REF!+#REF!+#REF!)-2*#REF!</f>
        <v>#REF!</v>
      </c>
      <c r="N53" s="21" t="e">
        <f>(#REF!+#REF!+#REF!+#REF!+#REF!)-2*#REF!</f>
        <v>#REF!</v>
      </c>
      <c r="AA53" s="11" t="s">
        <v>70</v>
      </c>
    </row>
    <row r="54" spans="3:27" ht="15.75" hidden="1" customHeight="1" x14ac:dyDescent="0.35">
      <c r="C54" s="7" t="s">
        <v>72</v>
      </c>
      <c r="D54" s="6">
        <v>13.804838</v>
      </c>
      <c r="E54" s="6">
        <v>4.1364359999999998</v>
      </c>
      <c r="F54" s="6">
        <v>3.34</v>
      </c>
      <c r="G54" s="6">
        <v>1.1000000000000001E-3</v>
      </c>
      <c r="L54" s="21" t="e">
        <f>(#REF!+#REF!+#REF!+#REF!+#REF!)-2*#REF!</f>
        <v>#REF!</v>
      </c>
      <c r="N54" s="21" t="e">
        <f>(#REF!+#REF!+#REF!+#REF!+#REF!)-2*#REF!</f>
        <v>#REF!</v>
      </c>
      <c r="AA54" s="11" t="s">
        <v>71</v>
      </c>
    </row>
    <row r="55" spans="3:27" ht="15.75" hidden="1" customHeight="1" x14ac:dyDescent="0.35">
      <c r="C55" s="7" t="s">
        <v>73</v>
      </c>
      <c r="D55" s="6">
        <v>12.895747</v>
      </c>
      <c r="E55" s="6">
        <v>4.1364359999999998</v>
      </c>
      <c r="F55" s="6">
        <v>3.12</v>
      </c>
      <c r="G55" s="6">
        <v>2.2000000000000001E-3</v>
      </c>
      <c r="L55" s="21" t="e">
        <f>(#REF!+#REF!+#REF!+#REF!+#REF!)-2*#REF!</f>
        <v>#REF!</v>
      </c>
      <c r="N55" s="21" t="e">
        <f>(#REF!+#REF!+#REF!+#REF!+#REF!)-2*#REF!</f>
        <v>#REF!</v>
      </c>
      <c r="AA55" s="11" t="s">
        <v>72</v>
      </c>
    </row>
    <row r="56" spans="3:27" ht="15.75" hidden="1" customHeight="1" x14ac:dyDescent="0.35">
      <c r="C56" s="7" t="s">
        <v>74</v>
      </c>
      <c r="D56" s="6">
        <v>-0.74061699999999997</v>
      </c>
      <c r="E56" s="6">
        <v>4.1364359999999998</v>
      </c>
      <c r="F56" s="6">
        <v>-0.18</v>
      </c>
      <c r="G56" s="6">
        <v>0.85819999999999996</v>
      </c>
      <c r="L56" s="21" t="e">
        <f>(#REF!+#REF!+#REF!+#REF!+#REF!)-2*#REF!</f>
        <v>#REF!</v>
      </c>
      <c r="N56" s="21" t="e">
        <f>(#REF!+#REF!+#REF!+#REF!+#REF!)-2*#REF!</f>
        <v>#REF!</v>
      </c>
      <c r="AA56" s="11" t="s">
        <v>73</v>
      </c>
    </row>
    <row r="57" spans="3:27" ht="15.75" hidden="1" customHeight="1" x14ac:dyDescent="0.35">
      <c r="C57" s="7" t="s">
        <v>75</v>
      </c>
      <c r="D57" s="6">
        <v>-5.3452919999999997</v>
      </c>
      <c r="E57" s="6">
        <v>4.1369129999999998</v>
      </c>
      <c r="F57" s="6">
        <v>-1.29</v>
      </c>
      <c r="G57" s="6">
        <v>0.19850000000000001</v>
      </c>
      <c r="L57" s="21" t="e">
        <f>(#REF!+#REF!+#REF!+#REF!+#REF!)-2*#REF!</f>
        <v>#REF!</v>
      </c>
      <c r="N57" s="21" t="e">
        <f>(#REF!+#REF!+#REF!+#REF!+#REF!)-2*#REF!</f>
        <v>#REF!</v>
      </c>
      <c r="AA57" s="11" t="s">
        <v>74</v>
      </c>
    </row>
    <row r="58" spans="3:27" s="10" customFormat="1" ht="15.75" hidden="1" customHeight="1" x14ac:dyDescent="0.35">
      <c r="C58" s="7" t="s">
        <v>76</v>
      </c>
      <c r="D58" s="6">
        <v>4.7139284999999997</v>
      </c>
      <c r="E58" s="6">
        <v>4.1364359999999998</v>
      </c>
      <c r="F58" s="6">
        <v>1.1399999999999999</v>
      </c>
      <c r="G58" s="6">
        <v>0.25640000000000002</v>
      </c>
      <c r="L58" s="21" t="e">
        <f>(#REF!+#REF!+#REF!+#REF!+#REF!)-2*#REF!</f>
        <v>#REF!</v>
      </c>
      <c r="M58" s="11"/>
      <c r="N58" s="21" t="e">
        <f>(#REF!+#REF!+#REF!+#REF!+#REF!)-2*#REF!</f>
        <v>#REF!</v>
      </c>
      <c r="O58" s="11"/>
      <c r="P58" s="11"/>
      <c r="Q58" s="11"/>
      <c r="AA58" s="10" t="s">
        <v>75</v>
      </c>
    </row>
    <row r="59" spans="3:27" s="10" customFormat="1" ht="15.75" hidden="1" customHeight="1" x14ac:dyDescent="0.35">
      <c r="C59" s="7" t="s">
        <v>77</v>
      </c>
      <c r="D59" s="6">
        <v>2.5321104000000001</v>
      </c>
      <c r="E59" s="6">
        <v>4.1364359999999998</v>
      </c>
      <c r="F59" s="6">
        <v>0.61</v>
      </c>
      <c r="G59" s="6">
        <v>0.54139999999999999</v>
      </c>
      <c r="L59" s="21" t="e">
        <f>(#REF!+#REF!+#REF!+#REF!+#REF!)-2*#REF!</f>
        <v>#REF!</v>
      </c>
      <c r="M59" s="11"/>
      <c r="N59" s="21" t="e">
        <f>(#REF!+#REF!+#REF!+#REF!+#REF!)-2*#REF!</f>
        <v>#REF!</v>
      </c>
      <c r="O59" s="11"/>
      <c r="P59" s="11"/>
      <c r="Q59" s="11"/>
      <c r="AA59" s="10" t="s">
        <v>76</v>
      </c>
    </row>
    <row r="60" spans="3:27" s="10" customFormat="1" ht="15.75" hidden="1" customHeight="1" x14ac:dyDescent="0.35">
      <c r="C60" s="7" t="s">
        <v>78</v>
      </c>
      <c r="D60" s="6">
        <v>-20.558800000000002</v>
      </c>
      <c r="E60" s="6">
        <v>4.1364359999999998</v>
      </c>
      <c r="F60" s="6">
        <v>-4.97</v>
      </c>
      <c r="G60" s="6" t="s">
        <v>55</v>
      </c>
      <c r="L60" s="21" t="e">
        <f>(#REF!+#REF!+#REF!+#REF!+#REF!)-2*#REF!</f>
        <v>#REF!</v>
      </c>
      <c r="M60" s="11"/>
      <c r="N60" s="21" t="e">
        <f>(#REF!+#REF!+#REF!+#REF!+#REF!)-2*#REF!</f>
        <v>#REF!</v>
      </c>
      <c r="O60" s="11"/>
      <c r="P60" s="11"/>
      <c r="Q60" s="11"/>
      <c r="AA60" s="10" t="s">
        <v>77</v>
      </c>
    </row>
    <row r="61" spans="3:27" s="10" customFormat="1" ht="15.75" hidden="1" customHeight="1" x14ac:dyDescent="0.35">
      <c r="C61" s="7" t="s">
        <v>79</v>
      </c>
      <c r="D61" s="6">
        <v>-8.6497080000000004</v>
      </c>
      <c r="E61" s="6">
        <v>4.1364359999999998</v>
      </c>
      <c r="F61" s="6">
        <v>-2.09</v>
      </c>
      <c r="G61" s="6">
        <v>3.8300000000000001E-2</v>
      </c>
      <c r="L61" s="21" t="e">
        <f>(#REF!+#REF!+#REF!+D156+#REF!)-2*#REF!</f>
        <v>#REF!</v>
      </c>
      <c r="M61" s="11"/>
      <c r="N61" s="21" t="e">
        <f>(#REF!+#REF!+#REF!+F156+#REF!)-2*#REF!</f>
        <v>#REF!</v>
      </c>
      <c r="O61" s="11"/>
      <c r="P61" s="11"/>
      <c r="Q61" s="11"/>
      <c r="AA61" s="10" t="s">
        <v>78</v>
      </c>
    </row>
    <row r="62" spans="3:27" s="10" customFormat="1" ht="15.75" hidden="1" customHeight="1" x14ac:dyDescent="0.35">
      <c r="C62" s="7" t="s">
        <v>80</v>
      </c>
      <c r="D62" s="6">
        <v>6.5321103999999997</v>
      </c>
      <c r="E62" s="6">
        <v>4.1364359999999998</v>
      </c>
      <c r="F62" s="6">
        <v>1.58</v>
      </c>
      <c r="G62" s="6">
        <v>0.1166</v>
      </c>
      <c r="L62" s="21" t="e">
        <f>(#REF!+#REF!+#REF!+D157+#REF!)-2*#REF!</f>
        <v>#REF!</v>
      </c>
      <c r="M62" s="11"/>
      <c r="N62" s="21" t="e">
        <f>(#REF!+#REF!+#REF!+F157+#REF!)-2*#REF!</f>
        <v>#REF!</v>
      </c>
      <c r="O62" s="11"/>
      <c r="P62" s="11"/>
      <c r="Q62" s="11"/>
      <c r="AA62" s="10" t="s">
        <v>79</v>
      </c>
    </row>
    <row r="63" spans="3:27" s="10" customFormat="1" ht="15.75" hidden="1" customHeight="1" x14ac:dyDescent="0.35">
      <c r="C63" s="7" t="s">
        <v>81</v>
      </c>
      <c r="D63" s="6">
        <v>2.8957467000000001</v>
      </c>
      <c r="E63" s="6">
        <v>4.1364359999999998</v>
      </c>
      <c r="F63" s="6">
        <v>0.7</v>
      </c>
      <c r="G63" s="6">
        <v>0.48509999999999998</v>
      </c>
      <c r="L63" s="21" t="e">
        <f>(#REF!+#REF!+#REF!+D158+#REF!)-2*#REF!</f>
        <v>#REF!</v>
      </c>
      <c r="M63" s="11"/>
      <c r="N63" s="21" t="e">
        <f>(#REF!+#REF!+#REF!+F158+#REF!)-2*#REF!</f>
        <v>#REF!</v>
      </c>
      <c r="O63" s="11"/>
      <c r="P63" s="11"/>
      <c r="Q63" s="11"/>
      <c r="AA63" s="10" t="s">
        <v>80</v>
      </c>
    </row>
    <row r="64" spans="3:27" s="10" customFormat="1" ht="15.75" hidden="1" customHeight="1" x14ac:dyDescent="0.35">
      <c r="C64" s="7" t="s">
        <v>82</v>
      </c>
      <c r="D64" s="6">
        <v>-3.4678900000000001</v>
      </c>
      <c r="E64" s="6">
        <v>4.1364359999999998</v>
      </c>
      <c r="F64" s="6">
        <v>-0.84</v>
      </c>
      <c r="G64" s="6">
        <v>0.4032</v>
      </c>
      <c r="L64" s="21" t="e">
        <f>(#REF!+#REF!+#REF!+D159+#REF!)-2*#REF!</f>
        <v>#REF!</v>
      </c>
      <c r="M64" s="11"/>
      <c r="N64" s="21" t="e">
        <f>(#REF!+#REF!+#REF!+F159+#REF!)-2*#REF!</f>
        <v>#REF!</v>
      </c>
      <c r="O64" s="11"/>
      <c r="P64" s="11"/>
      <c r="Q64" s="11"/>
      <c r="AA64" s="10" t="s">
        <v>81</v>
      </c>
    </row>
    <row r="65" spans="3:27" s="10" customFormat="1" ht="15.75" hidden="1" customHeight="1" x14ac:dyDescent="0.35">
      <c r="C65" s="7" t="s">
        <v>83</v>
      </c>
      <c r="D65" s="6">
        <v>2.8957467000000001</v>
      </c>
      <c r="E65" s="6">
        <v>4.1364359999999998</v>
      </c>
      <c r="F65" s="6">
        <v>0.7</v>
      </c>
      <c r="G65" s="6">
        <v>0.48509999999999998</v>
      </c>
      <c r="L65" s="21" t="e">
        <f>(#REF!+#REF!+#REF!+D160+#REF!)-2*#REF!</f>
        <v>#REF!</v>
      </c>
      <c r="M65" s="11"/>
      <c r="N65" s="21" t="e">
        <f>(#REF!+#REF!+#REF!+F160+#REF!)-2*#REF!</f>
        <v>#REF!</v>
      </c>
      <c r="O65" s="11"/>
      <c r="P65" s="11"/>
      <c r="Q65" s="11"/>
      <c r="AA65" s="10" t="s">
        <v>82</v>
      </c>
    </row>
    <row r="66" spans="3:27" s="10" customFormat="1" ht="15.75" hidden="1" customHeight="1" x14ac:dyDescent="0.35">
      <c r="C66" s="7" t="s">
        <v>84</v>
      </c>
      <c r="D66" s="6">
        <v>4.7139284999999997</v>
      </c>
      <c r="E66" s="6">
        <v>4.1364359999999998</v>
      </c>
      <c r="F66" s="6">
        <v>1.1399999999999999</v>
      </c>
      <c r="G66" s="6">
        <v>0.25640000000000002</v>
      </c>
      <c r="L66" s="21" t="e">
        <f>(#REF!+#REF!+#REF!+D161+#REF!)-2*#REF!</f>
        <v>#REF!</v>
      </c>
      <c r="M66" s="11"/>
      <c r="N66" s="21" t="e">
        <f>(#REF!+#REF!+#REF!+F161+#REF!)-2*#REF!</f>
        <v>#REF!</v>
      </c>
      <c r="O66" s="11"/>
      <c r="P66" s="11"/>
      <c r="Q66" s="11"/>
      <c r="AA66" s="10" t="s">
        <v>83</v>
      </c>
    </row>
    <row r="67" spans="3:27" s="10" customFormat="1" ht="15.75" hidden="1" customHeight="1" x14ac:dyDescent="0.35">
      <c r="C67" s="7" t="s">
        <v>85</v>
      </c>
      <c r="D67" s="6">
        <v>-1.9224349999999999</v>
      </c>
      <c r="E67" s="6">
        <v>4.1364359999999998</v>
      </c>
      <c r="F67" s="6">
        <v>-0.46</v>
      </c>
      <c r="G67" s="6">
        <v>0.64280000000000004</v>
      </c>
      <c r="L67" s="21" t="e">
        <f>(#REF!+#REF!+#REF!+D162+#REF!)-2*#REF!</f>
        <v>#REF!</v>
      </c>
      <c r="M67" s="11"/>
      <c r="N67" s="21" t="e">
        <f>(#REF!+#REF!+#REF!+F162+#REF!)-2*#REF!</f>
        <v>#REF!</v>
      </c>
      <c r="O67" s="11"/>
      <c r="P67" s="11"/>
      <c r="Q67" s="11"/>
      <c r="AA67" s="10" t="s">
        <v>84</v>
      </c>
    </row>
    <row r="68" spans="3:27" s="10" customFormat="1" ht="15.75" hidden="1" customHeight="1" x14ac:dyDescent="0.35">
      <c r="C68" s="7" t="s">
        <v>86</v>
      </c>
      <c r="D68" s="6">
        <v>-0.87573000000000001</v>
      </c>
      <c r="E68" s="6">
        <v>0.73271900000000001</v>
      </c>
      <c r="F68" s="6">
        <v>-1.2</v>
      </c>
      <c r="G68" s="6">
        <v>0.23400000000000001</v>
      </c>
      <c r="L68" s="21" t="e">
        <f>(#REF!+#REF!+#REF!+D163+#REF!)-2*#REF!</f>
        <v>#REF!</v>
      </c>
      <c r="M68" s="11"/>
      <c r="N68" s="21" t="e">
        <f>(#REF!+#REF!+#REF!+F163+#REF!)-2*#REF!</f>
        <v>#REF!</v>
      </c>
      <c r="O68" s="11"/>
      <c r="P68" s="11"/>
      <c r="Q68" s="11"/>
      <c r="AA68" s="10" t="s">
        <v>85</v>
      </c>
    </row>
    <row r="69" spans="3:27" s="10" customFormat="1" ht="15.75" hidden="1" customHeight="1" x14ac:dyDescent="0.35">
      <c r="C69" s="7" t="s">
        <v>87</v>
      </c>
      <c r="D69" s="6">
        <v>1.1669166</v>
      </c>
      <c r="E69" s="6">
        <v>0.73271900000000001</v>
      </c>
      <c r="F69" s="6">
        <v>1.59</v>
      </c>
      <c r="G69" s="6">
        <v>0.1135</v>
      </c>
      <c r="L69" s="21" t="e">
        <f>(#REF!+#REF!+#REF!+D164+#REF!)-2*#REF!</f>
        <v>#REF!</v>
      </c>
      <c r="M69" s="11"/>
      <c r="N69" s="21" t="e">
        <f>(#REF!+#REF!+#REF!+F164+#REF!)-2*#REF!</f>
        <v>#REF!</v>
      </c>
      <c r="O69" s="11"/>
      <c r="P69" s="11"/>
      <c r="Q69" s="11"/>
      <c r="AA69" s="10" t="s">
        <v>86</v>
      </c>
    </row>
    <row r="70" spans="3:27" s="10" customFormat="1" ht="15.75" hidden="1" customHeight="1" x14ac:dyDescent="0.35">
      <c r="C70" s="7" t="s">
        <v>88</v>
      </c>
      <c r="D70" s="6">
        <v>0.75074010000000002</v>
      </c>
      <c r="E70" s="6">
        <v>0.73271900000000001</v>
      </c>
      <c r="F70" s="6">
        <v>1.02</v>
      </c>
      <c r="G70" s="6">
        <v>0.30730000000000002</v>
      </c>
      <c r="L70" s="21" t="e">
        <f>(#REF!+#REF!+#REF!+D165+#REF!)-2*#REF!</f>
        <v>#REF!</v>
      </c>
      <c r="M70" s="11"/>
      <c r="N70" s="21" t="e">
        <f>(#REF!+#REF!+#REF!+F165+#REF!)-2*#REF!</f>
        <v>#REF!</v>
      </c>
      <c r="O70" s="11"/>
      <c r="P70" s="11"/>
      <c r="Q70" s="11"/>
      <c r="AA70" s="10" t="s">
        <v>87</v>
      </c>
    </row>
    <row r="71" spans="3:27" s="10" customFormat="1" ht="15.75" hidden="1" customHeight="1" x14ac:dyDescent="0.35">
      <c r="C71" s="7" t="s">
        <v>89</v>
      </c>
      <c r="D71" s="6">
        <v>0.2257401</v>
      </c>
      <c r="E71" s="6">
        <v>0.73271900000000001</v>
      </c>
      <c r="F71" s="6">
        <v>0.31</v>
      </c>
      <c r="G71" s="6">
        <v>0.75849999999999995</v>
      </c>
      <c r="L71" s="21" t="e">
        <f>(#REF!+#REF!+#REF!+D166+#REF!)-2*#REF!</f>
        <v>#REF!</v>
      </c>
      <c r="M71" s="11"/>
      <c r="N71" s="21" t="e">
        <f>(#REF!+#REF!+#REF!+F166+#REF!)-2*#REF!</f>
        <v>#REF!</v>
      </c>
      <c r="O71" s="11"/>
      <c r="P71" s="11"/>
      <c r="Q71" s="11"/>
      <c r="AA71" s="10" t="s">
        <v>88</v>
      </c>
    </row>
    <row r="72" spans="3:27" s="10" customFormat="1" ht="15.75" hidden="1" customHeight="1" x14ac:dyDescent="0.35">
      <c r="C72" s="7" t="s">
        <v>90</v>
      </c>
      <c r="D72" s="6">
        <v>7.7210699999999993E-2</v>
      </c>
      <c r="E72" s="6">
        <v>0.73271900000000001</v>
      </c>
      <c r="F72" s="6">
        <v>0.11</v>
      </c>
      <c r="G72" s="6">
        <v>0.91620000000000001</v>
      </c>
      <c r="L72" s="21" t="e">
        <f>(#REF!+#REF!+#REF!+D167+#REF!)-2*#REF!</f>
        <v>#REF!</v>
      </c>
      <c r="M72" s="11"/>
      <c r="N72" s="21" t="e">
        <f>(#REF!+#REF!+#REF!+F167+#REF!)-2*#REF!</f>
        <v>#REF!</v>
      </c>
      <c r="O72" s="11"/>
      <c r="P72" s="11"/>
      <c r="Q72" s="11"/>
      <c r="AA72" s="10" t="s">
        <v>89</v>
      </c>
    </row>
    <row r="73" spans="3:27" s="10" customFormat="1" ht="15.75" hidden="1" customHeight="1" x14ac:dyDescent="0.35">
      <c r="C73" s="7" t="s">
        <v>91</v>
      </c>
      <c r="D73" s="6">
        <v>-5.3671999999999997E-2</v>
      </c>
      <c r="E73" s="6">
        <v>0.73271900000000001</v>
      </c>
      <c r="F73" s="6">
        <v>-7.0000000000000007E-2</v>
      </c>
      <c r="G73" s="6">
        <v>0.94169999999999998</v>
      </c>
      <c r="L73" s="21" t="e">
        <f>(#REF!+#REF!+#REF!+D193+#REF!)-2*#REF!</f>
        <v>#REF!</v>
      </c>
      <c r="M73" s="11"/>
      <c r="N73" s="21" t="e">
        <f>(#REF!+#REF!+#REF!+F193+#REF!)-2*#REF!</f>
        <v>#REF!</v>
      </c>
      <c r="O73" s="11"/>
      <c r="P73" s="11"/>
      <c r="Q73" s="11"/>
      <c r="AA73" s="10" t="s">
        <v>90</v>
      </c>
    </row>
    <row r="74" spans="3:27" s="10" customFormat="1" ht="15.75" hidden="1" customHeight="1" x14ac:dyDescent="0.35">
      <c r="C74" s="7" t="s">
        <v>92</v>
      </c>
      <c r="D74" s="6">
        <v>-1.07426</v>
      </c>
      <c r="E74" s="6">
        <v>0.73271900000000001</v>
      </c>
      <c r="F74" s="6">
        <v>-1.47</v>
      </c>
      <c r="G74" s="6">
        <v>0.1449</v>
      </c>
      <c r="L74" s="21" t="e">
        <f>(#REF!+D156+#REF!+D195+#REF!)-2*#REF!</f>
        <v>#REF!</v>
      </c>
      <c r="M74" s="11"/>
      <c r="N74" s="21" t="e">
        <f>(#REF!+F156+#REF!+F195+#REF!)-2*#REF!</f>
        <v>#REF!</v>
      </c>
      <c r="O74" s="11"/>
      <c r="P74" s="11"/>
      <c r="Q74" s="11"/>
      <c r="AA74" s="10" t="s">
        <v>91</v>
      </c>
    </row>
    <row r="75" spans="3:27" s="10" customFormat="1" ht="15.75" hidden="1" customHeight="1" x14ac:dyDescent="0.35">
      <c r="C75" s="7" t="s">
        <v>93</v>
      </c>
      <c r="D75" s="6">
        <v>-0.38161299999999998</v>
      </c>
      <c r="E75" s="6">
        <v>0.73271900000000001</v>
      </c>
      <c r="F75" s="6">
        <v>-0.52</v>
      </c>
      <c r="G75" s="6">
        <v>0.60329999999999995</v>
      </c>
      <c r="L75" s="21" t="e">
        <f>(D156+D157+#REF!+D196+#REF!)-2*#REF!</f>
        <v>#VALUE!</v>
      </c>
      <c r="M75" s="11"/>
      <c r="N75" s="21" t="e">
        <f>(F156+F157+#REF!+F196+#REF!)-2*#REF!</f>
        <v>#VALUE!</v>
      </c>
      <c r="O75" s="11"/>
      <c r="P75" s="11"/>
      <c r="Q75" s="11"/>
      <c r="AA75" s="10" t="s">
        <v>92</v>
      </c>
    </row>
    <row r="76" spans="3:27" s="10" customFormat="1" ht="15.75" hidden="1" customHeight="1" x14ac:dyDescent="0.35">
      <c r="C76" s="7" t="s">
        <v>94</v>
      </c>
      <c r="D76" s="6">
        <v>-0.79925999999999997</v>
      </c>
      <c r="E76" s="6">
        <v>0.73271900000000001</v>
      </c>
      <c r="F76" s="6">
        <v>-1.0900000000000001</v>
      </c>
      <c r="G76" s="6">
        <v>0.2772</v>
      </c>
      <c r="L76" s="21" t="e">
        <f>(D157+D158+#REF!+D197+#REF!)-2*#REF!</f>
        <v>#REF!</v>
      </c>
      <c r="M76" s="11"/>
      <c r="N76" s="21" t="e">
        <f>(F157+F158+#REF!+F197+#REF!)-2*#REF!</f>
        <v>#REF!</v>
      </c>
      <c r="O76" s="11"/>
      <c r="P76" s="11"/>
      <c r="Q76" s="11"/>
      <c r="AA76" s="10" t="s">
        <v>93</v>
      </c>
    </row>
    <row r="77" spans="3:27" s="10" customFormat="1" ht="15.75" hidden="1" customHeight="1" x14ac:dyDescent="0.35">
      <c r="C77" s="7" t="s">
        <v>95</v>
      </c>
      <c r="D77" s="6">
        <v>0.31250480000000003</v>
      </c>
      <c r="E77" s="6">
        <v>0.73271900000000001</v>
      </c>
      <c r="F77" s="6">
        <v>0.43</v>
      </c>
      <c r="G77" s="6">
        <v>0.6704</v>
      </c>
      <c r="L77" s="21" t="e">
        <f>(D158+D159+#REF!+D198+#REF!)-2*#REF!</f>
        <v>#REF!</v>
      </c>
      <c r="M77" s="11"/>
      <c r="N77" s="21" t="e">
        <f>(F158+F159+#REF!+F198+#REF!)-2*#REF!</f>
        <v>#REF!</v>
      </c>
      <c r="O77" s="11"/>
      <c r="P77" s="11"/>
      <c r="Q77" s="11"/>
      <c r="AA77" s="10" t="s">
        <v>94</v>
      </c>
    </row>
    <row r="78" spans="3:27" s="10" customFormat="1" ht="15.75" customHeight="1" x14ac:dyDescent="0.35">
      <c r="C78" s="7" t="s">
        <v>368</v>
      </c>
      <c r="D78" s="6"/>
      <c r="E78" s="6"/>
      <c r="F78" s="6"/>
      <c r="G78" s="6"/>
      <c r="L78" s="33"/>
      <c r="M78" s="11"/>
      <c r="N78" s="33"/>
      <c r="O78" s="11"/>
      <c r="P78" s="11"/>
      <c r="Q78" s="11"/>
    </row>
    <row r="79" spans="3:27" s="10" customFormat="1" ht="14" customHeight="1" thickBot="1" x14ac:dyDescent="0.4">
      <c r="C79" s="7"/>
      <c r="D79" s="6"/>
      <c r="E79" s="6"/>
      <c r="F79" s="6"/>
      <c r="G79" s="6"/>
      <c r="M79" s="11"/>
      <c r="O79" s="11"/>
      <c r="P79" s="11"/>
      <c r="Q79" s="11"/>
    </row>
    <row r="80" spans="3:27" ht="15" thickBot="1" x14ac:dyDescent="0.4">
      <c r="C80" s="186" t="s">
        <v>96</v>
      </c>
      <c r="D80" s="187"/>
      <c r="E80" s="187"/>
      <c r="F80" s="187"/>
      <c r="G80" s="187"/>
      <c r="H80" s="187"/>
      <c r="I80" s="187"/>
      <c r="J80" s="187"/>
      <c r="K80" s="187"/>
      <c r="L80" s="187"/>
      <c r="M80" s="188"/>
      <c r="N80" s="12"/>
      <c r="U80" s="34"/>
      <c r="V80" s="34"/>
      <c r="W80" s="34"/>
      <c r="X80" s="34"/>
      <c r="Y80" s="34"/>
    </row>
    <row r="81" spans="3:30" ht="75.650000000000006" customHeight="1" x14ac:dyDescent="0.35">
      <c r="C81" s="60" t="s">
        <v>223</v>
      </c>
      <c r="D81" s="81" t="s">
        <v>2</v>
      </c>
      <c r="E81" s="81" t="s">
        <v>3</v>
      </c>
      <c r="F81" s="82" t="s">
        <v>4</v>
      </c>
      <c r="G81" s="82" t="s">
        <v>5</v>
      </c>
      <c r="H81" s="82" t="s">
        <v>6</v>
      </c>
      <c r="I81" s="82" t="s">
        <v>7</v>
      </c>
      <c r="J81" s="82" t="s">
        <v>8</v>
      </c>
      <c r="K81" s="82" t="s">
        <v>9</v>
      </c>
      <c r="L81" s="13" t="s">
        <v>229</v>
      </c>
      <c r="M81" s="18" t="s">
        <v>10</v>
      </c>
      <c r="N81" s="18" t="s">
        <v>225</v>
      </c>
      <c r="O81" s="63" t="s">
        <v>11</v>
      </c>
      <c r="P81" s="18" t="s">
        <v>12</v>
      </c>
      <c r="Q81" s="64" t="s">
        <v>13</v>
      </c>
      <c r="R81" s="17" t="s">
        <v>222</v>
      </c>
      <c r="S81" s="18" t="s">
        <v>230</v>
      </c>
      <c r="T81" s="18" t="s">
        <v>231</v>
      </c>
      <c r="U81" s="18" t="s">
        <v>10</v>
      </c>
      <c r="V81" s="13" t="s">
        <v>229</v>
      </c>
      <c r="W81" s="13" t="s">
        <v>10</v>
      </c>
      <c r="X81" s="18" t="s">
        <v>232</v>
      </c>
      <c r="Y81" s="19" t="s">
        <v>10</v>
      </c>
    </row>
    <row r="82" spans="3:30" ht="14.5" x14ac:dyDescent="0.35">
      <c r="C82" s="65" t="s">
        <v>15</v>
      </c>
      <c r="D82" s="51"/>
      <c r="E82" s="51"/>
      <c r="F82" s="52">
        <v>70</v>
      </c>
      <c r="G82" s="52">
        <v>41</v>
      </c>
      <c r="H82" s="48"/>
      <c r="I82" s="48"/>
      <c r="J82" s="52">
        <v>55</v>
      </c>
      <c r="K82" s="47">
        <v>43</v>
      </c>
      <c r="L82" s="110">
        <f>($D$157+D158+$D$194+D231+$D$311)-2*$J$197</f>
        <v>37.215179999999989</v>
      </c>
      <c r="M82" s="22" t="str">
        <f t="shared" ref="M82" si="13">IF(K82&lt;L82,"warning","normal")</f>
        <v>normal</v>
      </c>
      <c r="N82" s="110">
        <f>($D$157+D158+$D$194+D231+$D$311)</f>
        <v>50.401999999999994</v>
      </c>
      <c r="O82" s="23" t="e">
        <f>#REF!</f>
        <v>#REF!</v>
      </c>
      <c r="P82" s="21">
        <f>L82</f>
        <v>37.215179999999989</v>
      </c>
      <c r="Q82" s="24">
        <f>N82</f>
        <v>50.401999999999994</v>
      </c>
      <c r="R82" s="25">
        <f>K82</f>
        <v>43</v>
      </c>
      <c r="S82" s="120">
        <f t="shared" ref="S82" si="14">N82</f>
        <v>50.401999999999994</v>
      </c>
      <c r="T82" s="110">
        <f>S82-$J$197</f>
        <v>43.808589999999995</v>
      </c>
      <c r="U82" s="22" t="str">
        <f>IF(R82&lt;T82,"warning","normal")</f>
        <v>warning</v>
      </c>
      <c r="V82" s="123">
        <f>S82-2*$J$197</f>
        <v>37.215179999999989</v>
      </c>
      <c r="W82" s="22" t="str">
        <f>IF(R82&lt;V82,"warning","normal")</f>
        <v>normal</v>
      </c>
      <c r="X82" s="110">
        <f>S82-3*$J$197</f>
        <v>30.621769999999991</v>
      </c>
      <c r="Y82" s="28" t="str">
        <f>IF(R82&lt;X82,"warning","normal")</f>
        <v>normal</v>
      </c>
    </row>
    <row r="83" spans="3:30" ht="14.5" x14ac:dyDescent="0.35">
      <c r="C83" s="65" t="s">
        <v>18</v>
      </c>
      <c r="D83" s="51"/>
      <c r="E83" s="51"/>
      <c r="F83" s="52">
        <v>48</v>
      </c>
      <c r="G83" s="52">
        <v>46</v>
      </c>
      <c r="H83" s="48"/>
      <c r="I83" s="48"/>
      <c r="J83" s="52">
        <v>65</v>
      </c>
      <c r="K83" s="47">
        <v>51</v>
      </c>
      <c r="L83" s="110">
        <f t="shared" ref="L83:L116" si="15">($D$157+D159+$D$194+D232+$D$311)-2*$J$197</f>
        <v>37.455179999999999</v>
      </c>
      <c r="M83" s="22" t="str">
        <f t="shared" ref="M83:M116" si="16">IF(K83&lt;L83,"warning","normal")</f>
        <v>normal</v>
      </c>
      <c r="N83" s="110">
        <f t="shared" ref="N83:N116" si="17">($D$157+D159+$D$194+D232+$D$311)</f>
        <v>50.641999999999996</v>
      </c>
      <c r="O83" s="23" t="e">
        <f>#REF!</f>
        <v>#REF!</v>
      </c>
      <c r="P83" s="21">
        <f t="shared" ref="P83:P116" si="18">L83</f>
        <v>37.455179999999999</v>
      </c>
      <c r="Q83" s="24">
        <f t="shared" ref="Q83:Q116" si="19">N83</f>
        <v>50.641999999999996</v>
      </c>
      <c r="R83" s="25">
        <f t="shared" ref="R83:R116" si="20">K83</f>
        <v>51</v>
      </c>
      <c r="S83" s="120">
        <f t="shared" ref="S83:S116" si="21">N83</f>
        <v>50.641999999999996</v>
      </c>
      <c r="T83" s="110">
        <f t="shared" ref="T83:T116" si="22">S83-$J$197</f>
        <v>44.048589999999997</v>
      </c>
      <c r="U83" s="22" t="str">
        <f t="shared" ref="U83:U116" si="23">IF(R83&lt;T83,"warning","normal")</f>
        <v>normal</v>
      </c>
      <c r="V83" s="123">
        <f t="shared" ref="V83:V116" si="24">S83-2*$J$197</f>
        <v>37.455179999999999</v>
      </c>
      <c r="W83" s="22" t="str">
        <f t="shared" ref="W83:W116" si="25">IF(R83&lt;V83,"warning","normal")</f>
        <v>normal</v>
      </c>
      <c r="X83" s="110">
        <f t="shared" ref="X83:X116" si="26">S83-3*$J$197</f>
        <v>30.861769999999993</v>
      </c>
      <c r="Y83" s="28" t="str">
        <f t="shared" ref="Y83:Y116" si="27">IF(R83&lt;X83,"warning","normal")</f>
        <v>normal</v>
      </c>
      <c r="AA83" s="29"/>
      <c r="AB83" s="29"/>
      <c r="AC83" s="29"/>
      <c r="AD83" s="29"/>
    </row>
    <row r="84" spans="3:30" ht="14.5" x14ac:dyDescent="0.35">
      <c r="C84" s="65" t="s">
        <v>21</v>
      </c>
      <c r="D84" s="51"/>
      <c r="E84" s="51"/>
      <c r="F84" s="52">
        <v>90</v>
      </c>
      <c r="G84" s="52">
        <v>55</v>
      </c>
      <c r="H84" s="48"/>
      <c r="I84" s="48"/>
      <c r="J84" s="52">
        <v>100</v>
      </c>
      <c r="K84" s="47">
        <v>62</v>
      </c>
      <c r="L84" s="110">
        <f t="shared" si="15"/>
        <v>61.715180000000004</v>
      </c>
      <c r="M84" s="22" t="str">
        <f t="shared" si="16"/>
        <v>normal</v>
      </c>
      <c r="N84" s="110">
        <f t="shared" si="17"/>
        <v>74.902000000000001</v>
      </c>
      <c r="O84" s="23" t="e">
        <f>#REF!</f>
        <v>#REF!</v>
      </c>
      <c r="P84" s="21">
        <f t="shared" si="18"/>
        <v>61.715180000000004</v>
      </c>
      <c r="Q84" s="24">
        <f t="shared" si="19"/>
        <v>74.902000000000001</v>
      </c>
      <c r="R84" s="25">
        <f t="shared" si="20"/>
        <v>62</v>
      </c>
      <c r="S84" s="120">
        <f t="shared" si="21"/>
        <v>74.902000000000001</v>
      </c>
      <c r="T84" s="110">
        <f t="shared" si="22"/>
        <v>68.308589999999995</v>
      </c>
      <c r="U84" s="22" t="str">
        <f t="shared" si="23"/>
        <v>warning</v>
      </c>
      <c r="V84" s="123">
        <f t="shared" si="24"/>
        <v>61.715180000000004</v>
      </c>
      <c r="W84" s="22" t="str">
        <f t="shared" si="25"/>
        <v>normal</v>
      </c>
      <c r="X84" s="110">
        <f t="shared" si="26"/>
        <v>55.121769999999998</v>
      </c>
      <c r="Y84" s="28" t="str">
        <f t="shared" si="27"/>
        <v>normal</v>
      </c>
      <c r="AA84" s="29"/>
      <c r="AB84" s="29"/>
      <c r="AC84" s="29"/>
      <c r="AD84" s="29"/>
    </row>
    <row r="85" spans="3:30" ht="14.5" x14ac:dyDescent="0.35">
      <c r="C85" s="65" t="s">
        <v>24</v>
      </c>
      <c r="D85" s="51"/>
      <c r="E85" s="51"/>
      <c r="F85" s="52">
        <v>80</v>
      </c>
      <c r="G85" s="52">
        <v>67</v>
      </c>
      <c r="H85" s="48"/>
      <c r="I85" s="48"/>
      <c r="J85" s="52">
        <v>100</v>
      </c>
      <c r="K85" s="47">
        <v>72</v>
      </c>
      <c r="L85" s="110">
        <f t="shared" si="15"/>
        <v>64.715180000000018</v>
      </c>
      <c r="M85" s="22" t="str">
        <f t="shared" si="16"/>
        <v>normal</v>
      </c>
      <c r="N85" s="110">
        <f t="shared" si="17"/>
        <v>77.902000000000015</v>
      </c>
      <c r="O85" s="23" t="e">
        <f>#REF!</f>
        <v>#REF!</v>
      </c>
      <c r="P85" s="21">
        <f t="shared" si="18"/>
        <v>64.715180000000018</v>
      </c>
      <c r="Q85" s="24">
        <f t="shared" si="19"/>
        <v>77.902000000000015</v>
      </c>
      <c r="R85" s="25">
        <f t="shared" si="20"/>
        <v>72</v>
      </c>
      <c r="S85" s="120">
        <f t="shared" si="21"/>
        <v>77.902000000000015</v>
      </c>
      <c r="T85" s="110">
        <f t="shared" si="22"/>
        <v>71.308590000000009</v>
      </c>
      <c r="U85" s="22" t="str">
        <f t="shared" si="23"/>
        <v>normal</v>
      </c>
      <c r="V85" s="123">
        <f t="shared" si="24"/>
        <v>64.715180000000018</v>
      </c>
      <c r="W85" s="22" t="str">
        <f t="shared" si="25"/>
        <v>normal</v>
      </c>
      <c r="X85" s="110">
        <f t="shared" si="26"/>
        <v>58.121770000000012</v>
      </c>
      <c r="Y85" s="28" t="str">
        <f t="shared" si="27"/>
        <v>normal</v>
      </c>
      <c r="AA85" s="29"/>
      <c r="AB85" s="29"/>
      <c r="AC85" s="29"/>
      <c r="AD85" s="29"/>
    </row>
    <row r="86" spans="3:30" ht="14.5" x14ac:dyDescent="0.35">
      <c r="C86" s="65" t="s">
        <v>26</v>
      </c>
      <c r="D86" s="51"/>
      <c r="E86" s="51"/>
      <c r="F86" s="52">
        <v>58</v>
      </c>
      <c r="G86" s="52">
        <v>47</v>
      </c>
      <c r="H86" s="48"/>
      <c r="I86" s="48"/>
      <c r="J86" s="52">
        <v>60</v>
      </c>
      <c r="K86" s="47">
        <v>47</v>
      </c>
      <c r="L86" s="110">
        <f t="shared" si="15"/>
        <v>37.965179999999989</v>
      </c>
      <c r="M86" s="22" t="str">
        <f t="shared" si="16"/>
        <v>normal</v>
      </c>
      <c r="N86" s="110">
        <f t="shared" si="17"/>
        <v>51.151999999999994</v>
      </c>
      <c r="O86" s="23" t="e">
        <f>#REF!</f>
        <v>#REF!</v>
      </c>
      <c r="P86" s="21">
        <f t="shared" si="18"/>
        <v>37.965179999999989</v>
      </c>
      <c r="Q86" s="24">
        <f t="shared" si="19"/>
        <v>51.151999999999994</v>
      </c>
      <c r="R86" s="25">
        <f t="shared" si="20"/>
        <v>47</v>
      </c>
      <c r="S86" s="120">
        <f t="shared" si="21"/>
        <v>51.151999999999994</v>
      </c>
      <c r="T86" s="110">
        <f t="shared" si="22"/>
        <v>44.558589999999995</v>
      </c>
      <c r="U86" s="22" t="str">
        <f t="shared" si="23"/>
        <v>normal</v>
      </c>
      <c r="V86" s="123">
        <f t="shared" si="24"/>
        <v>37.965179999999989</v>
      </c>
      <c r="W86" s="22" t="str">
        <f t="shared" si="25"/>
        <v>normal</v>
      </c>
      <c r="X86" s="110">
        <f t="shared" si="26"/>
        <v>31.371769999999991</v>
      </c>
      <c r="Y86" s="28" t="str">
        <f t="shared" si="27"/>
        <v>normal</v>
      </c>
      <c r="AA86" s="29"/>
      <c r="AB86" s="29"/>
      <c r="AC86" s="29"/>
      <c r="AD86" s="29"/>
    </row>
    <row r="87" spans="3:30" ht="14.5" x14ac:dyDescent="0.35">
      <c r="C87" s="65" t="s">
        <v>28</v>
      </c>
      <c r="D87" s="51"/>
      <c r="E87" s="51"/>
      <c r="F87" s="52">
        <v>80</v>
      </c>
      <c r="G87" s="52">
        <v>52</v>
      </c>
      <c r="H87" s="48"/>
      <c r="I87" s="48"/>
      <c r="J87" s="52">
        <v>80</v>
      </c>
      <c r="K87" s="47">
        <v>73</v>
      </c>
      <c r="L87" s="110">
        <f t="shared" si="15"/>
        <v>56.215180000000018</v>
      </c>
      <c r="M87" s="22" t="str">
        <f t="shared" si="16"/>
        <v>normal</v>
      </c>
      <c r="N87" s="110">
        <f t="shared" si="17"/>
        <v>69.402000000000015</v>
      </c>
      <c r="O87" s="23" t="e">
        <f>#REF!</f>
        <v>#REF!</v>
      </c>
      <c r="P87" s="21">
        <f t="shared" si="18"/>
        <v>56.215180000000018</v>
      </c>
      <c r="Q87" s="24">
        <f t="shared" si="19"/>
        <v>69.402000000000015</v>
      </c>
      <c r="R87" s="25">
        <f t="shared" si="20"/>
        <v>73</v>
      </c>
      <c r="S87" s="120">
        <f t="shared" si="21"/>
        <v>69.402000000000015</v>
      </c>
      <c r="T87" s="110">
        <f t="shared" si="22"/>
        <v>62.808590000000017</v>
      </c>
      <c r="U87" s="22" t="str">
        <f t="shared" si="23"/>
        <v>normal</v>
      </c>
      <c r="V87" s="123">
        <f t="shared" si="24"/>
        <v>56.215180000000018</v>
      </c>
      <c r="W87" s="22" t="str">
        <f t="shared" si="25"/>
        <v>normal</v>
      </c>
      <c r="X87" s="110">
        <f t="shared" si="26"/>
        <v>49.621770000000012</v>
      </c>
      <c r="Y87" s="28" t="str">
        <f t="shared" si="27"/>
        <v>normal</v>
      </c>
      <c r="AA87" s="29"/>
      <c r="AB87" s="29"/>
      <c r="AC87" s="29"/>
      <c r="AD87" s="29"/>
    </row>
    <row r="88" spans="3:30" ht="14.5" x14ac:dyDescent="0.35">
      <c r="C88" s="65" t="s">
        <v>30</v>
      </c>
      <c r="D88" s="51"/>
      <c r="E88" s="51"/>
      <c r="F88" s="52">
        <v>93</v>
      </c>
      <c r="G88" s="52">
        <v>72</v>
      </c>
      <c r="H88" s="48"/>
      <c r="I88" s="48"/>
      <c r="J88" s="52">
        <v>93</v>
      </c>
      <c r="K88" s="47">
        <v>76.5</v>
      </c>
      <c r="L88" s="110">
        <f t="shared" si="15"/>
        <v>68.595180000000013</v>
      </c>
      <c r="M88" s="22" t="str">
        <f t="shared" si="16"/>
        <v>normal</v>
      </c>
      <c r="N88" s="110">
        <f t="shared" si="17"/>
        <v>81.782000000000011</v>
      </c>
      <c r="O88" s="23" t="e">
        <f>#REF!</f>
        <v>#REF!</v>
      </c>
      <c r="P88" s="21">
        <f t="shared" si="18"/>
        <v>68.595180000000013</v>
      </c>
      <c r="Q88" s="24">
        <f t="shared" si="19"/>
        <v>81.782000000000011</v>
      </c>
      <c r="R88" s="25">
        <f t="shared" si="20"/>
        <v>76.5</v>
      </c>
      <c r="S88" s="120">
        <f t="shared" si="21"/>
        <v>81.782000000000011</v>
      </c>
      <c r="T88" s="110">
        <f t="shared" si="22"/>
        <v>75.188590000000005</v>
      </c>
      <c r="U88" s="22" t="str">
        <f t="shared" si="23"/>
        <v>normal</v>
      </c>
      <c r="V88" s="123">
        <f t="shared" si="24"/>
        <v>68.595180000000013</v>
      </c>
      <c r="W88" s="22" t="str">
        <f t="shared" si="25"/>
        <v>normal</v>
      </c>
      <c r="X88" s="110">
        <f t="shared" si="26"/>
        <v>62.001770000000008</v>
      </c>
      <c r="Y88" s="28" t="str">
        <f t="shared" si="27"/>
        <v>normal</v>
      </c>
      <c r="AA88" s="29"/>
      <c r="AB88" s="29"/>
      <c r="AC88" s="29"/>
      <c r="AD88" s="29"/>
    </row>
    <row r="89" spans="3:30" ht="14.5" x14ac:dyDescent="0.35">
      <c r="C89" s="65" t="s">
        <v>33</v>
      </c>
      <c r="D89" s="51"/>
      <c r="E89" s="51"/>
      <c r="F89" s="52">
        <v>100</v>
      </c>
      <c r="G89" s="52">
        <v>71</v>
      </c>
      <c r="H89" s="48"/>
      <c r="I89" s="48"/>
      <c r="J89" s="52">
        <v>100</v>
      </c>
      <c r="K89" s="47">
        <v>74</v>
      </c>
      <c r="L89" s="110">
        <f t="shared" si="15"/>
        <v>71.215180000000018</v>
      </c>
      <c r="M89" s="22" t="str">
        <f t="shared" si="16"/>
        <v>normal</v>
      </c>
      <c r="N89" s="110">
        <f t="shared" si="17"/>
        <v>84.402000000000015</v>
      </c>
      <c r="O89" s="23" t="e">
        <f>#REF!</f>
        <v>#REF!</v>
      </c>
      <c r="P89" s="21">
        <f t="shared" si="18"/>
        <v>71.215180000000018</v>
      </c>
      <c r="Q89" s="24">
        <f t="shared" si="19"/>
        <v>84.402000000000015</v>
      </c>
      <c r="R89" s="25">
        <f t="shared" si="20"/>
        <v>74</v>
      </c>
      <c r="S89" s="120">
        <f t="shared" si="21"/>
        <v>84.402000000000015</v>
      </c>
      <c r="T89" s="110">
        <f t="shared" si="22"/>
        <v>77.808590000000009</v>
      </c>
      <c r="U89" s="22" t="str">
        <f t="shared" si="23"/>
        <v>warning</v>
      </c>
      <c r="V89" s="123">
        <f t="shared" si="24"/>
        <v>71.215180000000018</v>
      </c>
      <c r="W89" s="22" t="str">
        <f t="shared" si="25"/>
        <v>normal</v>
      </c>
      <c r="X89" s="110">
        <f t="shared" si="26"/>
        <v>64.621770000000012</v>
      </c>
      <c r="Y89" s="28" t="str">
        <f t="shared" si="27"/>
        <v>normal</v>
      </c>
      <c r="AA89" s="29"/>
      <c r="AB89" s="29"/>
      <c r="AC89" s="29"/>
      <c r="AD89" s="29"/>
    </row>
    <row r="90" spans="3:30" ht="14.5" x14ac:dyDescent="0.35">
      <c r="C90" s="65" t="s">
        <v>34</v>
      </c>
      <c r="D90" s="51"/>
      <c r="E90" s="51"/>
      <c r="F90" s="52">
        <v>85</v>
      </c>
      <c r="G90" s="52">
        <v>45</v>
      </c>
      <c r="H90" s="48"/>
      <c r="I90" s="48"/>
      <c r="J90" s="52">
        <v>70</v>
      </c>
      <c r="K90" s="47">
        <v>64</v>
      </c>
      <c r="L90" s="110">
        <f t="shared" si="15"/>
        <v>50.965180000000018</v>
      </c>
      <c r="M90" s="22" t="str">
        <f t="shared" si="16"/>
        <v>normal</v>
      </c>
      <c r="N90" s="110">
        <f t="shared" si="17"/>
        <v>64.152000000000015</v>
      </c>
      <c r="O90" s="23" t="e">
        <f>#REF!</f>
        <v>#REF!</v>
      </c>
      <c r="P90" s="21">
        <f t="shared" si="18"/>
        <v>50.965180000000018</v>
      </c>
      <c r="Q90" s="24">
        <f t="shared" si="19"/>
        <v>64.152000000000015</v>
      </c>
      <c r="R90" s="25">
        <f t="shared" si="20"/>
        <v>64</v>
      </c>
      <c r="S90" s="120">
        <f t="shared" si="21"/>
        <v>64.152000000000015</v>
      </c>
      <c r="T90" s="110">
        <f t="shared" si="22"/>
        <v>57.558590000000017</v>
      </c>
      <c r="U90" s="22" t="str">
        <f t="shared" si="23"/>
        <v>normal</v>
      </c>
      <c r="V90" s="123">
        <f t="shared" si="24"/>
        <v>50.965180000000018</v>
      </c>
      <c r="W90" s="22" t="str">
        <f t="shared" si="25"/>
        <v>normal</v>
      </c>
      <c r="X90" s="110">
        <f t="shared" si="26"/>
        <v>44.371770000000012</v>
      </c>
      <c r="Y90" s="28" t="str">
        <f t="shared" si="27"/>
        <v>normal</v>
      </c>
      <c r="AA90" s="29"/>
      <c r="AB90" s="29"/>
      <c r="AC90" s="29"/>
      <c r="AD90" s="29"/>
    </row>
    <row r="91" spans="3:30" ht="14.5" x14ac:dyDescent="0.35">
      <c r="C91" s="65" t="s">
        <v>36</v>
      </c>
      <c r="D91" s="51"/>
      <c r="E91" s="51"/>
      <c r="F91" s="52">
        <v>100</v>
      </c>
      <c r="G91" s="52">
        <v>80</v>
      </c>
      <c r="H91" s="48"/>
      <c r="I91" s="48"/>
      <c r="J91" s="52">
        <v>100</v>
      </c>
      <c r="K91" s="47">
        <v>80</v>
      </c>
      <c r="L91" s="110">
        <f t="shared" si="15"/>
        <v>74.965180000000004</v>
      </c>
      <c r="M91" s="22" t="str">
        <f t="shared" si="16"/>
        <v>normal</v>
      </c>
      <c r="N91" s="110">
        <f t="shared" si="17"/>
        <v>88.152000000000001</v>
      </c>
      <c r="O91" s="23" t="e">
        <f>#REF!</f>
        <v>#REF!</v>
      </c>
      <c r="P91" s="21">
        <f t="shared" si="18"/>
        <v>74.965180000000004</v>
      </c>
      <c r="Q91" s="24">
        <f t="shared" si="19"/>
        <v>88.152000000000001</v>
      </c>
      <c r="R91" s="25">
        <f t="shared" si="20"/>
        <v>80</v>
      </c>
      <c r="S91" s="120">
        <f t="shared" si="21"/>
        <v>88.152000000000001</v>
      </c>
      <c r="T91" s="110">
        <f t="shared" si="22"/>
        <v>81.558589999999995</v>
      </c>
      <c r="U91" s="22" t="str">
        <f t="shared" si="23"/>
        <v>warning</v>
      </c>
      <c r="V91" s="123">
        <f t="shared" si="24"/>
        <v>74.965180000000004</v>
      </c>
      <c r="W91" s="22" t="str">
        <f t="shared" si="25"/>
        <v>normal</v>
      </c>
      <c r="X91" s="110">
        <f t="shared" si="26"/>
        <v>68.371769999999998</v>
      </c>
      <c r="Y91" s="28" t="str">
        <f t="shared" si="27"/>
        <v>normal</v>
      </c>
      <c r="AA91" s="29"/>
      <c r="AB91" s="29"/>
      <c r="AC91" s="29"/>
      <c r="AD91" s="29"/>
    </row>
    <row r="92" spans="3:30" ht="14.5" x14ac:dyDescent="0.35">
      <c r="C92" s="65" t="s">
        <v>37</v>
      </c>
      <c r="D92" s="51"/>
      <c r="E92" s="51"/>
      <c r="F92" s="52">
        <v>83</v>
      </c>
      <c r="G92" s="52">
        <v>69</v>
      </c>
      <c r="H92" s="48"/>
      <c r="I92" s="48"/>
      <c r="J92" s="52">
        <v>100</v>
      </c>
      <c r="K92" s="47">
        <v>70</v>
      </c>
      <c r="L92" s="110">
        <f t="shared" si="15"/>
        <v>65.465180000000018</v>
      </c>
      <c r="M92" s="22" t="str">
        <f t="shared" si="16"/>
        <v>normal</v>
      </c>
      <c r="N92" s="110">
        <f t="shared" si="17"/>
        <v>78.652000000000015</v>
      </c>
      <c r="O92" s="23" t="e">
        <f>#REF!</f>
        <v>#REF!</v>
      </c>
      <c r="P92" s="21">
        <f t="shared" si="18"/>
        <v>65.465180000000018</v>
      </c>
      <c r="Q92" s="24">
        <f t="shared" si="19"/>
        <v>78.652000000000015</v>
      </c>
      <c r="R92" s="25">
        <f t="shared" si="20"/>
        <v>70</v>
      </c>
      <c r="S92" s="120">
        <f t="shared" si="21"/>
        <v>78.652000000000015</v>
      </c>
      <c r="T92" s="110">
        <f t="shared" si="22"/>
        <v>72.058590000000009</v>
      </c>
      <c r="U92" s="22" t="str">
        <f t="shared" si="23"/>
        <v>warning</v>
      </c>
      <c r="V92" s="123">
        <f t="shared" si="24"/>
        <v>65.465180000000018</v>
      </c>
      <c r="W92" s="22" t="str">
        <f t="shared" si="25"/>
        <v>normal</v>
      </c>
      <c r="X92" s="110">
        <f t="shared" si="26"/>
        <v>58.871770000000012</v>
      </c>
      <c r="Y92" s="28" t="str">
        <f t="shared" si="27"/>
        <v>normal</v>
      </c>
      <c r="AA92" s="29"/>
      <c r="AB92" s="29"/>
      <c r="AC92" s="29"/>
      <c r="AD92" s="29"/>
    </row>
    <row r="93" spans="3:30" ht="14.5" x14ac:dyDescent="0.35">
      <c r="C93" s="65" t="s">
        <v>39</v>
      </c>
      <c r="D93" s="51"/>
      <c r="E93" s="51"/>
      <c r="F93" s="52">
        <v>78</v>
      </c>
      <c r="G93" s="52">
        <v>74</v>
      </c>
      <c r="H93" s="48"/>
      <c r="I93" s="48"/>
      <c r="J93" s="52">
        <v>100</v>
      </c>
      <c r="K93" s="47">
        <v>74</v>
      </c>
      <c r="L93" s="110">
        <f t="shared" si="15"/>
        <v>66.465180000000018</v>
      </c>
      <c r="M93" s="22" t="str">
        <f t="shared" si="16"/>
        <v>normal</v>
      </c>
      <c r="N93" s="110">
        <f t="shared" si="17"/>
        <v>79.652000000000015</v>
      </c>
      <c r="O93" s="23" t="e">
        <f>#REF!</f>
        <v>#REF!</v>
      </c>
      <c r="P93" s="21">
        <f t="shared" si="18"/>
        <v>66.465180000000018</v>
      </c>
      <c r="Q93" s="24">
        <f t="shared" si="19"/>
        <v>79.652000000000015</v>
      </c>
      <c r="R93" s="25">
        <f t="shared" si="20"/>
        <v>74</v>
      </c>
      <c r="S93" s="120">
        <f t="shared" si="21"/>
        <v>79.652000000000015</v>
      </c>
      <c r="T93" s="110">
        <f t="shared" si="22"/>
        <v>73.058590000000009</v>
      </c>
      <c r="U93" s="22" t="str">
        <f t="shared" si="23"/>
        <v>normal</v>
      </c>
      <c r="V93" s="123">
        <f t="shared" si="24"/>
        <v>66.465180000000018</v>
      </c>
      <c r="W93" s="22" t="str">
        <f t="shared" si="25"/>
        <v>normal</v>
      </c>
      <c r="X93" s="110">
        <f t="shared" si="26"/>
        <v>59.871770000000012</v>
      </c>
      <c r="Y93" s="28" t="str">
        <f t="shared" si="27"/>
        <v>normal</v>
      </c>
      <c r="AA93" s="29"/>
      <c r="AB93" s="29"/>
      <c r="AC93" s="29"/>
      <c r="AD93" s="29"/>
    </row>
    <row r="94" spans="3:30" ht="14.5" x14ac:dyDescent="0.35">
      <c r="C94" s="65" t="s">
        <v>40</v>
      </c>
      <c r="D94" s="51"/>
      <c r="E94" s="51"/>
      <c r="F94" s="52">
        <v>85</v>
      </c>
      <c r="G94" s="52">
        <v>62</v>
      </c>
      <c r="H94" s="48"/>
      <c r="I94" s="48"/>
      <c r="J94" s="52">
        <v>100</v>
      </c>
      <c r="K94" s="47">
        <v>70</v>
      </c>
      <c r="L94" s="110">
        <f t="shared" si="15"/>
        <v>64.215180000000018</v>
      </c>
      <c r="M94" s="22" t="str">
        <f t="shared" si="16"/>
        <v>normal</v>
      </c>
      <c r="N94" s="110">
        <f t="shared" si="17"/>
        <v>77.402000000000015</v>
      </c>
      <c r="O94" s="23" t="e">
        <f>#REF!</f>
        <v>#REF!</v>
      </c>
      <c r="P94" s="21">
        <f t="shared" si="18"/>
        <v>64.215180000000018</v>
      </c>
      <c r="Q94" s="24">
        <f t="shared" si="19"/>
        <v>77.402000000000015</v>
      </c>
      <c r="R94" s="25">
        <f t="shared" si="20"/>
        <v>70</v>
      </c>
      <c r="S94" s="120">
        <f t="shared" si="21"/>
        <v>77.402000000000015</v>
      </c>
      <c r="T94" s="110">
        <f t="shared" si="22"/>
        <v>70.808590000000009</v>
      </c>
      <c r="U94" s="22" t="str">
        <f t="shared" si="23"/>
        <v>warning</v>
      </c>
      <c r="V94" s="123">
        <f t="shared" si="24"/>
        <v>64.215180000000018</v>
      </c>
      <c r="W94" s="22" t="str">
        <f t="shared" si="25"/>
        <v>normal</v>
      </c>
      <c r="X94" s="110">
        <f t="shared" si="26"/>
        <v>57.621770000000012</v>
      </c>
      <c r="Y94" s="28" t="str">
        <f t="shared" si="27"/>
        <v>normal</v>
      </c>
      <c r="AA94" s="29"/>
      <c r="AB94" s="29"/>
      <c r="AC94" s="29"/>
      <c r="AD94" s="29"/>
    </row>
    <row r="95" spans="3:30" ht="14.5" x14ac:dyDescent="0.35">
      <c r="C95" s="65" t="s">
        <v>41</v>
      </c>
      <c r="D95" s="51"/>
      <c r="E95" s="51"/>
      <c r="F95" s="52">
        <v>45</v>
      </c>
      <c r="G95" s="52">
        <v>28</v>
      </c>
      <c r="H95" s="48"/>
      <c r="I95" s="48"/>
      <c r="J95" s="52">
        <v>53</v>
      </c>
      <c r="K95" s="47">
        <v>46</v>
      </c>
      <c r="L95" s="110">
        <f t="shared" si="15"/>
        <v>27.965179999999993</v>
      </c>
      <c r="M95" s="22" t="str">
        <f t="shared" si="16"/>
        <v>normal</v>
      </c>
      <c r="N95" s="110">
        <f t="shared" si="17"/>
        <v>41.151999999999994</v>
      </c>
      <c r="O95" s="23" t="e">
        <f>#REF!</f>
        <v>#REF!</v>
      </c>
      <c r="P95" s="21">
        <f t="shared" si="18"/>
        <v>27.965179999999993</v>
      </c>
      <c r="Q95" s="24">
        <f t="shared" si="19"/>
        <v>41.151999999999994</v>
      </c>
      <c r="R95" s="25">
        <f t="shared" si="20"/>
        <v>46</v>
      </c>
      <c r="S95" s="120">
        <f t="shared" si="21"/>
        <v>41.151999999999994</v>
      </c>
      <c r="T95" s="110">
        <f t="shared" si="22"/>
        <v>34.558589999999995</v>
      </c>
      <c r="U95" s="22" t="str">
        <f t="shared" si="23"/>
        <v>normal</v>
      </c>
      <c r="V95" s="123">
        <f t="shared" si="24"/>
        <v>27.965179999999993</v>
      </c>
      <c r="W95" s="22" t="str">
        <f t="shared" si="25"/>
        <v>normal</v>
      </c>
      <c r="X95" s="110">
        <f t="shared" si="26"/>
        <v>21.371769999999991</v>
      </c>
      <c r="Y95" s="28" t="str">
        <f t="shared" si="27"/>
        <v>normal</v>
      </c>
      <c r="AA95" s="29"/>
      <c r="AB95" s="29"/>
      <c r="AC95" s="29"/>
      <c r="AD95" s="29"/>
    </row>
    <row r="96" spans="3:30" ht="14.5" x14ac:dyDescent="0.35">
      <c r="C96" s="65" t="s">
        <v>42</v>
      </c>
      <c r="D96" s="51"/>
      <c r="E96" s="51"/>
      <c r="F96" s="52">
        <v>70</v>
      </c>
      <c r="G96" s="52">
        <v>52</v>
      </c>
      <c r="H96" s="48"/>
      <c r="I96" s="48"/>
      <c r="J96" s="52">
        <v>78</v>
      </c>
      <c r="K96" s="47">
        <v>63</v>
      </c>
      <c r="L96" s="110">
        <f t="shared" si="15"/>
        <v>50.715179999999989</v>
      </c>
      <c r="M96" s="22" t="str">
        <f t="shared" si="16"/>
        <v>normal</v>
      </c>
      <c r="N96" s="110">
        <f t="shared" si="17"/>
        <v>63.901999999999994</v>
      </c>
      <c r="O96" s="23" t="e">
        <f>#REF!</f>
        <v>#REF!</v>
      </c>
      <c r="P96" s="21">
        <f t="shared" si="18"/>
        <v>50.715179999999989</v>
      </c>
      <c r="Q96" s="24">
        <f t="shared" si="19"/>
        <v>63.901999999999994</v>
      </c>
      <c r="R96" s="25">
        <f t="shared" si="20"/>
        <v>63</v>
      </c>
      <c r="S96" s="120">
        <f t="shared" si="21"/>
        <v>63.901999999999994</v>
      </c>
      <c r="T96" s="110">
        <f t="shared" si="22"/>
        <v>57.308589999999995</v>
      </c>
      <c r="U96" s="22" t="str">
        <f t="shared" si="23"/>
        <v>normal</v>
      </c>
      <c r="V96" s="123">
        <f t="shared" si="24"/>
        <v>50.715179999999989</v>
      </c>
      <c r="W96" s="22" t="str">
        <f t="shared" si="25"/>
        <v>normal</v>
      </c>
      <c r="X96" s="110">
        <f t="shared" si="26"/>
        <v>44.121769999999991</v>
      </c>
      <c r="Y96" s="28" t="str">
        <f t="shared" si="27"/>
        <v>normal</v>
      </c>
      <c r="AA96" s="29"/>
      <c r="AB96" s="29"/>
      <c r="AC96" s="29"/>
      <c r="AD96" s="29"/>
    </row>
    <row r="97" spans="3:30" ht="14.5" x14ac:dyDescent="0.35">
      <c r="C97" s="65" t="s">
        <v>43</v>
      </c>
      <c r="D97" s="51"/>
      <c r="E97" s="51"/>
      <c r="F97" s="52">
        <v>88</v>
      </c>
      <c r="G97" s="52">
        <v>37</v>
      </c>
      <c r="H97" s="48"/>
      <c r="I97" s="48"/>
      <c r="J97" s="52">
        <v>78</v>
      </c>
      <c r="K97" s="47">
        <v>52</v>
      </c>
      <c r="L97" s="110">
        <f t="shared" si="15"/>
        <v>48.715180000000004</v>
      </c>
      <c r="M97" s="22" t="str">
        <f t="shared" si="16"/>
        <v>normal</v>
      </c>
      <c r="N97" s="110">
        <f t="shared" si="17"/>
        <v>61.902000000000001</v>
      </c>
      <c r="O97" s="23" t="e">
        <f>#REF!</f>
        <v>#REF!</v>
      </c>
      <c r="P97" s="21">
        <f t="shared" si="18"/>
        <v>48.715180000000004</v>
      </c>
      <c r="Q97" s="24">
        <f t="shared" si="19"/>
        <v>61.902000000000001</v>
      </c>
      <c r="R97" s="25">
        <f t="shared" si="20"/>
        <v>52</v>
      </c>
      <c r="S97" s="120">
        <f t="shared" si="21"/>
        <v>61.902000000000001</v>
      </c>
      <c r="T97" s="110">
        <f t="shared" si="22"/>
        <v>55.308590000000002</v>
      </c>
      <c r="U97" s="22" t="str">
        <f t="shared" si="23"/>
        <v>warning</v>
      </c>
      <c r="V97" s="123">
        <f t="shared" si="24"/>
        <v>48.715180000000004</v>
      </c>
      <c r="W97" s="22" t="str">
        <f t="shared" si="25"/>
        <v>normal</v>
      </c>
      <c r="X97" s="110">
        <f t="shared" si="26"/>
        <v>42.121769999999998</v>
      </c>
      <c r="Y97" s="28" t="str">
        <f t="shared" si="27"/>
        <v>normal</v>
      </c>
      <c r="AA97" s="29"/>
      <c r="AB97" s="29"/>
      <c r="AC97" s="29"/>
      <c r="AD97" s="29"/>
    </row>
    <row r="98" spans="3:30" ht="14.5" x14ac:dyDescent="0.35">
      <c r="C98" s="65" t="s">
        <v>44</v>
      </c>
      <c r="D98" s="51"/>
      <c r="E98" s="51"/>
      <c r="F98" s="52">
        <v>90</v>
      </c>
      <c r="G98" s="52">
        <v>70</v>
      </c>
      <c r="H98" s="48"/>
      <c r="I98" s="48"/>
      <c r="J98" s="52">
        <v>95</v>
      </c>
      <c r="K98" s="47">
        <v>71</v>
      </c>
      <c r="L98" s="110">
        <f t="shared" si="15"/>
        <v>66.465180000000018</v>
      </c>
      <c r="M98" s="22" t="str">
        <f t="shared" si="16"/>
        <v>normal</v>
      </c>
      <c r="N98" s="110">
        <f t="shared" si="17"/>
        <v>79.652000000000015</v>
      </c>
      <c r="O98" s="23" t="e">
        <f>#REF!</f>
        <v>#REF!</v>
      </c>
      <c r="P98" s="21">
        <f t="shared" si="18"/>
        <v>66.465180000000018</v>
      </c>
      <c r="Q98" s="24">
        <f t="shared" si="19"/>
        <v>79.652000000000015</v>
      </c>
      <c r="R98" s="25">
        <f t="shared" si="20"/>
        <v>71</v>
      </c>
      <c r="S98" s="120">
        <f t="shared" si="21"/>
        <v>79.652000000000015</v>
      </c>
      <c r="T98" s="110">
        <f t="shared" si="22"/>
        <v>73.058590000000009</v>
      </c>
      <c r="U98" s="22" t="str">
        <f t="shared" si="23"/>
        <v>warning</v>
      </c>
      <c r="V98" s="123">
        <f t="shared" si="24"/>
        <v>66.465180000000018</v>
      </c>
      <c r="W98" s="22" t="str">
        <f t="shared" si="25"/>
        <v>normal</v>
      </c>
      <c r="X98" s="110">
        <f t="shared" si="26"/>
        <v>59.871770000000012</v>
      </c>
      <c r="Y98" s="28" t="str">
        <f t="shared" si="27"/>
        <v>normal</v>
      </c>
      <c r="AA98" s="29"/>
      <c r="AB98" s="29"/>
      <c r="AC98" s="29"/>
      <c r="AD98" s="29"/>
    </row>
    <row r="99" spans="3:30" ht="14.5" x14ac:dyDescent="0.35">
      <c r="C99" s="65" t="s">
        <v>45</v>
      </c>
      <c r="D99" s="51"/>
      <c r="E99" s="51"/>
      <c r="F99" s="53">
        <v>35</v>
      </c>
      <c r="G99" s="52">
        <v>60</v>
      </c>
      <c r="H99" s="48"/>
      <c r="I99" s="48"/>
      <c r="J99" s="52">
        <v>100</v>
      </c>
      <c r="K99" s="47">
        <v>74</v>
      </c>
      <c r="L99" s="110">
        <f t="shared" si="15"/>
        <v>52.215180000000018</v>
      </c>
      <c r="M99" s="22" t="str">
        <f t="shared" si="16"/>
        <v>normal</v>
      </c>
      <c r="N99" s="110">
        <f t="shared" si="17"/>
        <v>65.402000000000015</v>
      </c>
      <c r="O99" s="23" t="e">
        <f>#REF!</f>
        <v>#REF!</v>
      </c>
      <c r="P99" s="21">
        <f t="shared" si="18"/>
        <v>52.215180000000018</v>
      </c>
      <c r="Q99" s="24">
        <f t="shared" si="19"/>
        <v>65.402000000000015</v>
      </c>
      <c r="R99" s="25">
        <f t="shared" si="20"/>
        <v>74</v>
      </c>
      <c r="S99" s="120">
        <f t="shared" si="21"/>
        <v>65.402000000000015</v>
      </c>
      <c r="T99" s="110">
        <f t="shared" si="22"/>
        <v>58.808590000000017</v>
      </c>
      <c r="U99" s="22" t="str">
        <f t="shared" si="23"/>
        <v>normal</v>
      </c>
      <c r="V99" s="123">
        <f t="shared" si="24"/>
        <v>52.215180000000018</v>
      </c>
      <c r="W99" s="22" t="str">
        <f t="shared" si="25"/>
        <v>normal</v>
      </c>
      <c r="X99" s="110">
        <f t="shared" si="26"/>
        <v>45.621770000000012</v>
      </c>
      <c r="Y99" s="28" t="str">
        <f t="shared" si="27"/>
        <v>normal</v>
      </c>
      <c r="AA99" s="29"/>
      <c r="AB99" s="29"/>
      <c r="AC99" s="29"/>
      <c r="AD99" s="29"/>
    </row>
    <row r="100" spans="3:30" ht="14.5" x14ac:dyDescent="0.35">
      <c r="C100" s="65" t="s">
        <v>46</v>
      </c>
      <c r="D100" s="51"/>
      <c r="E100" s="51"/>
      <c r="F100" s="52">
        <v>45</v>
      </c>
      <c r="G100" s="52">
        <v>30</v>
      </c>
      <c r="H100" s="48"/>
      <c r="I100" s="48"/>
      <c r="J100" s="52">
        <v>65</v>
      </c>
      <c r="K100" s="47">
        <v>42</v>
      </c>
      <c r="L100" s="110">
        <f t="shared" si="15"/>
        <v>30.455179999999988</v>
      </c>
      <c r="M100" s="22" t="str">
        <f t="shared" si="16"/>
        <v>normal</v>
      </c>
      <c r="N100" s="110">
        <f t="shared" si="17"/>
        <v>43.641999999999989</v>
      </c>
      <c r="O100" s="23" t="e">
        <f>#REF!</f>
        <v>#REF!</v>
      </c>
      <c r="P100" s="21">
        <f t="shared" si="18"/>
        <v>30.455179999999988</v>
      </c>
      <c r="Q100" s="24">
        <f t="shared" si="19"/>
        <v>43.641999999999989</v>
      </c>
      <c r="R100" s="25">
        <f t="shared" si="20"/>
        <v>42</v>
      </c>
      <c r="S100" s="120">
        <f t="shared" si="21"/>
        <v>43.641999999999989</v>
      </c>
      <c r="T100" s="110">
        <f t="shared" si="22"/>
        <v>37.04858999999999</v>
      </c>
      <c r="U100" s="22" t="str">
        <f t="shared" si="23"/>
        <v>normal</v>
      </c>
      <c r="V100" s="123">
        <f t="shared" si="24"/>
        <v>30.455179999999988</v>
      </c>
      <c r="W100" s="22" t="str">
        <f t="shared" si="25"/>
        <v>normal</v>
      </c>
      <c r="X100" s="110">
        <f t="shared" si="26"/>
        <v>23.861769999999986</v>
      </c>
      <c r="Y100" s="28" t="str">
        <f t="shared" si="27"/>
        <v>normal</v>
      </c>
      <c r="AA100" s="29"/>
      <c r="AB100" s="29"/>
      <c r="AC100" s="29"/>
      <c r="AD100" s="29"/>
    </row>
    <row r="101" spans="3:30" ht="14.5" x14ac:dyDescent="0.35">
      <c r="C101" s="65" t="s">
        <v>47</v>
      </c>
      <c r="D101" s="51"/>
      <c r="E101" s="51"/>
      <c r="F101" s="52">
        <v>95</v>
      </c>
      <c r="G101" s="52">
        <v>77</v>
      </c>
      <c r="H101" s="48"/>
      <c r="I101" s="48"/>
      <c r="J101" s="52">
        <v>98</v>
      </c>
      <c r="K101" s="47">
        <v>74</v>
      </c>
      <c r="L101" s="110">
        <f t="shared" si="15"/>
        <v>70.955180000000013</v>
      </c>
      <c r="M101" s="22" t="str">
        <f t="shared" si="16"/>
        <v>normal</v>
      </c>
      <c r="N101" s="110">
        <f t="shared" si="17"/>
        <v>84.14200000000001</v>
      </c>
      <c r="O101" s="23" t="e">
        <f>#REF!</f>
        <v>#REF!</v>
      </c>
      <c r="P101" s="21">
        <f t="shared" si="18"/>
        <v>70.955180000000013</v>
      </c>
      <c r="Q101" s="24">
        <f t="shared" si="19"/>
        <v>84.14200000000001</v>
      </c>
      <c r="R101" s="25">
        <f t="shared" si="20"/>
        <v>74</v>
      </c>
      <c r="S101" s="120">
        <f t="shared" si="21"/>
        <v>84.14200000000001</v>
      </c>
      <c r="T101" s="110">
        <f t="shared" si="22"/>
        <v>77.548590000000004</v>
      </c>
      <c r="U101" s="22" t="str">
        <f t="shared" si="23"/>
        <v>warning</v>
      </c>
      <c r="V101" s="123">
        <f t="shared" si="24"/>
        <v>70.955180000000013</v>
      </c>
      <c r="W101" s="22" t="str">
        <f t="shared" si="25"/>
        <v>normal</v>
      </c>
      <c r="X101" s="110">
        <f t="shared" si="26"/>
        <v>64.361770000000007</v>
      </c>
      <c r="Y101" s="28" t="str">
        <f t="shared" si="27"/>
        <v>normal</v>
      </c>
      <c r="AA101" s="29"/>
      <c r="AB101" s="29"/>
      <c r="AC101" s="29"/>
      <c r="AD101" s="29"/>
    </row>
    <row r="102" spans="3:30" ht="14.5" x14ac:dyDescent="0.35">
      <c r="C102" s="65" t="s">
        <v>48</v>
      </c>
      <c r="D102" s="51"/>
      <c r="E102" s="51"/>
      <c r="F102" s="52">
        <v>85</v>
      </c>
      <c r="G102" s="52">
        <v>72</v>
      </c>
      <c r="H102" s="48"/>
      <c r="I102" s="48"/>
      <c r="J102" s="52">
        <v>100</v>
      </c>
      <c r="K102" s="47">
        <v>74</v>
      </c>
      <c r="L102" s="110">
        <f t="shared" si="15"/>
        <v>67.715180000000018</v>
      </c>
      <c r="M102" s="22" t="str">
        <f t="shared" si="16"/>
        <v>normal</v>
      </c>
      <c r="N102" s="110">
        <f t="shared" si="17"/>
        <v>80.902000000000015</v>
      </c>
      <c r="O102" s="23" t="e">
        <f>#REF!</f>
        <v>#REF!</v>
      </c>
      <c r="P102" s="21">
        <f t="shared" si="18"/>
        <v>67.715180000000018</v>
      </c>
      <c r="Q102" s="24">
        <f t="shared" si="19"/>
        <v>80.902000000000015</v>
      </c>
      <c r="R102" s="25">
        <f t="shared" si="20"/>
        <v>74</v>
      </c>
      <c r="S102" s="120">
        <f t="shared" si="21"/>
        <v>80.902000000000015</v>
      </c>
      <c r="T102" s="110">
        <f t="shared" si="22"/>
        <v>74.308590000000009</v>
      </c>
      <c r="U102" s="22" t="str">
        <f t="shared" si="23"/>
        <v>warning</v>
      </c>
      <c r="V102" s="123">
        <f t="shared" si="24"/>
        <v>67.715180000000018</v>
      </c>
      <c r="W102" s="22" t="str">
        <f t="shared" si="25"/>
        <v>normal</v>
      </c>
      <c r="X102" s="110">
        <f t="shared" si="26"/>
        <v>61.121770000000012</v>
      </c>
      <c r="Y102" s="28" t="str">
        <f t="shared" si="27"/>
        <v>normal</v>
      </c>
      <c r="AA102" s="29"/>
      <c r="AB102" s="29"/>
      <c r="AC102" s="29"/>
      <c r="AD102" s="29"/>
    </row>
    <row r="103" spans="3:30" ht="14.5" x14ac:dyDescent="0.35">
      <c r="C103" s="65" t="s">
        <v>214</v>
      </c>
      <c r="D103" s="51"/>
      <c r="E103" s="51"/>
      <c r="F103" s="52">
        <v>50</v>
      </c>
      <c r="G103" s="52">
        <v>27</v>
      </c>
      <c r="H103" s="48"/>
      <c r="I103" s="48"/>
      <c r="J103" s="52">
        <v>78</v>
      </c>
      <c r="K103" s="47">
        <v>52</v>
      </c>
      <c r="L103" s="110">
        <f t="shared" si="15"/>
        <v>36.715179999999989</v>
      </c>
      <c r="M103" s="22" t="str">
        <f t="shared" si="16"/>
        <v>normal</v>
      </c>
      <c r="N103" s="110">
        <f t="shared" si="17"/>
        <v>49.901999999999994</v>
      </c>
      <c r="O103" s="23" t="e">
        <f>#REF!</f>
        <v>#REF!</v>
      </c>
      <c r="P103" s="21">
        <f t="shared" si="18"/>
        <v>36.715179999999989</v>
      </c>
      <c r="Q103" s="24">
        <f t="shared" si="19"/>
        <v>49.901999999999994</v>
      </c>
      <c r="R103" s="25">
        <f t="shared" si="20"/>
        <v>52</v>
      </c>
      <c r="S103" s="120">
        <f t="shared" si="21"/>
        <v>49.901999999999994</v>
      </c>
      <c r="T103" s="110">
        <f t="shared" si="22"/>
        <v>43.308589999999995</v>
      </c>
      <c r="U103" s="22" t="str">
        <f t="shared" si="23"/>
        <v>normal</v>
      </c>
      <c r="V103" s="123">
        <f t="shared" si="24"/>
        <v>36.715179999999989</v>
      </c>
      <c r="W103" s="22" t="str">
        <f t="shared" si="25"/>
        <v>normal</v>
      </c>
      <c r="X103" s="110">
        <f t="shared" si="26"/>
        <v>30.121769999999991</v>
      </c>
      <c r="Y103" s="28" t="str">
        <f t="shared" si="27"/>
        <v>normal</v>
      </c>
      <c r="AA103" s="29"/>
      <c r="AB103" s="29"/>
      <c r="AC103" s="29"/>
      <c r="AD103" s="29"/>
    </row>
    <row r="104" spans="3:30" ht="14.5" x14ac:dyDescent="0.35">
      <c r="C104" s="65" t="s">
        <v>215</v>
      </c>
      <c r="D104" s="51"/>
      <c r="E104" s="51"/>
      <c r="F104" s="52">
        <v>100</v>
      </c>
      <c r="G104" s="52">
        <v>78</v>
      </c>
      <c r="H104" s="48"/>
      <c r="I104" s="48"/>
      <c r="J104" s="52">
        <v>100</v>
      </c>
      <c r="K104" s="47">
        <v>80</v>
      </c>
      <c r="L104" s="110">
        <f t="shared" si="15"/>
        <v>74.465180000000018</v>
      </c>
      <c r="M104" s="22" t="str">
        <f t="shared" si="16"/>
        <v>normal</v>
      </c>
      <c r="N104" s="110">
        <f t="shared" si="17"/>
        <v>87.652000000000015</v>
      </c>
      <c r="O104" s="23" t="e">
        <f>#REF!</f>
        <v>#REF!</v>
      </c>
      <c r="P104" s="21">
        <f t="shared" si="18"/>
        <v>74.465180000000018</v>
      </c>
      <c r="Q104" s="24">
        <f t="shared" si="19"/>
        <v>87.652000000000015</v>
      </c>
      <c r="R104" s="25">
        <f t="shared" si="20"/>
        <v>80</v>
      </c>
      <c r="S104" s="120">
        <f t="shared" si="21"/>
        <v>87.652000000000015</v>
      </c>
      <c r="T104" s="110">
        <f t="shared" si="22"/>
        <v>81.058590000000009</v>
      </c>
      <c r="U104" s="22" t="str">
        <f t="shared" si="23"/>
        <v>warning</v>
      </c>
      <c r="V104" s="123">
        <f t="shared" si="24"/>
        <v>74.465180000000018</v>
      </c>
      <c r="W104" s="22" t="str">
        <f t="shared" si="25"/>
        <v>normal</v>
      </c>
      <c r="X104" s="110">
        <f t="shared" si="26"/>
        <v>67.871770000000012</v>
      </c>
      <c r="Y104" s="28" t="str">
        <f t="shared" si="27"/>
        <v>normal</v>
      </c>
      <c r="AA104" s="29"/>
      <c r="AB104" s="29"/>
      <c r="AC104" s="29"/>
      <c r="AD104" s="29"/>
    </row>
    <row r="105" spans="3:30" ht="14.5" x14ac:dyDescent="0.35">
      <c r="C105" s="65" t="s">
        <v>216</v>
      </c>
      <c r="D105" s="51"/>
      <c r="E105" s="51"/>
      <c r="F105" s="52">
        <v>88</v>
      </c>
      <c r="G105" s="52">
        <v>68</v>
      </c>
      <c r="H105" s="48"/>
      <c r="I105" s="48"/>
      <c r="J105" s="52">
        <v>95</v>
      </c>
      <c r="K105" s="47">
        <v>62</v>
      </c>
      <c r="L105" s="110">
        <f t="shared" si="15"/>
        <v>63.215180000000018</v>
      </c>
      <c r="M105" s="22" t="str">
        <f t="shared" si="16"/>
        <v>warning</v>
      </c>
      <c r="N105" s="110">
        <f t="shared" si="17"/>
        <v>76.402000000000015</v>
      </c>
      <c r="O105" s="23" t="e">
        <f>#REF!</f>
        <v>#REF!</v>
      </c>
      <c r="P105" s="21">
        <f t="shared" si="18"/>
        <v>63.215180000000018</v>
      </c>
      <c r="Q105" s="24">
        <f t="shared" si="19"/>
        <v>76.402000000000015</v>
      </c>
      <c r="R105" s="25">
        <f t="shared" si="20"/>
        <v>62</v>
      </c>
      <c r="S105" s="120">
        <f t="shared" si="21"/>
        <v>76.402000000000015</v>
      </c>
      <c r="T105" s="110">
        <f t="shared" si="22"/>
        <v>69.808590000000009</v>
      </c>
      <c r="U105" s="22" t="str">
        <f t="shared" si="23"/>
        <v>warning</v>
      </c>
      <c r="V105" s="123">
        <f t="shared" si="24"/>
        <v>63.215180000000018</v>
      </c>
      <c r="W105" s="22" t="str">
        <f t="shared" si="25"/>
        <v>warning</v>
      </c>
      <c r="X105" s="110">
        <f t="shared" si="26"/>
        <v>56.621770000000012</v>
      </c>
      <c r="Y105" s="28" t="str">
        <f t="shared" si="27"/>
        <v>normal</v>
      </c>
      <c r="AA105" s="29"/>
      <c r="AB105" s="29"/>
      <c r="AC105" s="29"/>
      <c r="AD105" s="29"/>
    </row>
    <row r="106" spans="3:30" ht="14.5" x14ac:dyDescent="0.35">
      <c r="C106" s="65" t="s">
        <v>217</v>
      </c>
      <c r="D106" s="51"/>
      <c r="E106" s="51"/>
      <c r="F106" s="52">
        <v>98</v>
      </c>
      <c r="G106" s="52">
        <v>63</v>
      </c>
      <c r="H106" s="48"/>
      <c r="I106" s="48"/>
      <c r="J106" s="52">
        <v>90</v>
      </c>
      <c r="K106" s="47">
        <v>60</v>
      </c>
      <c r="L106" s="110">
        <f t="shared" si="15"/>
        <v>62.715180000000018</v>
      </c>
      <c r="M106" s="22" t="str">
        <f t="shared" si="16"/>
        <v>warning</v>
      </c>
      <c r="N106" s="110">
        <f t="shared" si="17"/>
        <v>75.902000000000015</v>
      </c>
      <c r="O106" s="23" t="e">
        <f>#REF!</f>
        <v>#REF!</v>
      </c>
      <c r="P106" s="21">
        <f t="shared" si="18"/>
        <v>62.715180000000018</v>
      </c>
      <c r="Q106" s="24">
        <f t="shared" si="19"/>
        <v>75.902000000000015</v>
      </c>
      <c r="R106" s="25">
        <f t="shared" si="20"/>
        <v>60</v>
      </c>
      <c r="S106" s="120">
        <f t="shared" si="21"/>
        <v>75.902000000000015</v>
      </c>
      <c r="T106" s="110">
        <f t="shared" si="22"/>
        <v>69.308590000000009</v>
      </c>
      <c r="U106" s="22" t="str">
        <f t="shared" si="23"/>
        <v>warning</v>
      </c>
      <c r="V106" s="123">
        <f t="shared" si="24"/>
        <v>62.715180000000018</v>
      </c>
      <c r="W106" s="22" t="str">
        <f t="shared" si="25"/>
        <v>warning</v>
      </c>
      <c r="X106" s="110">
        <f t="shared" si="26"/>
        <v>56.121770000000012</v>
      </c>
      <c r="Y106" s="28" t="str">
        <f t="shared" si="27"/>
        <v>normal</v>
      </c>
      <c r="AA106" s="29"/>
      <c r="AB106" s="29"/>
      <c r="AC106" s="29"/>
      <c r="AD106" s="29"/>
    </row>
    <row r="107" spans="3:30" ht="14.5" x14ac:dyDescent="0.35">
      <c r="C107" s="65" t="s">
        <v>218</v>
      </c>
      <c r="D107" s="51"/>
      <c r="E107" s="51"/>
      <c r="F107" s="52">
        <v>50</v>
      </c>
      <c r="G107" s="52">
        <v>36</v>
      </c>
      <c r="H107" s="48"/>
      <c r="I107" s="48"/>
      <c r="J107" s="52">
        <v>80</v>
      </c>
      <c r="K107" s="47">
        <v>48</v>
      </c>
      <c r="L107" s="110">
        <f t="shared" si="15"/>
        <v>38.465179999999989</v>
      </c>
      <c r="M107" s="22" t="str">
        <f t="shared" si="16"/>
        <v>normal</v>
      </c>
      <c r="N107" s="110">
        <f t="shared" si="17"/>
        <v>51.651999999999994</v>
      </c>
      <c r="O107" s="23" t="e">
        <f>#REF!</f>
        <v>#REF!</v>
      </c>
      <c r="P107" s="21">
        <f t="shared" si="18"/>
        <v>38.465179999999989</v>
      </c>
      <c r="Q107" s="24">
        <f t="shared" si="19"/>
        <v>51.651999999999994</v>
      </c>
      <c r="R107" s="25">
        <f t="shared" si="20"/>
        <v>48</v>
      </c>
      <c r="S107" s="120">
        <f t="shared" si="21"/>
        <v>51.651999999999994</v>
      </c>
      <c r="T107" s="110">
        <f t="shared" si="22"/>
        <v>45.058589999999995</v>
      </c>
      <c r="U107" s="22" t="str">
        <f t="shared" si="23"/>
        <v>normal</v>
      </c>
      <c r="V107" s="123">
        <f t="shared" si="24"/>
        <v>38.465179999999989</v>
      </c>
      <c r="W107" s="22" t="str">
        <f t="shared" si="25"/>
        <v>normal</v>
      </c>
      <c r="X107" s="110">
        <f t="shared" si="26"/>
        <v>31.871769999999991</v>
      </c>
      <c r="Y107" s="28" t="str">
        <f t="shared" si="27"/>
        <v>normal</v>
      </c>
      <c r="AA107" s="29"/>
      <c r="AB107" s="29"/>
      <c r="AC107" s="29"/>
      <c r="AD107" s="29"/>
    </row>
    <row r="108" spans="3:30" ht="14.5" x14ac:dyDescent="0.35">
      <c r="C108" s="65" t="s">
        <v>219</v>
      </c>
      <c r="D108" s="51"/>
      <c r="E108" s="51"/>
      <c r="F108" s="52">
        <v>60</v>
      </c>
      <c r="G108" s="52">
        <v>42</v>
      </c>
      <c r="H108" s="48"/>
      <c r="I108" s="48"/>
      <c r="J108" s="52">
        <v>53</v>
      </c>
      <c r="K108" s="47">
        <v>44</v>
      </c>
      <c r="L108" s="110">
        <f t="shared" si="15"/>
        <v>34.715179999999989</v>
      </c>
      <c r="M108" s="22" t="str">
        <f t="shared" si="16"/>
        <v>normal</v>
      </c>
      <c r="N108" s="110">
        <f t="shared" si="17"/>
        <v>47.901999999999994</v>
      </c>
      <c r="O108" s="23" t="e">
        <f>#REF!</f>
        <v>#REF!</v>
      </c>
      <c r="P108" s="21">
        <f t="shared" si="18"/>
        <v>34.715179999999989</v>
      </c>
      <c r="Q108" s="24">
        <f t="shared" si="19"/>
        <v>47.901999999999994</v>
      </c>
      <c r="R108" s="25">
        <f t="shared" si="20"/>
        <v>44</v>
      </c>
      <c r="S108" s="120">
        <f t="shared" si="21"/>
        <v>47.901999999999994</v>
      </c>
      <c r="T108" s="110">
        <f t="shared" si="22"/>
        <v>41.308589999999995</v>
      </c>
      <c r="U108" s="22" t="str">
        <f t="shared" si="23"/>
        <v>normal</v>
      </c>
      <c r="V108" s="123">
        <f t="shared" si="24"/>
        <v>34.715179999999989</v>
      </c>
      <c r="W108" s="22" t="str">
        <f t="shared" si="25"/>
        <v>normal</v>
      </c>
      <c r="X108" s="110">
        <f t="shared" si="26"/>
        <v>28.121769999999991</v>
      </c>
      <c r="Y108" s="28" t="str">
        <f t="shared" si="27"/>
        <v>normal</v>
      </c>
      <c r="AA108" s="29"/>
      <c r="AB108" s="29"/>
      <c r="AC108" s="29"/>
      <c r="AD108" s="29"/>
    </row>
    <row r="109" spans="3:30" ht="14.5" x14ac:dyDescent="0.35">
      <c r="C109" s="65" t="s">
        <v>220</v>
      </c>
      <c r="D109" s="51"/>
      <c r="E109" s="51"/>
      <c r="F109" s="52">
        <v>80</v>
      </c>
      <c r="G109" s="52">
        <v>64</v>
      </c>
      <c r="H109" s="48"/>
      <c r="I109" s="48"/>
      <c r="J109" s="52">
        <v>100</v>
      </c>
      <c r="K109" s="47">
        <v>65</v>
      </c>
      <c r="L109" s="110">
        <f t="shared" si="15"/>
        <v>62.215180000000018</v>
      </c>
      <c r="M109" s="22" t="str">
        <f t="shared" si="16"/>
        <v>normal</v>
      </c>
      <c r="N109" s="110">
        <f t="shared" si="17"/>
        <v>75.402000000000015</v>
      </c>
      <c r="O109" s="23" t="e">
        <f>#REF!</f>
        <v>#REF!</v>
      </c>
      <c r="P109" s="21">
        <f t="shared" si="18"/>
        <v>62.215180000000018</v>
      </c>
      <c r="Q109" s="24">
        <f t="shared" si="19"/>
        <v>75.402000000000015</v>
      </c>
      <c r="R109" s="25">
        <f t="shared" si="20"/>
        <v>65</v>
      </c>
      <c r="S109" s="120">
        <f t="shared" si="21"/>
        <v>75.402000000000015</v>
      </c>
      <c r="T109" s="110">
        <f t="shared" si="22"/>
        <v>68.808590000000009</v>
      </c>
      <c r="U109" s="22" t="str">
        <f t="shared" si="23"/>
        <v>warning</v>
      </c>
      <c r="V109" s="123">
        <f t="shared" si="24"/>
        <v>62.215180000000018</v>
      </c>
      <c r="W109" s="22" t="str">
        <f t="shared" si="25"/>
        <v>normal</v>
      </c>
      <c r="X109" s="110">
        <f t="shared" si="26"/>
        <v>55.621770000000012</v>
      </c>
      <c r="Y109" s="28" t="str">
        <f t="shared" si="27"/>
        <v>normal</v>
      </c>
      <c r="AA109" s="29"/>
      <c r="AB109" s="29"/>
      <c r="AC109" s="29"/>
      <c r="AD109" s="29"/>
    </row>
    <row r="110" spans="3:30" ht="14.5" x14ac:dyDescent="0.35">
      <c r="C110" s="65" t="s">
        <v>238</v>
      </c>
      <c r="D110" s="51"/>
      <c r="E110" s="51"/>
      <c r="F110" s="52">
        <v>100</v>
      </c>
      <c r="G110" s="52">
        <v>74</v>
      </c>
      <c r="H110" s="48"/>
      <c r="I110" s="48"/>
      <c r="J110" s="52">
        <v>100</v>
      </c>
      <c r="K110" s="47">
        <v>78</v>
      </c>
      <c r="L110" s="110">
        <f t="shared" si="15"/>
        <v>72.965180000000004</v>
      </c>
      <c r="M110" s="22" t="str">
        <f t="shared" si="16"/>
        <v>normal</v>
      </c>
      <c r="N110" s="110">
        <f t="shared" si="17"/>
        <v>86.152000000000001</v>
      </c>
      <c r="O110" s="23" t="e">
        <f>#REF!</f>
        <v>#REF!</v>
      </c>
      <c r="P110" s="21">
        <f t="shared" si="18"/>
        <v>72.965180000000004</v>
      </c>
      <c r="Q110" s="24">
        <f t="shared" si="19"/>
        <v>86.152000000000001</v>
      </c>
      <c r="R110" s="25">
        <f t="shared" si="20"/>
        <v>78</v>
      </c>
      <c r="S110" s="120">
        <f t="shared" si="21"/>
        <v>86.152000000000001</v>
      </c>
      <c r="T110" s="110">
        <f t="shared" si="22"/>
        <v>79.558589999999995</v>
      </c>
      <c r="U110" s="22" t="str">
        <f t="shared" si="23"/>
        <v>warning</v>
      </c>
      <c r="V110" s="123">
        <f t="shared" si="24"/>
        <v>72.965180000000004</v>
      </c>
      <c r="W110" s="22" t="str">
        <f t="shared" si="25"/>
        <v>normal</v>
      </c>
      <c r="X110" s="110">
        <f t="shared" si="26"/>
        <v>66.371769999999998</v>
      </c>
      <c r="Y110" s="28" t="str">
        <f t="shared" si="27"/>
        <v>normal</v>
      </c>
      <c r="AA110" s="29"/>
      <c r="AB110" s="29"/>
      <c r="AC110" s="29"/>
      <c r="AD110" s="29"/>
    </row>
    <row r="111" spans="3:30" ht="14.5" x14ac:dyDescent="0.35">
      <c r="C111" s="65" t="s">
        <v>239</v>
      </c>
      <c r="D111" s="51"/>
      <c r="E111" s="51"/>
      <c r="F111" s="52">
        <v>98</v>
      </c>
      <c r="G111" s="52">
        <v>70</v>
      </c>
      <c r="H111" s="48"/>
      <c r="I111" s="48"/>
      <c r="J111" s="52">
        <v>100</v>
      </c>
      <c r="K111" s="47">
        <v>74</v>
      </c>
      <c r="L111" s="110">
        <f t="shared" si="15"/>
        <v>70.465180000000018</v>
      </c>
      <c r="M111" s="22" t="str">
        <f t="shared" si="16"/>
        <v>normal</v>
      </c>
      <c r="N111" s="110">
        <f t="shared" si="17"/>
        <v>83.652000000000015</v>
      </c>
      <c r="O111" s="23" t="e">
        <f>#REF!</f>
        <v>#REF!</v>
      </c>
      <c r="P111" s="21">
        <f t="shared" si="18"/>
        <v>70.465180000000018</v>
      </c>
      <c r="Q111" s="24">
        <f t="shared" si="19"/>
        <v>83.652000000000015</v>
      </c>
      <c r="R111" s="25">
        <f t="shared" si="20"/>
        <v>74</v>
      </c>
      <c r="S111" s="120">
        <f t="shared" si="21"/>
        <v>83.652000000000015</v>
      </c>
      <c r="T111" s="110">
        <f t="shared" si="22"/>
        <v>77.058590000000009</v>
      </c>
      <c r="U111" s="22" t="str">
        <f t="shared" si="23"/>
        <v>warning</v>
      </c>
      <c r="V111" s="123">
        <f t="shared" si="24"/>
        <v>70.465180000000018</v>
      </c>
      <c r="W111" s="22" t="str">
        <f t="shared" si="25"/>
        <v>normal</v>
      </c>
      <c r="X111" s="110">
        <f t="shared" si="26"/>
        <v>63.871770000000012</v>
      </c>
      <c r="Y111" s="28" t="str">
        <f t="shared" si="27"/>
        <v>normal</v>
      </c>
      <c r="AA111" s="29"/>
      <c r="AB111" s="29"/>
      <c r="AC111" s="29"/>
      <c r="AD111" s="29"/>
    </row>
    <row r="112" spans="3:30" ht="14.5" x14ac:dyDescent="0.35">
      <c r="C112" s="65" t="s">
        <v>240</v>
      </c>
      <c r="D112" s="51"/>
      <c r="E112" s="51"/>
      <c r="F112" s="52">
        <v>100</v>
      </c>
      <c r="G112" s="52">
        <v>67.5</v>
      </c>
      <c r="H112" s="48"/>
      <c r="I112" s="48"/>
      <c r="J112" s="52">
        <v>100</v>
      </c>
      <c r="K112" s="47">
        <v>67</v>
      </c>
      <c r="L112" s="110">
        <f t="shared" si="15"/>
        <v>68.585180000000008</v>
      </c>
      <c r="M112" s="22" t="str">
        <f t="shared" si="16"/>
        <v>warning</v>
      </c>
      <c r="N112" s="110">
        <f t="shared" si="17"/>
        <v>81.772000000000006</v>
      </c>
      <c r="O112" s="23" t="e">
        <f>#REF!</f>
        <v>#REF!</v>
      </c>
      <c r="P112" s="21">
        <f t="shared" si="18"/>
        <v>68.585180000000008</v>
      </c>
      <c r="Q112" s="24">
        <f t="shared" si="19"/>
        <v>81.772000000000006</v>
      </c>
      <c r="R112" s="25">
        <f t="shared" si="20"/>
        <v>67</v>
      </c>
      <c r="S112" s="120">
        <f t="shared" si="21"/>
        <v>81.772000000000006</v>
      </c>
      <c r="T112" s="110">
        <f t="shared" si="22"/>
        <v>75.17859</v>
      </c>
      <c r="U112" s="22" t="str">
        <f t="shared" si="23"/>
        <v>warning</v>
      </c>
      <c r="V112" s="123">
        <f t="shared" si="24"/>
        <v>68.585180000000008</v>
      </c>
      <c r="W112" s="22" t="str">
        <f t="shared" si="25"/>
        <v>warning</v>
      </c>
      <c r="X112" s="110">
        <f t="shared" si="26"/>
        <v>61.991770000000002</v>
      </c>
      <c r="Y112" s="28" t="str">
        <f t="shared" si="27"/>
        <v>normal</v>
      </c>
      <c r="AA112" s="29"/>
      <c r="AB112" s="29"/>
      <c r="AC112" s="29"/>
      <c r="AD112" s="29"/>
    </row>
    <row r="113" spans="3:30" ht="14.5" x14ac:dyDescent="0.35">
      <c r="C113" s="65" t="s">
        <v>241</v>
      </c>
      <c r="D113" s="51"/>
      <c r="E113" s="51"/>
      <c r="F113" s="52">
        <v>48</v>
      </c>
      <c r="G113" s="52">
        <v>35</v>
      </c>
      <c r="H113" s="48"/>
      <c r="I113" s="48"/>
      <c r="J113" s="52">
        <v>58</v>
      </c>
      <c r="K113" s="47">
        <v>39</v>
      </c>
      <c r="L113" s="110">
        <f t="shared" si="15"/>
        <v>29.965179999999993</v>
      </c>
      <c r="M113" s="22" t="str">
        <f t="shared" si="16"/>
        <v>normal</v>
      </c>
      <c r="N113" s="110">
        <f t="shared" si="17"/>
        <v>43.151999999999994</v>
      </c>
      <c r="O113" s="23" t="e">
        <f>#REF!</f>
        <v>#REF!</v>
      </c>
      <c r="P113" s="21">
        <f t="shared" si="18"/>
        <v>29.965179999999993</v>
      </c>
      <c r="Q113" s="24">
        <f t="shared" si="19"/>
        <v>43.151999999999994</v>
      </c>
      <c r="R113" s="25">
        <f t="shared" si="20"/>
        <v>39</v>
      </c>
      <c r="S113" s="120">
        <f t="shared" si="21"/>
        <v>43.151999999999994</v>
      </c>
      <c r="T113" s="110">
        <f t="shared" si="22"/>
        <v>36.558589999999995</v>
      </c>
      <c r="U113" s="22" t="str">
        <f t="shared" si="23"/>
        <v>normal</v>
      </c>
      <c r="V113" s="123">
        <f t="shared" si="24"/>
        <v>29.965179999999993</v>
      </c>
      <c r="W113" s="22" t="str">
        <f t="shared" si="25"/>
        <v>normal</v>
      </c>
      <c r="X113" s="110">
        <f t="shared" si="26"/>
        <v>23.371769999999991</v>
      </c>
      <c r="Y113" s="28" t="str">
        <f t="shared" si="27"/>
        <v>normal</v>
      </c>
      <c r="AA113" s="29"/>
      <c r="AB113" s="29"/>
      <c r="AC113" s="29"/>
      <c r="AD113" s="29"/>
    </row>
    <row r="114" spans="3:30" ht="14.5" x14ac:dyDescent="0.35">
      <c r="C114" s="65" t="s">
        <v>242</v>
      </c>
      <c r="D114" s="51"/>
      <c r="E114" s="51"/>
      <c r="F114" s="52">
        <v>43</v>
      </c>
      <c r="G114" s="52">
        <v>33</v>
      </c>
      <c r="H114" s="48"/>
      <c r="I114" s="48"/>
      <c r="J114" s="52">
        <v>80</v>
      </c>
      <c r="K114" s="47">
        <v>51</v>
      </c>
      <c r="L114" s="110">
        <f t="shared" si="15"/>
        <v>36.715179999999989</v>
      </c>
      <c r="M114" s="22" t="str">
        <f t="shared" si="16"/>
        <v>normal</v>
      </c>
      <c r="N114" s="110">
        <f t="shared" si="17"/>
        <v>49.901999999999994</v>
      </c>
      <c r="O114" s="23" t="e">
        <f>#REF!</f>
        <v>#REF!</v>
      </c>
      <c r="P114" s="21">
        <f t="shared" si="18"/>
        <v>36.715179999999989</v>
      </c>
      <c r="Q114" s="24">
        <f t="shared" si="19"/>
        <v>49.901999999999994</v>
      </c>
      <c r="R114" s="25">
        <f t="shared" si="20"/>
        <v>51</v>
      </c>
      <c r="S114" s="120">
        <f t="shared" si="21"/>
        <v>49.901999999999994</v>
      </c>
      <c r="T114" s="110">
        <f t="shared" si="22"/>
        <v>43.308589999999995</v>
      </c>
      <c r="U114" s="22" t="str">
        <f t="shared" si="23"/>
        <v>normal</v>
      </c>
      <c r="V114" s="123">
        <f t="shared" si="24"/>
        <v>36.715179999999989</v>
      </c>
      <c r="W114" s="22" t="str">
        <f t="shared" si="25"/>
        <v>normal</v>
      </c>
      <c r="X114" s="110">
        <f t="shared" si="26"/>
        <v>30.121769999999991</v>
      </c>
      <c r="Y114" s="28" t="str">
        <f t="shared" si="27"/>
        <v>normal</v>
      </c>
      <c r="AA114" s="29"/>
      <c r="AB114" s="29"/>
      <c r="AC114" s="29"/>
      <c r="AD114" s="29"/>
    </row>
    <row r="115" spans="3:30" ht="14.5" x14ac:dyDescent="0.35">
      <c r="C115" s="65" t="s">
        <v>243</v>
      </c>
      <c r="D115" s="51"/>
      <c r="E115" s="51"/>
      <c r="F115" s="52">
        <v>68</v>
      </c>
      <c r="G115" s="52">
        <v>60</v>
      </c>
      <c r="H115" s="48"/>
      <c r="I115" s="48"/>
      <c r="J115" s="52">
        <v>100</v>
      </c>
      <c r="K115" s="47">
        <v>73</v>
      </c>
      <c r="L115" s="110">
        <f t="shared" si="15"/>
        <v>60.215180000000018</v>
      </c>
      <c r="M115" s="22" t="str">
        <f t="shared" si="16"/>
        <v>normal</v>
      </c>
      <c r="N115" s="110">
        <f t="shared" si="17"/>
        <v>73.402000000000015</v>
      </c>
      <c r="O115" s="23" t="e">
        <f>#REF!</f>
        <v>#REF!</v>
      </c>
      <c r="P115" s="21">
        <f t="shared" si="18"/>
        <v>60.215180000000018</v>
      </c>
      <c r="Q115" s="24">
        <f t="shared" si="19"/>
        <v>73.402000000000015</v>
      </c>
      <c r="R115" s="25">
        <f t="shared" si="20"/>
        <v>73</v>
      </c>
      <c r="S115" s="120">
        <f t="shared" si="21"/>
        <v>73.402000000000015</v>
      </c>
      <c r="T115" s="110">
        <f t="shared" si="22"/>
        <v>66.808590000000009</v>
      </c>
      <c r="U115" s="22" t="str">
        <f t="shared" si="23"/>
        <v>normal</v>
      </c>
      <c r="V115" s="123">
        <f t="shared" si="24"/>
        <v>60.215180000000018</v>
      </c>
      <c r="W115" s="22" t="str">
        <f t="shared" si="25"/>
        <v>normal</v>
      </c>
      <c r="X115" s="110">
        <f t="shared" si="26"/>
        <v>53.621770000000012</v>
      </c>
      <c r="Y115" s="28" t="str">
        <f t="shared" si="27"/>
        <v>normal</v>
      </c>
      <c r="AA115" s="29"/>
      <c r="AB115" s="29"/>
      <c r="AC115" s="29"/>
      <c r="AD115" s="29"/>
    </row>
    <row r="116" spans="3:30" ht="14.5" x14ac:dyDescent="0.35">
      <c r="C116" s="65" t="s">
        <v>244</v>
      </c>
      <c r="D116" s="51"/>
      <c r="E116" s="51"/>
      <c r="F116" s="52">
        <v>75</v>
      </c>
      <c r="G116" s="52">
        <v>62</v>
      </c>
      <c r="H116" s="48"/>
      <c r="I116" s="48"/>
      <c r="J116" s="52">
        <v>90</v>
      </c>
      <c r="K116" s="47">
        <v>66</v>
      </c>
      <c r="L116" s="110">
        <f t="shared" si="15"/>
        <v>58.205179999999999</v>
      </c>
      <c r="M116" s="22" t="str">
        <f t="shared" si="16"/>
        <v>normal</v>
      </c>
      <c r="N116" s="110">
        <f t="shared" si="17"/>
        <v>71.391999999999996</v>
      </c>
      <c r="O116" s="23" t="e">
        <f>#REF!</f>
        <v>#REF!</v>
      </c>
      <c r="P116" s="21">
        <f t="shared" si="18"/>
        <v>58.205179999999999</v>
      </c>
      <c r="Q116" s="24">
        <f t="shared" si="19"/>
        <v>71.391999999999996</v>
      </c>
      <c r="R116" s="25">
        <f t="shared" si="20"/>
        <v>66</v>
      </c>
      <c r="S116" s="120">
        <f t="shared" si="21"/>
        <v>71.391999999999996</v>
      </c>
      <c r="T116" s="110">
        <f t="shared" si="22"/>
        <v>64.79858999999999</v>
      </c>
      <c r="U116" s="22" t="str">
        <f t="shared" si="23"/>
        <v>normal</v>
      </c>
      <c r="V116" s="123">
        <f t="shared" si="24"/>
        <v>58.205179999999999</v>
      </c>
      <c r="W116" s="22" t="str">
        <f t="shared" si="25"/>
        <v>normal</v>
      </c>
      <c r="X116" s="110">
        <f t="shared" si="26"/>
        <v>51.611769999999993</v>
      </c>
      <c r="Y116" s="28" t="str">
        <f t="shared" si="27"/>
        <v>normal</v>
      </c>
      <c r="AA116" s="29"/>
      <c r="AB116" s="29"/>
      <c r="AC116" s="29"/>
      <c r="AD116" s="29"/>
    </row>
    <row r="117" spans="3:30" s="10" customFormat="1" ht="15" thickBot="1" x14ac:dyDescent="0.4">
      <c r="C117" s="43"/>
      <c r="D117" s="66"/>
      <c r="E117" s="66"/>
      <c r="F117" s="66"/>
      <c r="G117" s="66"/>
      <c r="H117" s="67"/>
      <c r="I117" s="68"/>
      <c r="J117" s="68"/>
      <c r="K117" s="67"/>
      <c r="L117" s="69"/>
      <c r="M117" s="67"/>
      <c r="N117" s="67"/>
      <c r="O117" s="38" t="e">
        <f>AVERAGE(O82:O103)</f>
        <v>#REF!</v>
      </c>
      <c r="P117" s="68"/>
      <c r="Q117" s="68"/>
      <c r="R117" s="68"/>
      <c r="S117" s="68"/>
      <c r="T117" s="68"/>
      <c r="U117" s="68"/>
      <c r="V117" s="68"/>
      <c r="W117" s="68"/>
      <c r="X117" s="68"/>
      <c r="Y117" s="70"/>
      <c r="AA117" s="29"/>
      <c r="AB117" s="29"/>
      <c r="AC117" s="29"/>
      <c r="AD117" s="29"/>
    </row>
    <row r="118" spans="3:30" ht="15.5" thickTop="1" thickBot="1" x14ac:dyDescent="0.4">
      <c r="C118" s="192" t="s">
        <v>99</v>
      </c>
      <c r="D118" s="193"/>
      <c r="E118" s="193"/>
      <c r="F118" s="193"/>
      <c r="G118" s="193"/>
      <c r="H118" s="193"/>
      <c r="I118" s="193"/>
      <c r="J118" s="193"/>
      <c r="K118" s="193"/>
      <c r="L118" s="193"/>
      <c r="M118" s="194"/>
      <c r="N118" s="71"/>
      <c r="O118" s="68"/>
      <c r="P118" s="68"/>
      <c r="Q118" s="68"/>
      <c r="R118" s="68"/>
      <c r="S118" s="68"/>
      <c r="T118" s="68"/>
      <c r="U118" s="72"/>
      <c r="V118" s="72"/>
      <c r="W118" s="72"/>
      <c r="X118" s="72"/>
      <c r="Y118" s="73"/>
    </row>
    <row r="119" spans="3:30" ht="73.25" customHeight="1" x14ac:dyDescent="0.35">
      <c r="C119" s="60" t="s">
        <v>223</v>
      </c>
      <c r="D119" s="81" t="s">
        <v>2</v>
      </c>
      <c r="E119" s="81" t="s">
        <v>3</v>
      </c>
      <c r="F119" s="82" t="s">
        <v>4</v>
      </c>
      <c r="G119" s="82" t="s">
        <v>5</v>
      </c>
      <c r="H119" s="82" t="s">
        <v>6</v>
      </c>
      <c r="I119" s="82" t="s">
        <v>7</v>
      </c>
      <c r="J119" s="82" t="s">
        <v>8</v>
      </c>
      <c r="K119" s="82" t="s">
        <v>9</v>
      </c>
      <c r="L119" s="13" t="s">
        <v>233</v>
      </c>
      <c r="M119" s="18" t="s">
        <v>10</v>
      </c>
      <c r="N119" s="19" t="s">
        <v>225</v>
      </c>
      <c r="O119" s="134" t="s">
        <v>100</v>
      </c>
      <c r="P119" s="18" t="s">
        <v>12</v>
      </c>
      <c r="Q119" s="64" t="s">
        <v>101</v>
      </c>
      <c r="R119" s="17" t="s">
        <v>222</v>
      </c>
      <c r="S119" s="18" t="s">
        <v>234</v>
      </c>
      <c r="T119" s="18" t="s">
        <v>235</v>
      </c>
      <c r="U119" s="18" t="s">
        <v>10</v>
      </c>
      <c r="V119" s="13" t="s">
        <v>233</v>
      </c>
      <c r="W119" s="13" t="s">
        <v>10</v>
      </c>
      <c r="X119" s="18" t="s">
        <v>236</v>
      </c>
      <c r="Y119" s="19" t="s">
        <v>10</v>
      </c>
    </row>
    <row r="120" spans="3:30" ht="14.5" x14ac:dyDescent="0.35">
      <c r="C120" s="65" t="s">
        <v>15</v>
      </c>
      <c r="D120" s="51"/>
      <c r="E120" s="51"/>
      <c r="F120" s="47">
        <v>60</v>
      </c>
      <c r="G120" s="47">
        <v>42.5</v>
      </c>
      <c r="H120" s="48"/>
      <c r="I120" s="48"/>
      <c r="J120" s="47">
        <v>90</v>
      </c>
      <c r="K120" s="47">
        <v>60</v>
      </c>
      <c r="L120" s="110">
        <f>($D$157+D158+$D$195+D266+$D$312)-2*$J$197</f>
        <v>51.356180000000009</v>
      </c>
      <c r="M120" s="22" t="str">
        <f>IF(K120&lt;L120,"warning","normal")</f>
        <v>normal</v>
      </c>
      <c r="N120" s="130">
        <f>($D$157+D158+$D$195+D266+$D$312)</f>
        <v>64.543000000000006</v>
      </c>
      <c r="O120" s="125" t="e">
        <f>#REF!</f>
        <v>#REF!</v>
      </c>
      <c r="P120" s="110">
        <f>L120</f>
        <v>51.356180000000009</v>
      </c>
      <c r="Q120" s="126">
        <f>N120</f>
        <v>64.543000000000006</v>
      </c>
      <c r="R120" s="119">
        <f>K120</f>
        <v>60</v>
      </c>
      <c r="S120" s="120">
        <f t="shared" ref="S120:S154" si="28">N120</f>
        <v>64.543000000000006</v>
      </c>
      <c r="T120" s="110">
        <f>S120-$J$197</f>
        <v>57.949590000000008</v>
      </c>
      <c r="U120" s="22" t="str">
        <f>IF(R120&lt;T120,"warning","normal")</f>
        <v>normal</v>
      </c>
      <c r="V120" s="123">
        <f>S120-2*$J$197</f>
        <v>51.356180000000009</v>
      </c>
      <c r="W120" s="22" t="str">
        <f>IF(R120&lt;V120,"warning","normal")</f>
        <v>normal</v>
      </c>
      <c r="X120" s="110">
        <f>S120-3*$J$197</f>
        <v>44.762770000000003</v>
      </c>
      <c r="Y120" s="28" t="str">
        <f>IF(R120&lt;X120,"warning","normal")</f>
        <v>normal</v>
      </c>
    </row>
    <row r="121" spans="3:30" ht="14.5" x14ac:dyDescent="0.35">
      <c r="C121" s="65" t="s">
        <v>18</v>
      </c>
      <c r="D121" s="51"/>
      <c r="E121" s="51"/>
      <c r="F121" s="47">
        <v>53</v>
      </c>
      <c r="G121" s="47">
        <v>62</v>
      </c>
      <c r="H121" s="48"/>
      <c r="I121" s="48"/>
      <c r="J121" s="47">
        <v>85</v>
      </c>
      <c r="K121" s="47">
        <v>56</v>
      </c>
      <c r="L121" s="110">
        <f t="shared" ref="L121:L154" si="29">($D$157+D159+$D$195+D267+$D$312)-2*$J$197</f>
        <v>52.226179999999999</v>
      </c>
      <c r="M121" s="22" t="str">
        <f t="shared" ref="M121:M154" si="30">IF(K121&lt;L121,"warning","normal")</f>
        <v>normal</v>
      </c>
      <c r="N121" s="130">
        <f t="shared" ref="N121:N154" si="31">($D$157+D159+$D$195+D267+$D$312)</f>
        <v>65.412999999999997</v>
      </c>
      <c r="O121" s="125" t="e">
        <f>#REF!</f>
        <v>#REF!</v>
      </c>
      <c r="P121" s="110">
        <f t="shared" ref="P121:P154" si="32">L121</f>
        <v>52.226179999999999</v>
      </c>
      <c r="Q121" s="126">
        <f t="shared" ref="Q121:Q154" si="33">N121</f>
        <v>65.412999999999997</v>
      </c>
      <c r="R121" s="119">
        <f t="shared" ref="R121:R154" si="34">K121</f>
        <v>56</v>
      </c>
      <c r="S121" s="120">
        <f t="shared" si="28"/>
        <v>65.412999999999997</v>
      </c>
      <c r="T121" s="110">
        <f t="shared" ref="T121:T154" si="35">S121-$J$197</f>
        <v>58.819589999999998</v>
      </c>
      <c r="U121" s="22" t="str">
        <f t="shared" ref="U121:U154" si="36">IF(R121&lt;T121,"warning","normal")</f>
        <v>warning</v>
      </c>
      <c r="V121" s="123">
        <f t="shared" ref="V121:V153" si="37">S121-2*$J$197</f>
        <v>52.226179999999999</v>
      </c>
      <c r="W121" s="22" t="str">
        <f t="shared" ref="W121:W154" si="38">IF(R121&lt;V121,"warning","normal")</f>
        <v>normal</v>
      </c>
      <c r="X121" s="110">
        <f t="shared" ref="X121:X154" si="39">S121-3*$J$197</f>
        <v>45.632769999999994</v>
      </c>
      <c r="Y121" s="28" t="str">
        <f t="shared" ref="Y121:Y154" si="40">IF(R121&lt;X121,"warning","normal")</f>
        <v>normal</v>
      </c>
    </row>
    <row r="122" spans="3:30" ht="14.5" x14ac:dyDescent="0.35">
      <c r="C122" s="65" t="s">
        <v>21</v>
      </c>
      <c r="D122" s="51"/>
      <c r="E122" s="51"/>
      <c r="F122" s="47">
        <v>68</v>
      </c>
      <c r="G122" s="47">
        <v>65.5</v>
      </c>
      <c r="H122" s="48"/>
      <c r="I122" s="48"/>
      <c r="J122" s="47">
        <v>95</v>
      </c>
      <c r="K122" s="47">
        <v>72</v>
      </c>
      <c r="L122" s="110">
        <f t="shared" si="29"/>
        <v>63.36618</v>
      </c>
      <c r="M122" s="22" t="str">
        <f t="shared" si="30"/>
        <v>normal</v>
      </c>
      <c r="N122" s="130">
        <f t="shared" si="31"/>
        <v>76.552999999999997</v>
      </c>
      <c r="O122" s="125" t="e">
        <f>#REF!</f>
        <v>#REF!</v>
      </c>
      <c r="P122" s="110">
        <f t="shared" si="32"/>
        <v>63.36618</v>
      </c>
      <c r="Q122" s="126">
        <f t="shared" si="33"/>
        <v>76.552999999999997</v>
      </c>
      <c r="R122" s="119">
        <f t="shared" si="34"/>
        <v>72</v>
      </c>
      <c r="S122" s="120">
        <f t="shared" si="28"/>
        <v>76.552999999999997</v>
      </c>
      <c r="T122" s="110">
        <f t="shared" si="35"/>
        <v>69.959589999999992</v>
      </c>
      <c r="U122" s="22" t="str">
        <f t="shared" si="36"/>
        <v>normal</v>
      </c>
      <c r="V122" s="123">
        <f t="shared" si="37"/>
        <v>63.36618</v>
      </c>
      <c r="W122" s="22" t="str">
        <f t="shared" si="38"/>
        <v>normal</v>
      </c>
      <c r="X122" s="110">
        <f t="shared" si="39"/>
        <v>56.772769999999994</v>
      </c>
      <c r="Y122" s="28" t="str">
        <f t="shared" si="40"/>
        <v>normal</v>
      </c>
    </row>
    <row r="123" spans="3:30" ht="14.5" x14ac:dyDescent="0.35">
      <c r="C123" s="65" t="s">
        <v>24</v>
      </c>
      <c r="D123" s="51"/>
      <c r="E123" s="51"/>
      <c r="F123" s="47">
        <v>80</v>
      </c>
      <c r="G123" s="47">
        <v>72.5</v>
      </c>
      <c r="H123" s="48"/>
      <c r="I123" s="48"/>
      <c r="J123" s="47">
        <v>100</v>
      </c>
      <c r="K123" s="47">
        <v>77</v>
      </c>
      <c r="L123" s="110">
        <f t="shared" si="29"/>
        <v>70.606180000000009</v>
      </c>
      <c r="M123" s="22" t="str">
        <f t="shared" si="30"/>
        <v>normal</v>
      </c>
      <c r="N123" s="130">
        <f t="shared" si="31"/>
        <v>83.793000000000006</v>
      </c>
      <c r="O123" s="125" t="e">
        <f>#REF!</f>
        <v>#REF!</v>
      </c>
      <c r="P123" s="110">
        <f t="shared" si="32"/>
        <v>70.606180000000009</v>
      </c>
      <c r="Q123" s="126">
        <f t="shared" si="33"/>
        <v>83.793000000000006</v>
      </c>
      <c r="R123" s="119">
        <f t="shared" si="34"/>
        <v>77</v>
      </c>
      <c r="S123" s="120">
        <f t="shared" si="28"/>
        <v>83.793000000000006</v>
      </c>
      <c r="T123" s="110">
        <f t="shared" si="35"/>
        <v>77.199590000000001</v>
      </c>
      <c r="U123" s="22" t="str">
        <f t="shared" si="36"/>
        <v>warning</v>
      </c>
      <c r="V123" s="123">
        <f t="shared" si="37"/>
        <v>70.606180000000009</v>
      </c>
      <c r="W123" s="22" t="str">
        <f t="shared" si="38"/>
        <v>normal</v>
      </c>
      <c r="X123" s="110">
        <f t="shared" si="39"/>
        <v>64.012770000000003</v>
      </c>
      <c r="Y123" s="28" t="str">
        <f t="shared" si="40"/>
        <v>normal</v>
      </c>
    </row>
    <row r="124" spans="3:30" ht="14.5" x14ac:dyDescent="0.35">
      <c r="C124" s="65" t="s">
        <v>26</v>
      </c>
      <c r="D124" s="51"/>
      <c r="E124" s="51"/>
      <c r="F124" s="47">
        <v>73</v>
      </c>
      <c r="G124" s="47">
        <v>70</v>
      </c>
      <c r="H124" s="48"/>
      <c r="I124" s="48"/>
      <c r="J124" s="47">
        <v>95</v>
      </c>
      <c r="K124" s="47">
        <v>69</v>
      </c>
      <c r="L124" s="110">
        <f t="shared" si="29"/>
        <v>64.98617999999999</v>
      </c>
      <c r="M124" s="22" t="str">
        <f t="shared" si="30"/>
        <v>normal</v>
      </c>
      <c r="N124" s="130">
        <f t="shared" si="31"/>
        <v>78.172999999999988</v>
      </c>
      <c r="O124" s="125" t="e">
        <f>#REF!</f>
        <v>#REF!</v>
      </c>
      <c r="P124" s="110">
        <f t="shared" si="32"/>
        <v>64.98617999999999</v>
      </c>
      <c r="Q124" s="126">
        <f t="shared" si="33"/>
        <v>78.172999999999988</v>
      </c>
      <c r="R124" s="119">
        <f t="shared" si="34"/>
        <v>69</v>
      </c>
      <c r="S124" s="120">
        <f t="shared" si="28"/>
        <v>78.172999999999988</v>
      </c>
      <c r="T124" s="110">
        <f t="shared" si="35"/>
        <v>71.579589999999982</v>
      </c>
      <c r="U124" s="22" t="str">
        <f t="shared" si="36"/>
        <v>warning</v>
      </c>
      <c r="V124" s="123">
        <f t="shared" si="37"/>
        <v>64.98617999999999</v>
      </c>
      <c r="W124" s="22" t="str">
        <f t="shared" si="38"/>
        <v>normal</v>
      </c>
      <c r="X124" s="110">
        <f t="shared" si="39"/>
        <v>58.392769999999985</v>
      </c>
      <c r="Y124" s="28" t="str">
        <f t="shared" si="40"/>
        <v>normal</v>
      </c>
    </row>
    <row r="125" spans="3:30" ht="14.5" x14ac:dyDescent="0.35">
      <c r="C125" s="65" t="s">
        <v>28</v>
      </c>
      <c r="D125" s="51"/>
      <c r="E125" s="51"/>
      <c r="F125" s="47">
        <v>70</v>
      </c>
      <c r="G125" s="47">
        <v>69.5</v>
      </c>
      <c r="H125" s="48"/>
      <c r="I125" s="48"/>
      <c r="J125" s="47">
        <v>100</v>
      </c>
      <c r="K125" s="47">
        <v>72</v>
      </c>
      <c r="L125" s="110">
        <f t="shared" si="29"/>
        <v>66.11618</v>
      </c>
      <c r="M125" s="22" t="str">
        <f t="shared" si="30"/>
        <v>normal</v>
      </c>
      <c r="N125" s="130">
        <f t="shared" si="31"/>
        <v>79.302999999999997</v>
      </c>
      <c r="O125" s="125" t="e">
        <f>#REF!</f>
        <v>#REF!</v>
      </c>
      <c r="P125" s="110">
        <f t="shared" si="32"/>
        <v>66.11618</v>
      </c>
      <c r="Q125" s="126">
        <f t="shared" si="33"/>
        <v>79.302999999999997</v>
      </c>
      <c r="R125" s="119">
        <f t="shared" si="34"/>
        <v>72</v>
      </c>
      <c r="S125" s="120">
        <f t="shared" si="28"/>
        <v>79.302999999999997</v>
      </c>
      <c r="T125" s="110">
        <f t="shared" si="35"/>
        <v>72.709589999999992</v>
      </c>
      <c r="U125" s="22" t="str">
        <f t="shared" si="36"/>
        <v>warning</v>
      </c>
      <c r="V125" s="123">
        <f t="shared" si="37"/>
        <v>66.11618</v>
      </c>
      <c r="W125" s="22" t="str">
        <f t="shared" si="38"/>
        <v>normal</v>
      </c>
      <c r="X125" s="110">
        <f t="shared" si="39"/>
        <v>59.522769999999994</v>
      </c>
      <c r="Y125" s="28" t="str">
        <f t="shared" si="40"/>
        <v>normal</v>
      </c>
    </row>
    <row r="126" spans="3:30" ht="14.5" x14ac:dyDescent="0.35">
      <c r="C126" s="65" t="s">
        <v>30</v>
      </c>
      <c r="D126" s="51"/>
      <c r="E126" s="51"/>
      <c r="F126" s="47">
        <v>83</v>
      </c>
      <c r="G126" s="47">
        <v>75.5</v>
      </c>
      <c r="H126" s="48"/>
      <c r="I126" s="48"/>
      <c r="J126" s="47">
        <v>95</v>
      </c>
      <c r="K126" s="47">
        <v>80</v>
      </c>
      <c r="L126" s="110">
        <f t="shared" si="29"/>
        <v>71.61618</v>
      </c>
      <c r="M126" s="22" t="str">
        <f t="shared" si="30"/>
        <v>normal</v>
      </c>
      <c r="N126" s="130">
        <f t="shared" si="31"/>
        <v>84.802999999999997</v>
      </c>
      <c r="O126" s="125" t="e">
        <f>#REF!</f>
        <v>#REF!</v>
      </c>
      <c r="P126" s="110">
        <f t="shared" si="32"/>
        <v>71.61618</v>
      </c>
      <c r="Q126" s="126">
        <f t="shared" si="33"/>
        <v>84.802999999999997</v>
      </c>
      <c r="R126" s="119">
        <f t="shared" si="34"/>
        <v>80</v>
      </c>
      <c r="S126" s="120">
        <f t="shared" si="28"/>
        <v>84.802999999999997</v>
      </c>
      <c r="T126" s="110">
        <f t="shared" si="35"/>
        <v>78.209589999999992</v>
      </c>
      <c r="U126" s="22" t="str">
        <f t="shared" si="36"/>
        <v>normal</v>
      </c>
      <c r="V126" s="123">
        <f t="shared" si="37"/>
        <v>71.61618</v>
      </c>
      <c r="W126" s="22" t="str">
        <f t="shared" si="38"/>
        <v>normal</v>
      </c>
      <c r="X126" s="110">
        <f t="shared" si="39"/>
        <v>65.022769999999994</v>
      </c>
      <c r="Y126" s="28" t="str">
        <f t="shared" si="40"/>
        <v>normal</v>
      </c>
    </row>
    <row r="127" spans="3:30" ht="14.5" x14ac:dyDescent="0.35">
      <c r="C127" s="65" t="s">
        <v>33</v>
      </c>
      <c r="D127" s="51"/>
      <c r="E127" s="51"/>
      <c r="F127" s="47">
        <v>98</v>
      </c>
      <c r="G127" s="47">
        <v>78.5</v>
      </c>
      <c r="H127" s="48"/>
      <c r="I127" s="48"/>
      <c r="J127" s="47">
        <v>100</v>
      </c>
      <c r="K127" s="47">
        <v>77</v>
      </c>
      <c r="L127" s="110">
        <f t="shared" si="29"/>
        <v>76.606180000000009</v>
      </c>
      <c r="M127" s="22" t="str">
        <f t="shared" si="30"/>
        <v>normal</v>
      </c>
      <c r="N127" s="130">
        <f t="shared" si="31"/>
        <v>89.793000000000006</v>
      </c>
      <c r="O127" s="125" t="e">
        <f>#REF!</f>
        <v>#REF!</v>
      </c>
      <c r="P127" s="110">
        <f t="shared" si="32"/>
        <v>76.606180000000009</v>
      </c>
      <c r="Q127" s="126">
        <f t="shared" si="33"/>
        <v>89.793000000000006</v>
      </c>
      <c r="R127" s="119">
        <f t="shared" si="34"/>
        <v>77</v>
      </c>
      <c r="S127" s="120">
        <f t="shared" si="28"/>
        <v>89.793000000000006</v>
      </c>
      <c r="T127" s="110">
        <f t="shared" si="35"/>
        <v>83.199590000000001</v>
      </c>
      <c r="U127" s="22" t="str">
        <f t="shared" si="36"/>
        <v>warning</v>
      </c>
      <c r="V127" s="123">
        <f t="shared" si="37"/>
        <v>76.606180000000009</v>
      </c>
      <c r="W127" s="22" t="str">
        <f t="shared" si="38"/>
        <v>normal</v>
      </c>
      <c r="X127" s="110">
        <f t="shared" si="39"/>
        <v>70.012770000000003</v>
      </c>
      <c r="Y127" s="28" t="str">
        <f t="shared" si="40"/>
        <v>normal</v>
      </c>
    </row>
    <row r="128" spans="3:30" ht="14.5" x14ac:dyDescent="0.35">
      <c r="C128" s="65" t="s">
        <v>34</v>
      </c>
      <c r="D128" s="51"/>
      <c r="E128" s="51"/>
      <c r="F128" s="47">
        <v>83</v>
      </c>
      <c r="G128" s="47">
        <v>59.5</v>
      </c>
      <c r="H128" s="48"/>
      <c r="I128" s="48"/>
      <c r="J128" s="47">
        <v>85</v>
      </c>
      <c r="K128" s="47">
        <v>66</v>
      </c>
      <c r="L128" s="110">
        <f t="shared" si="29"/>
        <v>61.606179999999995</v>
      </c>
      <c r="M128" s="22" t="str">
        <f t="shared" si="30"/>
        <v>normal</v>
      </c>
      <c r="N128" s="130">
        <f t="shared" si="31"/>
        <v>74.792999999999992</v>
      </c>
      <c r="O128" s="125" t="e">
        <f>#REF!</f>
        <v>#REF!</v>
      </c>
      <c r="P128" s="110">
        <f t="shared" si="32"/>
        <v>61.606179999999995</v>
      </c>
      <c r="Q128" s="126">
        <f t="shared" si="33"/>
        <v>74.792999999999992</v>
      </c>
      <c r="R128" s="119">
        <f t="shared" si="34"/>
        <v>66</v>
      </c>
      <c r="S128" s="120">
        <f t="shared" si="28"/>
        <v>74.792999999999992</v>
      </c>
      <c r="T128" s="110">
        <f t="shared" si="35"/>
        <v>68.199589999999986</v>
      </c>
      <c r="U128" s="22" t="str">
        <f t="shared" si="36"/>
        <v>warning</v>
      </c>
      <c r="V128" s="123">
        <f t="shared" si="37"/>
        <v>61.606179999999995</v>
      </c>
      <c r="W128" s="22" t="str">
        <f t="shared" si="38"/>
        <v>normal</v>
      </c>
      <c r="X128" s="110">
        <f t="shared" si="39"/>
        <v>55.012769999999989</v>
      </c>
      <c r="Y128" s="28" t="str">
        <f t="shared" si="40"/>
        <v>normal</v>
      </c>
    </row>
    <row r="129" spans="3:25" ht="14.5" x14ac:dyDescent="0.35">
      <c r="C129" s="65" t="s">
        <v>36</v>
      </c>
      <c r="D129" s="51"/>
      <c r="E129" s="51"/>
      <c r="F129" s="47">
        <v>100</v>
      </c>
      <c r="G129" s="47">
        <v>79.5</v>
      </c>
      <c r="H129" s="48"/>
      <c r="I129" s="48"/>
      <c r="J129" s="47">
        <v>100</v>
      </c>
      <c r="K129" s="47">
        <v>78</v>
      </c>
      <c r="L129" s="110">
        <f t="shared" si="29"/>
        <v>77.61618</v>
      </c>
      <c r="M129" s="22" t="str">
        <f t="shared" si="30"/>
        <v>normal</v>
      </c>
      <c r="N129" s="130">
        <f t="shared" si="31"/>
        <v>90.802999999999997</v>
      </c>
      <c r="O129" s="125" t="e">
        <f>#REF!</f>
        <v>#REF!</v>
      </c>
      <c r="P129" s="110">
        <f t="shared" si="32"/>
        <v>77.61618</v>
      </c>
      <c r="Q129" s="126">
        <f t="shared" si="33"/>
        <v>90.802999999999997</v>
      </c>
      <c r="R129" s="119">
        <f t="shared" si="34"/>
        <v>78</v>
      </c>
      <c r="S129" s="120">
        <f t="shared" si="28"/>
        <v>90.802999999999997</v>
      </c>
      <c r="T129" s="110">
        <f t="shared" si="35"/>
        <v>84.209589999999992</v>
      </c>
      <c r="U129" s="22" t="str">
        <f t="shared" si="36"/>
        <v>warning</v>
      </c>
      <c r="V129" s="123">
        <f t="shared" si="37"/>
        <v>77.61618</v>
      </c>
      <c r="W129" s="22" t="str">
        <f t="shared" si="38"/>
        <v>normal</v>
      </c>
      <c r="X129" s="110">
        <f t="shared" si="39"/>
        <v>71.022769999999994</v>
      </c>
      <c r="Y129" s="28" t="str">
        <f t="shared" si="40"/>
        <v>normal</v>
      </c>
    </row>
    <row r="130" spans="3:25" ht="14.5" x14ac:dyDescent="0.35">
      <c r="C130" s="65" t="s">
        <v>37</v>
      </c>
      <c r="D130" s="51"/>
      <c r="E130" s="51"/>
      <c r="F130" s="47">
        <v>85</v>
      </c>
      <c r="G130" s="47">
        <v>75</v>
      </c>
      <c r="H130" s="48"/>
      <c r="I130" s="48"/>
      <c r="J130" s="47">
        <v>95</v>
      </c>
      <c r="K130" s="47">
        <v>79</v>
      </c>
      <c r="L130" s="110">
        <f t="shared" si="29"/>
        <v>71.736180000000004</v>
      </c>
      <c r="M130" s="22" t="str">
        <f t="shared" si="30"/>
        <v>normal</v>
      </c>
      <c r="N130" s="130">
        <f t="shared" si="31"/>
        <v>84.923000000000002</v>
      </c>
      <c r="O130" s="125" t="e">
        <f>#REF!</f>
        <v>#REF!</v>
      </c>
      <c r="P130" s="110">
        <f t="shared" si="32"/>
        <v>71.736180000000004</v>
      </c>
      <c r="Q130" s="126">
        <f t="shared" si="33"/>
        <v>84.923000000000002</v>
      </c>
      <c r="R130" s="119">
        <f t="shared" si="34"/>
        <v>79</v>
      </c>
      <c r="S130" s="120">
        <f t="shared" si="28"/>
        <v>84.923000000000002</v>
      </c>
      <c r="T130" s="110">
        <f t="shared" si="35"/>
        <v>78.329589999999996</v>
      </c>
      <c r="U130" s="22" t="str">
        <f t="shared" si="36"/>
        <v>normal</v>
      </c>
      <c r="V130" s="123">
        <f t="shared" si="37"/>
        <v>71.736180000000004</v>
      </c>
      <c r="W130" s="22" t="str">
        <f t="shared" si="38"/>
        <v>normal</v>
      </c>
      <c r="X130" s="110">
        <f t="shared" si="39"/>
        <v>65.142769999999999</v>
      </c>
      <c r="Y130" s="28" t="str">
        <f t="shared" si="40"/>
        <v>normal</v>
      </c>
    </row>
    <row r="131" spans="3:25" ht="14.5" x14ac:dyDescent="0.35">
      <c r="C131" s="65" t="s">
        <v>39</v>
      </c>
      <c r="D131" s="51"/>
      <c r="E131" s="51"/>
      <c r="F131" s="47">
        <v>93</v>
      </c>
      <c r="G131" s="47">
        <v>73</v>
      </c>
      <c r="H131" s="48"/>
      <c r="I131" s="48"/>
      <c r="J131" s="47">
        <v>80</v>
      </c>
      <c r="K131" s="47">
        <v>66</v>
      </c>
      <c r="L131" s="110">
        <f t="shared" si="29"/>
        <v>66.236180000000004</v>
      </c>
      <c r="M131" s="22" t="str">
        <f t="shared" si="30"/>
        <v>warning</v>
      </c>
      <c r="N131" s="130">
        <f t="shared" si="31"/>
        <v>79.423000000000002</v>
      </c>
      <c r="O131" s="125" t="e">
        <f>#REF!</f>
        <v>#REF!</v>
      </c>
      <c r="P131" s="110">
        <f t="shared" si="32"/>
        <v>66.236180000000004</v>
      </c>
      <c r="Q131" s="126">
        <f t="shared" si="33"/>
        <v>79.423000000000002</v>
      </c>
      <c r="R131" s="119">
        <f t="shared" si="34"/>
        <v>66</v>
      </c>
      <c r="S131" s="120">
        <f t="shared" si="28"/>
        <v>79.423000000000002</v>
      </c>
      <c r="T131" s="110">
        <f t="shared" si="35"/>
        <v>72.829589999999996</v>
      </c>
      <c r="U131" s="22" t="str">
        <f t="shared" si="36"/>
        <v>warning</v>
      </c>
      <c r="V131" s="123">
        <f t="shared" si="37"/>
        <v>66.236180000000004</v>
      </c>
      <c r="W131" s="22" t="str">
        <f t="shared" si="38"/>
        <v>warning</v>
      </c>
      <c r="X131" s="110">
        <f t="shared" si="39"/>
        <v>59.642769999999999</v>
      </c>
      <c r="Y131" s="28" t="str">
        <f t="shared" si="40"/>
        <v>normal</v>
      </c>
    </row>
    <row r="132" spans="3:25" ht="14.5" x14ac:dyDescent="0.35">
      <c r="C132" s="65" t="s">
        <v>40</v>
      </c>
      <c r="D132" s="51"/>
      <c r="E132" s="51"/>
      <c r="F132" s="47">
        <v>78</v>
      </c>
      <c r="G132" s="47">
        <v>77.5</v>
      </c>
      <c r="H132" s="48"/>
      <c r="I132" s="48"/>
      <c r="J132" s="47">
        <v>95</v>
      </c>
      <c r="K132" s="47">
        <v>76</v>
      </c>
      <c r="L132" s="110">
        <f t="shared" si="29"/>
        <v>69.86618</v>
      </c>
      <c r="M132" s="22" t="str">
        <f t="shared" si="30"/>
        <v>normal</v>
      </c>
      <c r="N132" s="130">
        <f t="shared" si="31"/>
        <v>83.052999999999997</v>
      </c>
      <c r="O132" s="125" t="e">
        <f>#REF!</f>
        <v>#REF!</v>
      </c>
      <c r="P132" s="110">
        <f t="shared" si="32"/>
        <v>69.86618</v>
      </c>
      <c r="Q132" s="126">
        <f t="shared" si="33"/>
        <v>83.052999999999997</v>
      </c>
      <c r="R132" s="119">
        <f t="shared" si="34"/>
        <v>76</v>
      </c>
      <c r="S132" s="120">
        <f t="shared" si="28"/>
        <v>83.052999999999997</v>
      </c>
      <c r="T132" s="110">
        <f t="shared" si="35"/>
        <v>76.459589999999992</v>
      </c>
      <c r="U132" s="22" t="str">
        <f t="shared" si="36"/>
        <v>warning</v>
      </c>
      <c r="V132" s="123">
        <f t="shared" si="37"/>
        <v>69.86618</v>
      </c>
      <c r="W132" s="22" t="str">
        <f t="shared" si="38"/>
        <v>normal</v>
      </c>
      <c r="X132" s="110">
        <f t="shared" si="39"/>
        <v>63.272769999999994</v>
      </c>
      <c r="Y132" s="28" t="str">
        <f t="shared" si="40"/>
        <v>normal</v>
      </c>
    </row>
    <row r="133" spans="3:25" ht="14.5" x14ac:dyDescent="0.35">
      <c r="C133" s="65" t="s">
        <v>41</v>
      </c>
      <c r="D133" s="51"/>
      <c r="E133" s="51"/>
      <c r="F133" s="47">
        <v>20</v>
      </c>
      <c r="G133" s="47">
        <v>45.5</v>
      </c>
      <c r="H133" s="48"/>
      <c r="I133" s="48"/>
      <c r="J133" s="47">
        <v>40</v>
      </c>
      <c r="K133" s="47">
        <v>47</v>
      </c>
      <c r="L133" s="110">
        <f t="shared" si="29"/>
        <v>26.366179999999996</v>
      </c>
      <c r="M133" s="22" t="str">
        <f t="shared" si="30"/>
        <v>normal</v>
      </c>
      <c r="N133" s="130">
        <f t="shared" si="31"/>
        <v>39.552999999999997</v>
      </c>
      <c r="O133" s="125" t="e">
        <f>#REF!</f>
        <v>#REF!</v>
      </c>
      <c r="P133" s="110">
        <f t="shared" si="32"/>
        <v>26.366179999999996</v>
      </c>
      <c r="Q133" s="126">
        <f t="shared" si="33"/>
        <v>39.552999999999997</v>
      </c>
      <c r="R133" s="119">
        <f t="shared" si="34"/>
        <v>47</v>
      </c>
      <c r="S133" s="120">
        <f t="shared" si="28"/>
        <v>39.552999999999997</v>
      </c>
      <c r="T133" s="110">
        <f t="shared" si="35"/>
        <v>32.959589999999999</v>
      </c>
      <c r="U133" s="22" t="str">
        <f t="shared" si="36"/>
        <v>normal</v>
      </c>
      <c r="V133" s="123">
        <f t="shared" si="37"/>
        <v>26.366179999999996</v>
      </c>
      <c r="W133" s="22" t="str">
        <f t="shared" si="38"/>
        <v>normal</v>
      </c>
      <c r="X133" s="110">
        <f t="shared" si="39"/>
        <v>19.772769999999994</v>
      </c>
      <c r="Y133" s="28" t="str">
        <f t="shared" si="40"/>
        <v>normal</v>
      </c>
    </row>
    <row r="134" spans="3:25" ht="14.5" x14ac:dyDescent="0.35">
      <c r="C134" s="65" t="s">
        <v>42</v>
      </c>
      <c r="D134" s="51"/>
      <c r="E134" s="51"/>
      <c r="F134" s="47">
        <v>68</v>
      </c>
      <c r="G134" s="47">
        <v>50.5</v>
      </c>
      <c r="H134" s="48"/>
      <c r="I134" s="48"/>
      <c r="J134" s="47">
        <v>65</v>
      </c>
      <c r="K134" s="47">
        <v>67</v>
      </c>
      <c r="L134" s="110">
        <f t="shared" si="29"/>
        <v>50.86618</v>
      </c>
      <c r="M134" s="22" t="str">
        <f t="shared" si="30"/>
        <v>normal</v>
      </c>
      <c r="N134" s="130">
        <f t="shared" si="31"/>
        <v>64.052999999999997</v>
      </c>
      <c r="O134" s="125" t="e">
        <f>#REF!</f>
        <v>#REF!</v>
      </c>
      <c r="P134" s="110">
        <f t="shared" si="32"/>
        <v>50.86618</v>
      </c>
      <c r="Q134" s="126">
        <f t="shared" si="33"/>
        <v>64.052999999999997</v>
      </c>
      <c r="R134" s="119">
        <f t="shared" si="34"/>
        <v>67</v>
      </c>
      <c r="S134" s="120">
        <f t="shared" si="28"/>
        <v>64.052999999999997</v>
      </c>
      <c r="T134" s="110">
        <f t="shared" si="35"/>
        <v>57.459589999999999</v>
      </c>
      <c r="U134" s="22" t="str">
        <f t="shared" si="36"/>
        <v>normal</v>
      </c>
      <c r="V134" s="123">
        <f t="shared" si="37"/>
        <v>50.86618</v>
      </c>
      <c r="W134" s="22" t="str">
        <f t="shared" si="38"/>
        <v>normal</v>
      </c>
      <c r="X134" s="110">
        <f t="shared" si="39"/>
        <v>44.272769999999994</v>
      </c>
      <c r="Y134" s="28" t="str">
        <f t="shared" si="40"/>
        <v>normal</v>
      </c>
    </row>
    <row r="135" spans="3:25" ht="14.5" x14ac:dyDescent="0.35">
      <c r="C135" s="65" t="s">
        <v>43</v>
      </c>
      <c r="D135" s="51"/>
      <c r="E135" s="51"/>
      <c r="F135" s="47">
        <v>70</v>
      </c>
      <c r="G135" s="47">
        <v>67.5</v>
      </c>
      <c r="H135" s="48"/>
      <c r="I135" s="48"/>
      <c r="J135" s="47">
        <v>100</v>
      </c>
      <c r="K135" s="47">
        <v>75</v>
      </c>
      <c r="L135" s="110">
        <f t="shared" si="29"/>
        <v>66.356179999999995</v>
      </c>
      <c r="M135" s="22" t="str">
        <f t="shared" si="30"/>
        <v>normal</v>
      </c>
      <c r="N135" s="130">
        <f t="shared" si="31"/>
        <v>79.542999999999992</v>
      </c>
      <c r="O135" s="125" t="e">
        <f>#REF!</f>
        <v>#REF!</v>
      </c>
      <c r="P135" s="110">
        <f t="shared" si="32"/>
        <v>66.356179999999995</v>
      </c>
      <c r="Q135" s="126">
        <f t="shared" si="33"/>
        <v>79.542999999999992</v>
      </c>
      <c r="R135" s="119">
        <f t="shared" si="34"/>
        <v>75</v>
      </c>
      <c r="S135" s="120">
        <f t="shared" si="28"/>
        <v>79.542999999999992</v>
      </c>
      <c r="T135" s="110">
        <f t="shared" si="35"/>
        <v>72.949589999999986</v>
      </c>
      <c r="U135" s="22" t="str">
        <f t="shared" si="36"/>
        <v>normal</v>
      </c>
      <c r="V135" s="123">
        <f t="shared" si="37"/>
        <v>66.356179999999995</v>
      </c>
      <c r="W135" s="22" t="str">
        <f t="shared" si="38"/>
        <v>normal</v>
      </c>
      <c r="X135" s="110">
        <f t="shared" si="39"/>
        <v>59.762769999999989</v>
      </c>
      <c r="Y135" s="28" t="str">
        <f t="shared" si="40"/>
        <v>normal</v>
      </c>
    </row>
    <row r="136" spans="3:25" ht="14.5" x14ac:dyDescent="0.35">
      <c r="C136" s="65" t="s">
        <v>44</v>
      </c>
      <c r="D136" s="51"/>
      <c r="E136" s="51"/>
      <c r="F136" s="47">
        <v>93</v>
      </c>
      <c r="G136" s="47">
        <v>71</v>
      </c>
      <c r="H136" s="48"/>
      <c r="I136" s="48"/>
      <c r="J136" s="47">
        <v>100</v>
      </c>
      <c r="K136" s="47">
        <v>75</v>
      </c>
      <c r="L136" s="110">
        <f t="shared" si="29"/>
        <v>72.986180000000004</v>
      </c>
      <c r="M136" s="22" t="str">
        <f t="shared" si="30"/>
        <v>normal</v>
      </c>
      <c r="N136" s="130">
        <f t="shared" si="31"/>
        <v>86.173000000000002</v>
      </c>
      <c r="O136" s="125" t="e">
        <f>#REF!</f>
        <v>#REF!</v>
      </c>
      <c r="P136" s="110">
        <f t="shared" si="32"/>
        <v>72.986180000000004</v>
      </c>
      <c r="Q136" s="126">
        <f t="shared" si="33"/>
        <v>86.173000000000002</v>
      </c>
      <c r="R136" s="119">
        <f t="shared" si="34"/>
        <v>75</v>
      </c>
      <c r="S136" s="120">
        <f t="shared" si="28"/>
        <v>86.173000000000002</v>
      </c>
      <c r="T136" s="110">
        <f t="shared" si="35"/>
        <v>79.579589999999996</v>
      </c>
      <c r="U136" s="22" t="str">
        <f t="shared" si="36"/>
        <v>warning</v>
      </c>
      <c r="V136" s="123">
        <f t="shared" si="37"/>
        <v>72.986180000000004</v>
      </c>
      <c r="W136" s="22" t="str">
        <f t="shared" si="38"/>
        <v>normal</v>
      </c>
      <c r="X136" s="110">
        <f t="shared" si="39"/>
        <v>66.392769999999999</v>
      </c>
      <c r="Y136" s="28" t="str">
        <f t="shared" si="40"/>
        <v>normal</v>
      </c>
    </row>
    <row r="137" spans="3:25" ht="14.5" x14ac:dyDescent="0.35">
      <c r="C137" s="65" t="s">
        <v>45</v>
      </c>
      <c r="D137" s="51"/>
      <c r="E137" s="51"/>
      <c r="F137" s="47">
        <v>73</v>
      </c>
      <c r="G137" s="47">
        <v>68.5</v>
      </c>
      <c r="H137" s="48"/>
      <c r="I137" s="48"/>
      <c r="J137" s="47">
        <v>85</v>
      </c>
      <c r="K137" s="47">
        <v>75</v>
      </c>
      <c r="L137" s="110">
        <f t="shared" si="29"/>
        <v>63.606180000000009</v>
      </c>
      <c r="M137" s="22" t="str">
        <f t="shared" si="30"/>
        <v>normal</v>
      </c>
      <c r="N137" s="130">
        <f t="shared" si="31"/>
        <v>76.793000000000006</v>
      </c>
      <c r="O137" s="125" t="e">
        <f>#REF!</f>
        <v>#REF!</v>
      </c>
      <c r="P137" s="110">
        <f t="shared" si="32"/>
        <v>63.606180000000009</v>
      </c>
      <c r="Q137" s="126">
        <f t="shared" si="33"/>
        <v>76.793000000000006</v>
      </c>
      <c r="R137" s="119">
        <f t="shared" si="34"/>
        <v>75</v>
      </c>
      <c r="S137" s="120">
        <f t="shared" si="28"/>
        <v>76.793000000000006</v>
      </c>
      <c r="T137" s="110">
        <f t="shared" si="35"/>
        <v>70.199590000000001</v>
      </c>
      <c r="U137" s="22" t="str">
        <f t="shared" si="36"/>
        <v>normal</v>
      </c>
      <c r="V137" s="123">
        <f t="shared" si="37"/>
        <v>63.606180000000009</v>
      </c>
      <c r="W137" s="22" t="str">
        <f t="shared" si="38"/>
        <v>normal</v>
      </c>
      <c r="X137" s="110">
        <f t="shared" si="39"/>
        <v>57.012770000000003</v>
      </c>
      <c r="Y137" s="28" t="str">
        <f t="shared" si="40"/>
        <v>normal</v>
      </c>
    </row>
    <row r="138" spans="3:25" ht="14.5" x14ac:dyDescent="0.35">
      <c r="C138" s="65" t="s">
        <v>46</v>
      </c>
      <c r="D138" s="51"/>
      <c r="E138" s="51"/>
      <c r="F138" s="47">
        <v>58</v>
      </c>
      <c r="G138" s="47">
        <v>50</v>
      </c>
      <c r="H138" s="48"/>
      <c r="I138" s="48"/>
      <c r="J138" s="47">
        <v>75</v>
      </c>
      <c r="K138" s="47">
        <v>59</v>
      </c>
      <c r="L138" s="110">
        <f t="shared" si="29"/>
        <v>48.726179999999999</v>
      </c>
      <c r="M138" s="22" t="str">
        <f t="shared" si="30"/>
        <v>normal</v>
      </c>
      <c r="N138" s="130">
        <f t="shared" si="31"/>
        <v>61.912999999999997</v>
      </c>
      <c r="O138" s="125" t="e">
        <f>#REF!</f>
        <v>#REF!</v>
      </c>
      <c r="P138" s="110">
        <f t="shared" si="32"/>
        <v>48.726179999999999</v>
      </c>
      <c r="Q138" s="126">
        <f t="shared" si="33"/>
        <v>61.912999999999997</v>
      </c>
      <c r="R138" s="119">
        <f t="shared" si="34"/>
        <v>59</v>
      </c>
      <c r="S138" s="120">
        <f t="shared" si="28"/>
        <v>61.912999999999997</v>
      </c>
      <c r="T138" s="110">
        <f t="shared" si="35"/>
        <v>55.319589999999998</v>
      </c>
      <c r="U138" s="22" t="str">
        <f t="shared" si="36"/>
        <v>normal</v>
      </c>
      <c r="V138" s="123">
        <f t="shared" si="37"/>
        <v>48.726179999999999</v>
      </c>
      <c r="W138" s="22" t="str">
        <f t="shared" si="38"/>
        <v>normal</v>
      </c>
      <c r="X138" s="110">
        <f t="shared" si="39"/>
        <v>42.132769999999994</v>
      </c>
      <c r="Y138" s="28" t="str">
        <f t="shared" si="40"/>
        <v>normal</v>
      </c>
    </row>
    <row r="139" spans="3:25" ht="14.5" x14ac:dyDescent="0.35">
      <c r="C139" s="65" t="s">
        <v>47</v>
      </c>
      <c r="D139" s="51"/>
      <c r="E139" s="51"/>
      <c r="F139" s="47">
        <v>98</v>
      </c>
      <c r="G139" s="47">
        <v>75</v>
      </c>
      <c r="H139" s="48"/>
      <c r="I139" s="48"/>
      <c r="J139" s="47">
        <v>100</v>
      </c>
      <c r="K139" s="47">
        <v>78</v>
      </c>
      <c r="L139" s="110">
        <f t="shared" si="29"/>
        <v>75.976179999999999</v>
      </c>
      <c r="M139" s="22" t="str">
        <f t="shared" si="30"/>
        <v>normal</v>
      </c>
      <c r="N139" s="130">
        <f t="shared" si="31"/>
        <v>89.162999999999997</v>
      </c>
      <c r="O139" s="125" t="e">
        <f>#REF!</f>
        <v>#REF!</v>
      </c>
      <c r="P139" s="110">
        <f t="shared" si="32"/>
        <v>75.976179999999999</v>
      </c>
      <c r="Q139" s="126">
        <f t="shared" si="33"/>
        <v>89.162999999999997</v>
      </c>
      <c r="R139" s="119">
        <f t="shared" si="34"/>
        <v>78</v>
      </c>
      <c r="S139" s="120">
        <f t="shared" si="28"/>
        <v>89.162999999999997</v>
      </c>
      <c r="T139" s="110">
        <f t="shared" si="35"/>
        <v>82.569589999999991</v>
      </c>
      <c r="U139" s="22" t="str">
        <f t="shared" si="36"/>
        <v>warning</v>
      </c>
      <c r="V139" s="123">
        <f t="shared" si="37"/>
        <v>75.976179999999999</v>
      </c>
      <c r="W139" s="22" t="str">
        <f t="shared" si="38"/>
        <v>normal</v>
      </c>
      <c r="X139" s="110">
        <f t="shared" si="39"/>
        <v>69.382769999999994</v>
      </c>
      <c r="Y139" s="28" t="str">
        <f t="shared" si="40"/>
        <v>normal</v>
      </c>
    </row>
    <row r="140" spans="3:25" ht="14.5" x14ac:dyDescent="0.35">
      <c r="C140" s="65" t="s">
        <v>48</v>
      </c>
      <c r="D140" s="51"/>
      <c r="E140" s="51"/>
      <c r="F140" s="47">
        <v>95</v>
      </c>
      <c r="G140" s="47">
        <v>76.5</v>
      </c>
      <c r="H140" s="48"/>
      <c r="I140" s="48"/>
      <c r="J140" s="47">
        <v>90</v>
      </c>
      <c r="K140" s="47">
        <v>78</v>
      </c>
      <c r="L140" s="110">
        <f t="shared" si="29"/>
        <v>73.106180000000009</v>
      </c>
      <c r="M140" s="22" t="str">
        <f t="shared" si="30"/>
        <v>normal</v>
      </c>
      <c r="N140" s="130">
        <f t="shared" si="31"/>
        <v>86.293000000000006</v>
      </c>
      <c r="O140" s="125" t="e">
        <f>#REF!</f>
        <v>#REF!</v>
      </c>
      <c r="P140" s="110">
        <f t="shared" si="32"/>
        <v>73.106180000000009</v>
      </c>
      <c r="Q140" s="126">
        <f t="shared" si="33"/>
        <v>86.293000000000006</v>
      </c>
      <c r="R140" s="119">
        <f t="shared" si="34"/>
        <v>78</v>
      </c>
      <c r="S140" s="120">
        <f t="shared" si="28"/>
        <v>86.293000000000006</v>
      </c>
      <c r="T140" s="110">
        <f t="shared" si="35"/>
        <v>79.699590000000001</v>
      </c>
      <c r="U140" s="22" t="str">
        <f t="shared" si="36"/>
        <v>warning</v>
      </c>
      <c r="V140" s="123">
        <f t="shared" si="37"/>
        <v>73.106180000000009</v>
      </c>
      <c r="W140" s="22" t="str">
        <f t="shared" si="38"/>
        <v>normal</v>
      </c>
      <c r="X140" s="110">
        <f t="shared" si="39"/>
        <v>66.512770000000003</v>
      </c>
      <c r="Y140" s="28" t="str">
        <f t="shared" si="40"/>
        <v>normal</v>
      </c>
    </row>
    <row r="141" spans="3:25" ht="14.5" x14ac:dyDescent="0.35">
      <c r="C141" s="65" t="s">
        <v>214</v>
      </c>
      <c r="D141" s="51"/>
      <c r="E141" s="51"/>
      <c r="F141" s="47">
        <v>40</v>
      </c>
      <c r="G141" s="47">
        <v>55.5</v>
      </c>
      <c r="H141" s="48"/>
      <c r="I141" s="48"/>
      <c r="J141" s="47">
        <v>85</v>
      </c>
      <c r="K141" s="47">
        <v>65</v>
      </c>
      <c r="L141" s="110">
        <f t="shared" si="29"/>
        <v>49.606179999999995</v>
      </c>
      <c r="M141" s="22" t="str">
        <f t="shared" si="30"/>
        <v>normal</v>
      </c>
      <c r="N141" s="130">
        <f t="shared" si="31"/>
        <v>62.792999999999999</v>
      </c>
      <c r="O141" s="125" t="e">
        <f>#REF!</f>
        <v>#REF!</v>
      </c>
      <c r="P141" s="110">
        <f t="shared" si="32"/>
        <v>49.606179999999995</v>
      </c>
      <c r="Q141" s="126">
        <f t="shared" si="33"/>
        <v>62.792999999999999</v>
      </c>
      <c r="R141" s="119">
        <f t="shared" si="34"/>
        <v>65</v>
      </c>
      <c r="S141" s="120">
        <f t="shared" si="28"/>
        <v>62.792999999999999</v>
      </c>
      <c r="T141" s="110">
        <f t="shared" si="35"/>
        <v>56.199590000000001</v>
      </c>
      <c r="U141" s="22" t="str">
        <f t="shared" si="36"/>
        <v>normal</v>
      </c>
      <c r="V141" s="123">
        <f t="shared" si="37"/>
        <v>49.606179999999995</v>
      </c>
      <c r="W141" s="22" t="str">
        <f t="shared" si="38"/>
        <v>normal</v>
      </c>
      <c r="X141" s="110">
        <f t="shared" si="39"/>
        <v>43.012769999999996</v>
      </c>
      <c r="Y141" s="28" t="str">
        <f t="shared" si="40"/>
        <v>normal</v>
      </c>
    </row>
    <row r="142" spans="3:25" ht="14.5" x14ac:dyDescent="0.35">
      <c r="C142" s="65" t="s">
        <v>215</v>
      </c>
      <c r="D142" s="51"/>
      <c r="E142" s="51"/>
      <c r="F142" s="47">
        <v>95</v>
      </c>
      <c r="G142" s="47">
        <v>79.5</v>
      </c>
      <c r="H142" s="48"/>
      <c r="I142" s="48"/>
      <c r="J142" s="47">
        <v>100</v>
      </c>
      <c r="K142" s="47">
        <v>80</v>
      </c>
      <c r="L142" s="110">
        <f t="shared" si="29"/>
        <v>76.856180000000009</v>
      </c>
      <c r="M142" s="22" t="str">
        <f t="shared" si="30"/>
        <v>normal</v>
      </c>
      <c r="N142" s="130">
        <f t="shared" si="31"/>
        <v>90.043000000000006</v>
      </c>
      <c r="O142" s="125" t="e">
        <f>#REF!</f>
        <v>#REF!</v>
      </c>
      <c r="P142" s="110">
        <f t="shared" si="32"/>
        <v>76.856180000000009</v>
      </c>
      <c r="Q142" s="126">
        <f t="shared" si="33"/>
        <v>90.043000000000006</v>
      </c>
      <c r="R142" s="119">
        <f t="shared" si="34"/>
        <v>80</v>
      </c>
      <c r="S142" s="120">
        <f t="shared" si="28"/>
        <v>90.043000000000006</v>
      </c>
      <c r="T142" s="110">
        <f t="shared" si="35"/>
        <v>83.449590000000001</v>
      </c>
      <c r="U142" s="22" t="str">
        <f t="shared" si="36"/>
        <v>warning</v>
      </c>
      <c r="V142" s="123">
        <f t="shared" si="37"/>
        <v>76.856180000000009</v>
      </c>
      <c r="W142" s="22" t="str">
        <f t="shared" si="38"/>
        <v>normal</v>
      </c>
      <c r="X142" s="110">
        <f t="shared" si="39"/>
        <v>70.262770000000003</v>
      </c>
      <c r="Y142" s="28" t="str">
        <f t="shared" si="40"/>
        <v>normal</v>
      </c>
    </row>
    <row r="143" spans="3:25" ht="14.5" x14ac:dyDescent="0.35">
      <c r="C143" s="65" t="s">
        <v>216</v>
      </c>
      <c r="D143" s="51"/>
      <c r="E143" s="51"/>
      <c r="F143" s="47">
        <v>50</v>
      </c>
      <c r="G143" s="47">
        <v>51.5</v>
      </c>
      <c r="H143" s="48"/>
      <c r="I143" s="48"/>
      <c r="J143" s="47">
        <v>90</v>
      </c>
      <c r="K143" s="47">
        <v>69</v>
      </c>
      <c r="L143" s="110">
        <f t="shared" si="29"/>
        <v>53.36618</v>
      </c>
      <c r="M143" s="22" t="str">
        <f t="shared" si="30"/>
        <v>normal</v>
      </c>
      <c r="N143" s="130">
        <f t="shared" si="31"/>
        <v>66.552999999999997</v>
      </c>
      <c r="O143" s="125" t="e">
        <f>#REF!</f>
        <v>#REF!</v>
      </c>
      <c r="P143" s="110">
        <f t="shared" si="32"/>
        <v>53.36618</v>
      </c>
      <c r="Q143" s="126">
        <f t="shared" si="33"/>
        <v>66.552999999999997</v>
      </c>
      <c r="R143" s="119">
        <f t="shared" si="34"/>
        <v>69</v>
      </c>
      <c r="S143" s="120">
        <f t="shared" si="28"/>
        <v>66.552999999999997</v>
      </c>
      <c r="T143" s="110">
        <f t="shared" si="35"/>
        <v>59.959589999999999</v>
      </c>
      <c r="U143" s="22" t="str">
        <f t="shared" si="36"/>
        <v>normal</v>
      </c>
      <c r="V143" s="123">
        <f t="shared" si="37"/>
        <v>53.36618</v>
      </c>
      <c r="W143" s="22" t="str">
        <f t="shared" si="38"/>
        <v>normal</v>
      </c>
      <c r="X143" s="110">
        <f t="shared" si="39"/>
        <v>46.772769999999994</v>
      </c>
      <c r="Y143" s="28" t="str">
        <f t="shared" si="40"/>
        <v>normal</v>
      </c>
    </row>
    <row r="144" spans="3:25" ht="14.5" x14ac:dyDescent="0.35">
      <c r="C144" s="65" t="s">
        <v>217</v>
      </c>
      <c r="D144" s="51"/>
      <c r="E144" s="51"/>
      <c r="F144" s="47">
        <v>70</v>
      </c>
      <c r="G144" s="47">
        <v>74.5</v>
      </c>
      <c r="H144" s="48"/>
      <c r="I144" s="48"/>
      <c r="J144" s="47">
        <v>70</v>
      </c>
      <c r="K144" s="47">
        <v>71</v>
      </c>
      <c r="L144" s="110">
        <f t="shared" si="29"/>
        <v>59.606180000000009</v>
      </c>
      <c r="M144" s="22" t="str">
        <f t="shared" si="30"/>
        <v>normal</v>
      </c>
      <c r="N144" s="130">
        <f t="shared" si="31"/>
        <v>72.793000000000006</v>
      </c>
      <c r="O144" s="125" t="e">
        <f>#REF!</f>
        <v>#REF!</v>
      </c>
      <c r="P144" s="110">
        <f t="shared" si="32"/>
        <v>59.606180000000009</v>
      </c>
      <c r="Q144" s="126">
        <f t="shared" si="33"/>
        <v>72.793000000000006</v>
      </c>
      <c r="R144" s="119">
        <f t="shared" si="34"/>
        <v>71</v>
      </c>
      <c r="S144" s="120">
        <f t="shared" si="28"/>
        <v>72.793000000000006</v>
      </c>
      <c r="T144" s="110">
        <f t="shared" si="35"/>
        <v>66.199590000000001</v>
      </c>
      <c r="U144" s="22" t="str">
        <f t="shared" si="36"/>
        <v>normal</v>
      </c>
      <c r="V144" s="123">
        <f t="shared" si="37"/>
        <v>59.606180000000009</v>
      </c>
      <c r="W144" s="22" t="str">
        <f t="shared" si="38"/>
        <v>normal</v>
      </c>
      <c r="X144" s="110">
        <f t="shared" si="39"/>
        <v>53.012770000000003</v>
      </c>
      <c r="Y144" s="28" t="str">
        <f t="shared" si="40"/>
        <v>normal</v>
      </c>
    </row>
    <row r="145" spans="3:25" ht="14.5" x14ac:dyDescent="0.35">
      <c r="C145" s="65" t="s">
        <v>218</v>
      </c>
      <c r="D145" s="51"/>
      <c r="E145" s="51"/>
      <c r="F145" s="47">
        <v>40</v>
      </c>
      <c r="G145" s="47">
        <v>57</v>
      </c>
      <c r="H145" s="48"/>
      <c r="I145" s="48"/>
      <c r="J145" s="47">
        <v>60</v>
      </c>
      <c r="K145" s="47">
        <v>52</v>
      </c>
      <c r="L145" s="110">
        <f t="shared" si="29"/>
        <v>40.486180000000004</v>
      </c>
      <c r="M145" s="22" t="str">
        <f t="shared" si="30"/>
        <v>normal</v>
      </c>
      <c r="N145" s="130">
        <f t="shared" si="31"/>
        <v>53.673000000000002</v>
      </c>
      <c r="O145" s="125" t="e">
        <f>#REF!</f>
        <v>#REF!</v>
      </c>
      <c r="P145" s="110">
        <f t="shared" si="32"/>
        <v>40.486180000000004</v>
      </c>
      <c r="Q145" s="126">
        <f t="shared" si="33"/>
        <v>53.673000000000002</v>
      </c>
      <c r="R145" s="119">
        <f t="shared" si="34"/>
        <v>52</v>
      </c>
      <c r="S145" s="120">
        <f t="shared" si="28"/>
        <v>53.673000000000002</v>
      </c>
      <c r="T145" s="110">
        <f t="shared" si="35"/>
        <v>47.079590000000003</v>
      </c>
      <c r="U145" s="22" t="str">
        <f t="shared" si="36"/>
        <v>normal</v>
      </c>
      <c r="V145" s="123">
        <f t="shared" si="37"/>
        <v>40.486180000000004</v>
      </c>
      <c r="W145" s="22" t="str">
        <f t="shared" si="38"/>
        <v>normal</v>
      </c>
      <c r="X145" s="110">
        <f t="shared" si="39"/>
        <v>33.892769999999999</v>
      </c>
      <c r="Y145" s="28" t="str">
        <f t="shared" si="40"/>
        <v>normal</v>
      </c>
    </row>
    <row r="146" spans="3:25" ht="14.5" x14ac:dyDescent="0.35">
      <c r="C146" s="65" t="s">
        <v>219</v>
      </c>
      <c r="D146" s="51"/>
      <c r="E146" s="51"/>
      <c r="F146" s="47">
        <v>48</v>
      </c>
      <c r="G146" s="47">
        <v>57.5</v>
      </c>
      <c r="H146" s="48"/>
      <c r="I146" s="48"/>
      <c r="J146" s="47">
        <v>40</v>
      </c>
      <c r="K146" s="47">
        <v>41</v>
      </c>
      <c r="L146" s="110">
        <f t="shared" si="29"/>
        <v>34.86618</v>
      </c>
      <c r="M146" s="22" t="str">
        <f t="shared" si="30"/>
        <v>normal</v>
      </c>
      <c r="N146" s="130">
        <f t="shared" si="31"/>
        <v>48.053000000000004</v>
      </c>
      <c r="O146" s="125" t="e">
        <f>#REF!</f>
        <v>#REF!</v>
      </c>
      <c r="P146" s="110">
        <f t="shared" si="32"/>
        <v>34.86618</v>
      </c>
      <c r="Q146" s="126">
        <f t="shared" si="33"/>
        <v>48.053000000000004</v>
      </c>
      <c r="R146" s="119">
        <f t="shared" si="34"/>
        <v>41</v>
      </c>
      <c r="S146" s="120">
        <f t="shared" si="28"/>
        <v>48.053000000000004</v>
      </c>
      <c r="T146" s="110">
        <f t="shared" si="35"/>
        <v>41.459590000000006</v>
      </c>
      <c r="U146" s="22" t="str">
        <f t="shared" si="36"/>
        <v>warning</v>
      </c>
      <c r="V146" s="123">
        <f t="shared" si="37"/>
        <v>34.86618</v>
      </c>
      <c r="W146" s="22" t="str">
        <f t="shared" si="38"/>
        <v>normal</v>
      </c>
      <c r="X146" s="110">
        <f t="shared" si="39"/>
        <v>28.272770000000001</v>
      </c>
      <c r="Y146" s="28" t="str">
        <f t="shared" si="40"/>
        <v>normal</v>
      </c>
    </row>
    <row r="147" spans="3:25" ht="14.5" x14ac:dyDescent="0.35">
      <c r="C147" s="65" t="s">
        <v>220</v>
      </c>
      <c r="D147" s="51"/>
      <c r="E147" s="51"/>
      <c r="F147" s="47">
        <v>83</v>
      </c>
      <c r="G147" s="47">
        <v>68.5</v>
      </c>
      <c r="H147" s="48"/>
      <c r="I147" s="48"/>
      <c r="J147" s="47">
        <v>95</v>
      </c>
      <c r="K147" s="47">
        <v>78</v>
      </c>
      <c r="L147" s="110">
        <f t="shared" si="29"/>
        <v>69.356180000000009</v>
      </c>
      <c r="M147" s="22" t="str">
        <f t="shared" si="30"/>
        <v>normal</v>
      </c>
      <c r="N147" s="130">
        <f t="shared" si="31"/>
        <v>82.543000000000006</v>
      </c>
      <c r="O147" s="125" t="e">
        <f>#REF!</f>
        <v>#REF!</v>
      </c>
      <c r="P147" s="110">
        <f t="shared" si="32"/>
        <v>69.356180000000009</v>
      </c>
      <c r="Q147" s="126">
        <f t="shared" si="33"/>
        <v>82.543000000000006</v>
      </c>
      <c r="R147" s="119">
        <f t="shared" si="34"/>
        <v>78</v>
      </c>
      <c r="S147" s="120">
        <f t="shared" si="28"/>
        <v>82.543000000000006</v>
      </c>
      <c r="T147" s="110">
        <f t="shared" si="35"/>
        <v>75.949590000000001</v>
      </c>
      <c r="U147" s="22" t="str">
        <f t="shared" si="36"/>
        <v>normal</v>
      </c>
      <c r="V147" s="123">
        <f t="shared" si="37"/>
        <v>69.356180000000009</v>
      </c>
      <c r="W147" s="22" t="str">
        <f t="shared" si="38"/>
        <v>normal</v>
      </c>
      <c r="X147" s="110">
        <f t="shared" si="39"/>
        <v>62.762770000000003</v>
      </c>
      <c r="Y147" s="28" t="str">
        <f t="shared" si="40"/>
        <v>normal</v>
      </c>
    </row>
    <row r="148" spans="3:25" ht="14.5" x14ac:dyDescent="0.35">
      <c r="C148" s="65" t="s">
        <v>238</v>
      </c>
      <c r="D148" s="51"/>
      <c r="E148" s="51"/>
      <c r="F148" s="47">
        <v>100</v>
      </c>
      <c r="G148" s="47">
        <v>80</v>
      </c>
      <c r="H148" s="48"/>
      <c r="I148" s="48"/>
      <c r="J148" s="47">
        <v>100</v>
      </c>
      <c r="K148" s="47">
        <v>76</v>
      </c>
      <c r="L148" s="110">
        <f t="shared" si="29"/>
        <v>77.23617999999999</v>
      </c>
      <c r="M148" s="22" t="str">
        <f t="shared" si="30"/>
        <v>warning</v>
      </c>
      <c r="N148" s="130">
        <f t="shared" si="31"/>
        <v>90.422999999999988</v>
      </c>
      <c r="O148" s="125" t="e">
        <f>#REF!</f>
        <v>#REF!</v>
      </c>
      <c r="P148" s="110">
        <f t="shared" si="32"/>
        <v>77.23617999999999</v>
      </c>
      <c r="Q148" s="126">
        <f t="shared" si="33"/>
        <v>90.422999999999988</v>
      </c>
      <c r="R148" s="119">
        <f t="shared" si="34"/>
        <v>76</v>
      </c>
      <c r="S148" s="120">
        <f t="shared" si="28"/>
        <v>90.422999999999988</v>
      </c>
      <c r="T148" s="110">
        <f t="shared" si="35"/>
        <v>83.829589999999982</v>
      </c>
      <c r="U148" s="22" t="str">
        <f t="shared" si="36"/>
        <v>warning</v>
      </c>
      <c r="V148" s="123">
        <f t="shared" si="37"/>
        <v>77.23617999999999</v>
      </c>
      <c r="W148" s="22" t="str">
        <f t="shared" si="38"/>
        <v>warning</v>
      </c>
      <c r="X148" s="110">
        <f t="shared" si="39"/>
        <v>70.642769999999985</v>
      </c>
      <c r="Y148" s="28" t="str">
        <f t="shared" si="40"/>
        <v>normal</v>
      </c>
    </row>
    <row r="149" spans="3:25" ht="14.5" x14ac:dyDescent="0.35">
      <c r="C149" s="65" t="s">
        <v>239</v>
      </c>
      <c r="D149" s="51"/>
      <c r="E149" s="51"/>
      <c r="F149" s="47">
        <v>88</v>
      </c>
      <c r="G149" s="47">
        <v>77.5</v>
      </c>
      <c r="H149" s="48"/>
      <c r="I149" s="48"/>
      <c r="J149" s="47">
        <v>100</v>
      </c>
      <c r="K149" s="47">
        <v>80</v>
      </c>
      <c r="L149" s="110">
        <f t="shared" si="29"/>
        <v>74.606180000000009</v>
      </c>
      <c r="M149" s="22" t="str">
        <f t="shared" si="30"/>
        <v>normal</v>
      </c>
      <c r="N149" s="130">
        <f t="shared" si="31"/>
        <v>87.793000000000006</v>
      </c>
      <c r="O149" s="125" t="e">
        <f>#REF!</f>
        <v>#REF!</v>
      </c>
      <c r="P149" s="110">
        <f t="shared" si="32"/>
        <v>74.606180000000009</v>
      </c>
      <c r="Q149" s="126">
        <f t="shared" si="33"/>
        <v>87.793000000000006</v>
      </c>
      <c r="R149" s="119">
        <f t="shared" si="34"/>
        <v>80</v>
      </c>
      <c r="S149" s="120">
        <f t="shared" si="28"/>
        <v>87.793000000000006</v>
      </c>
      <c r="T149" s="110">
        <f t="shared" si="35"/>
        <v>81.199590000000001</v>
      </c>
      <c r="U149" s="22" t="str">
        <f t="shared" si="36"/>
        <v>warning</v>
      </c>
      <c r="V149" s="123">
        <f t="shared" si="37"/>
        <v>74.606180000000009</v>
      </c>
      <c r="W149" s="22" t="str">
        <f t="shared" si="38"/>
        <v>normal</v>
      </c>
      <c r="X149" s="110">
        <f t="shared" si="39"/>
        <v>68.012770000000003</v>
      </c>
      <c r="Y149" s="28" t="str">
        <f t="shared" si="40"/>
        <v>normal</v>
      </c>
    </row>
    <row r="150" spans="3:25" ht="14.5" x14ac:dyDescent="0.35">
      <c r="C150" s="65" t="s">
        <v>240</v>
      </c>
      <c r="D150" s="51"/>
      <c r="E150" s="51"/>
      <c r="F150" s="47">
        <v>83</v>
      </c>
      <c r="G150" s="47">
        <v>78.5</v>
      </c>
      <c r="H150" s="48"/>
      <c r="I150" s="48"/>
      <c r="J150" s="47">
        <v>100</v>
      </c>
      <c r="K150" s="47">
        <v>79</v>
      </c>
      <c r="L150" s="110">
        <f t="shared" si="29"/>
        <v>73.356179999999995</v>
      </c>
      <c r="M150" s="22" t="str">
        <f t="shared" si="30"/>
        <v>normal</v>
      </c>
      <c r="N150" s="130">
        <f t="shared" si="31"/>
        <v>86.542999999999992</v>
      </c>
      <c r="O150" s="125" t="e">
        <f>#REF!</f>
        <v>#REF!</v>
      </c>
      <c r="P150" s="110">
        <f t="shared" si="32"/>
        <v>73.356179999999995</v>
      </c>
      <c r="Q150" s="126">
        <f t="shared" si="33"/>
        <v>86.542999999999992</v>
      </c>
      <c r="R150" s="119">
        <f t="shared" si="34"/>
        <v>79</v>
      </c>
      <c r="S150" s="120">
        <f t="shared" si="28"/>
        <v>86.542999999999992</v>
      </c>
      <c r="T150" s="110">
        <f t="shared" si="35"/>
        <v>79.949589999999986</v>
      </c>
      <c r="U150" s="22" t="str">
        <f t="shared" si="36"/>
        <v>warning</v>
      </c>
      <c r="V150" s="123">
        <f t="shared" si="37"/>
        <v>73.356179999999995</v>
      </c>
      <c r="W150" s="22" t="str">
        <f t="shared" si="38"/>
        <v>normal</v>
      </c>
      <c r="X150" s="110">
        <f t="shared" si="39"/>
        <v>66.762769999999989</v>
      </c>
      <c r="Y150" s="28" t="str">
        <f t="shared" si="40"/>
        <v>normal</v>
      </c>
    </row>
    <row r="151" spans="3:25" ht="14.5" x14ac:dyDescent="0.35">
      <c r="C151" s="65" t="s">
        <v>241</v>
      </c>
      <c r="D151" s="51"/>
      <c r="E151" s="51"/>
      <c r="F151" s="47">
        <v>28</v>
      </c>
      <c r="G151" s="47">
        <v>30.5</v>
      </c>
      <c r="H151" s="48"/>
      <c r="I151" s="48"/>
      <c r="J151" s="47">
        <v>50</v>
      </c>
      <c r="K151" s="47">
        <v>47</v>
      </c>
      <c r="L151" s="110">
        <f t="shared" si="29"/>
        <v>27.106179999999998</v>
      </c>
      <c r="M151" s="22" t="str">
        <f t="shared" si="30"/>
        <v>normal</v>
      </c>
      <c r="N151" s="130">
        <f t="shared" si="31"/>
        <v>40.292999999999999</v>
      </c>
      <c r="O151" s="125" t="e">
        <f>#REF!</f>
        <v>#REF!</v>
      </c>
      <c r="P151" s="110">
        <f t="shared" si="32"/>
        <v>27.106179999999998</v>
      </c>
      <c r="Q151" s="126">
        <f t="shared" si="33"/>
        <v>40.292999999999999</v>
      </c>
      <c r="R151" s="119">
        <f t="shared" si="34"/>
        <v>47</v>
      </c>
      <c r="S151" s="120">
        <f t="shared" si="28"/>
        <v>40.292999999999999</v>
      </c>
      <c r="T151" s="110">
        <f t="shared" si="35"/>
        <v>33.699590000000001</v>
      </c>
      <c r="U151" s="22" t="str">
        <f t="shared" si="36"/>
        <v>normal</v>
      </c>
      <c r="V151" s="123">
        <f t="shared" si="37"/>
        <v>27.106179999999998</v>
      </c>
      <c r="W151" s="22" t="str">
        <f t="shared" si="38"/>
        <v>normal</v>
      </c>
      <c r="X151" s="110">
        <f t="shared" si="39"/>
        <v>20.512769999999996</v>
      </c>
      <c r="Y151" s="28" t="str">
        <f t="shared" si="40"/>
        <v>normal</v>
      </c>
    </row>
    <row r="152" spans="3:25" ht="14.5" x14ac:dyDescent="0.35">
      <c r="C152" s="65" t="s">
        <v>242</v>
      </c>
      <c r="D152" s="51"/>
      <c r="E152" s="51"/>
      <c r="F152" s="47">
        <v>45</v>
      </c>
      <c r="G152" s="47">
        <v>43.5</v>
      </c>
      <c r="H152" s="48"/>
      <c r="I152" s="48"/>
      <c r="J152" s="47">
        <v>50</v>
      </c>
      <c r="K152" s="47">
        <v>45</v>
      </c>
      <c r="L152" s="110">
        <f t="shared" si="29"/>
        <v>34.11618</v>
      </c>
      <c r="M152" s="22" t="str">
        <f t="shared" si="30"/>
        <v>normal</v>
      </c>
      <c r="N152" s="130">
        <f t="shared" si="31"/>
        <v>47.303000000000004</v>
      </c>
      <c r="O152" s="125" t="e">
        <f>#REF!</f>
        <v>#REF!</v>
      </c>
      <c r="P152" s="110">
        <f t="shared" si="32"/>
        <v>34.11618</v>
      </c>
      <c r="Q152" s="126">
        <f t="shared" si="33"/>
        <v>47.303000000000004</v>
      </c>
      <c r="R152" s="119">
        <f t="shared" si="34"/>
        <v>45</v>
      </c>
      <c r="S152" s="120">
        <f t="shared" si="28"/>
        <v>47.303000000000004</v>
      </c>
      <c r="T152" s="110">
        <f t="shared" si="35"/>
        <v>40.709590000000006</v>
      </c>
      <c r="U152" s="22" t="str">
        <f t="shared" si="36"/>
        <v>normal</v>
      </c>
      <c r="V152" s="123">
        <f t="shared" si="37"/>
        <v>34.11618</v>
      </c>
      <c r="W152" s="22" t="str">
        <f t="shared" si="38"/>
        <v>normal</v>
      </c>
      <c r="X152" s="110">
        <f t="shared" si="39"/>
        <v>27.522770000000001</v>
      </c>
      <c r="Y152" s="28" t="str">
        <f t="shared" si="40"/>
        <v>normal</v>
      </c>
    </row>
    <row r="153" spans="3:25" ht="14.5" x14ac:dyDescent="0.35">
      <c r="C153" s="65" t="s">
        <v>243</v>
      </c>
      <c r="D153" s="51"/>
      <c r="E153" s="51"/>
      <c r="F153" s="47">
        <v>63</v>
      </c>
      <c r="G153" s="47">
        <v>71.5</v>
      </c>
      <c r="H153" s="48"/>
      <c r="I153" s="48"/>
      <c r="J153" s="47">
        <v>90</v>
      </c>
      <c r="K153" s="47">
        <v>73</v>
      </c>
      <c r="L153" s="110">
        <f t="shared" si="29"/>
        <v>62.61618</v>
      </c>
      <c r="M153" s="22" t="str">
        <f t="shared" si="30"/>
        <v>normal</v>
      </c>
      <c r="N153" s="130">
        <f t="shared" si="31"/>
        <v>75.802999999999997</v>
      </c>
      <c r="O153" s="125" t="e">
        <f>#REF!</f>
        <v>#REF!</v>
      </c>
      <c r="P153" s="110">
        <f t="shared" si="32"/>
        <v>62.61618</v>
      </c>
      <c r="Q153" s="126">
        <f t="shared" si="33"/>
        <v>75.802999999999997</v>
      </c>
      <c r="R153" s="119">
        <f t="shared" si="34"/>
        <v>73</v>
      </c>
      <c r="S153" s="120">
        <f t="shared" si="28"/>
        <v>75.802999999999997</v>
      </c>
      <c r="T153" s="110">
        <f t="shared" si="35"/>
        <v>69.209589999999992</v>
      </c>
      <c r="U153" s="22" t="str">
        <f t="shared" si="36"/>
        <v>normal</v>
      </c>
      <c r="V153" s="123">
        <f t="shared" si="37"/>
        <v>62.61618</v>
      </c>
      <c r="W153" s="22" t="str">
        <f t="shared" si="38"/>
        <v>normal</v>
      </c>
      <c r="X153" s="110">
        <f t="shared" si="39"/>
        <v>56.022769999999994</v>
      </c>
      <c r="Y153" s="28" t="str">
        <f t="shared" si="40"/>
        <v>normal</v>
      </c>
    </row>
    <row r="154" spans="3:25" ht="15" thickBot="1" x14ac:dyDescent="0.4">
      <c r="C154" s="74" t="s">
        <v>244</v>
      </c>
      <c r="D154" s="75"/>
      <c r="E154" s="75"/>
      <c r="F154" s="76">
        <v>68</v>
      </c>
      <c r="G154" s="76">
        <v>67.5</v>
      </c>
      <c r="H154" s="77"/>
      <c r="I154" s="77"/>
      <c r="J154" s="76">
        <v>80</v>
      </c>
      <c r="K154" s="76">
        <v>65</v>
      </c>
      <c r="L154" s="113">
        <f t="shared" si="29"/>
        <v>58.356179999999995</v>
      </c>
      <c r="M154" s="31" t="str">
        <f t="shared" si="30"/>
        <v>normal</v>
      </c>
      <c r="N154" s="131">
        <f t="shared" si="31"/>
        <v>71.542999999999992</v>
      </c>
      <c r="O154" s="127" t="e">
        <f>#REF!</f>
        <v>#REF!</v>
      </c>
      <c r="P154" s="113">
        <f t="shared" si="32"/>
        <v>58.356179999999995</v>
      </c>
      <c r="Q154" s="128">
        <f t="shared" si="33"/>
        <v>71.542999999999992</v>
      </c>
      <c r="R154" s="121">
        <f t="shared" si="34"/>
        <v>65</v>
      </c>
      <c r="S154" s="122">
        <f t="shared" si="28"/>
        <v>71.542999999999992</v>
      </c>
      <c r="T154" s="113">
        <f t="shared" si="35"/>
        <v>64.949589999999986</v>
      </c>
      <c r="U154" s="31" t="str">
        <f t="shared" si="36"/>
        <v>normal</v>
      </c>
      <c r="V154" s="124">
        <f>S154-2*$J$197</f>
        <v>58.356179999999995</v>
      </c>
      <c r="W154" s="31" t="str">
        <f t="shared" si="38"/>
        <v>normal</v>
      </c>
      <c r="X154" s="113">
        <f t="shared" si="39"/>
        <v>51.762769999999989</v>
      </c>
      <c r="Y154" s="32" t="str">
        <f t="shared" si="40"/>
        <v>normal</v>
      </c>
    </row>
    <row r="155" spans="3:25" s="10" customFormat="1" ht="15" thickBot="1" x14ac:dyDescent="0.4">
      <c r="C155" s="35"/>
      <c r="D155" s="36"/>
      <c r="E155" s="36"/>
      <c r="F155" s="36"/>
      <c r="G155" s="36"/>
      <c r="I155" s="11"/>
      <c r="J155" s="11"/>
      <c r="L155" s="37"/>
      <c r="O155" s="59" t="e">
        <f>AVERAGE(O120:O141)</f>
        <v>#REF!</v>
      </c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3:25" ht="15" thickTop="1" x14ac:dyDescent="0.35">
      <c r="C156" s="231" t="s">
        <v>49</v>
      </c>
      <c r="D156" s="231" t="s">
        <v>50</v>
      </c>
      <c r="E156" s="231" t="s">
        <v>51</v>
      </c>
      <c r="F156" s="231" t="s">
        <v>52</v>
      </c>
      <c r="G156" s="231" t="s">
        <v>53</v>
      </c>
      <c r="L156" s="10"/>
      <c r="M156" s="10"/>
      <c r="N156" s="10"/>
      <c r="U156" s="34"/>
      <c r="V156" s="34"/>
      <c r="W156" s="34"/>
      <c r="X156" s="34"/>
      <c r="Y156" s="34"/>
    </row>
    <row r="157" spans="3:25" ht="14.5" x14ac:dyDescent="0.35">
      <c r="C157" s="232" t="s">
        <v>102</v>
      </c>
      <c r="D157" s="233">
        <v>71.643000000000001</v>
      </c>
      <c r="E157" s="233">
        <v>0.32200000000000001</v>
      </c>
      <c r="F157" s="233">
        <v>222.68</v>
      </c>
      <c r="G157" s="234">
        <v>0</v>
      </c>
      <c r="H157" s="204"/>
      <c r="I157" s="204"/>
      <c r="J157" s="204"/>
      <c r="K157" s="204"/>
      <c r="L157" s="204"/>
      <c r="M157" s="10"/>
      <c r="N157" s="10"/>
      <c r="O157" s="10"/>
      <c r="P157" s="10"/>
      <c r="Q157" s="10"/>
    </row>
    <row r="158" spans="3:25" ht="14.5" x14ac:dyDescent="0.35">
      <c r="C158" s="235" t="s">
        <v>107</v>
      </c>
      <c r="D158" s="236">
        <v>-12.6</v>
      </c>
      <c r="E158" s="236">
        <v>1.88</v>
      </c>
      <c r="F158" s="236">
        <v>-6.72</v>
      </c>
      <c r="G158" s="236">
        <v>0</v>
      </c>
      <c r="H158" s="204"/>
      <c r="I158" s="204"/>
      <c r="J158" s="204"/>
      <c r="K158" s="204"/>
      <c r="L158" s="205"/>
    </row>
    <row r="159" spans="3:25" ht="14.5" x14ac:dyDescent="0.35">
      <c r="C159" s="235" t="s">
        <v>109</v>
      </c>
      <c r="D159" s="55">
        <v>-11.73</v>
      </c>
      <c r="E159" s="55">
        <v>1.88</v>
      </c>
      <c r="F159" s="55">
        <v>-6.25</v>
      </c>
      <c r="G159" s="55">
        <v>0</v>
      </c>
      <c r="H159" s="204"/>
      <c r="I159" s="204"/>
      <c r="J159" s="204"/>
      <c r="K159" s="204"/>
      <c r="L159" s="204"/>
    </row>
    <row r="160" spans="3:25" ht="14.5" x14ac:dyDescent="0.35">
      <c r="C160" s="235" t="s">
        <v>111</v>
      </c>
      <c r="D160" s="55">
        <v>1.32</v>
      </c>
      <c r="E160" s="55">
        <v>1.88</v>
      </c>
      <c r="F160" s="55">
        <v>0.7</v>
      </c>
      <c r="G160" s="55">
        <v>0.48399999999999999</v>
      </c>
      <c r="H160" s="204"/>
      <c r="I160" s="204"/>
      <c r="J160" s="204"/>
      <c r="K160" s="204"/>
      <c r="L160" s="204"/>
    </row>
    <row r="161" spans="1:30" ht="14.5" x14ac:dyDescent="0.35">
      <c r="C161" s="235" t="s">
        <v>113</v>
      </c>
      <c r="D161" s="55">
        <v>7.23</v>
      </c>
      <c r="E161" s="55">
        <v>1.88</v>
      </c>
      <c r="F161" s="55">
        <v>3.86</v>
      </c>
      <c r="G161" s="55">
        <v>0</v>
      </c>
      <c r="H161" s="204"/>
      <c r="I161" s="204"/>
      <c r="J161" s="204"/>
      <c r="K161" s="204"/>
      <c r="L161" s="204"/>
    </row>
    <row r="162" spans="1:30" ht="15.75" customHeight="1" x14ac:dyDescent="0.35">
      <c r="C162" s="235" t="s">
        <v>115</v>
      </c>
      <c r="D162" s="55">
        <v>-5.18</v>
      </c>
      <c r="E162" s="55">
        <v>1.88</v>
      </c>
      <c r="F162" s="55">
        <v>-2.76</v>
      </c>
      <c r="G162" s="55">
        <v>6.0000000000000001E-3</v>
      </c>
      <c r="H162" s="204"/>
      <c r="I162" s="204"/>
      <c r="J162" s="204"/>
      <c r="K162" s="204"/>
      <c r="L162" s="204"/>
    </row>
    <row r="163" spans="1:30" ht="15.75" customHeight="1" x14ac:dyDescent="0.35">
      <c r="C163" s="235" t="s">
        <v>116</v>
      </c>
      <c r="D163" s="55">
        <v>2.86</v>
      </c>
      <c r="E163" s="55">
        <v>1.88</v>
      </c>
      <c r="F163" s="55">
        <v>1.52</v>
      </c>
      <c r="G163" s="55">
        <v>0.129</v>
      </c>
      <c r="H163" s="204"/>
      <c r="I163" s="204"/>
      <c r="J163" s="204"/>
      <c r="K163" s="204"/>
      <c r="L163" s="205"/>
    </row>
    <row r="164" spans="1:30" ht="15.75" customHeight="1" x14ac:dyDescent="0.35">
      <c r="C164" s="235" t="s">
        <v>118</v>
      </c>
      <c r="D164" s="55">
        <v>13.57</v>
      </c>
      <c r="E164" s="55">
        <v>1.88</v>
      </c>
      <c r="F164" s="55">
        <v>7.23</v>
      </c>
      <c r="G164" s="55">
        <v>0</v>
      </c>
      <c r="H164" s="204"/>
      <c r="I164" s="204"/>
      <c r="J164" s="204"/>
      <c r="K164" s="204"/>
      <c r="L164" s="205"/>
    </row>
    <row r="165" spans="1:30" ht="15.75" customHeight="1" x14ac:dyDescent="0.35">
      <c r="C165" s="235" t="s">
        <v>120</v>
      </c>
      <c r="D165" s="55">
        <v>15.65</v>
      </c>
      <c r="E165" s="55">
        <v>1.88</v>
      </c>
      <c r="F165" s="55">
        <v>8.34</v>
      </c>
      <c r="G165" s="55">
        <v>0</v>
      </c>
      <c r="H165" s="204"/>
      <c r="I165" s="204"/>
      <c r="J165" s="204"/>
      <c r="K165" s="204"/>
      <c r="L165" s="205"/>
    </row>
    <row r="166" spans="1:30" ht="15.75" customHeight="1" x14ac:dyDescent="0.35">
      <c r="C166" s="235" t="s">
        <v>122</v>
      </c>
      <c r="D166" s="55">
        <v>-4.3099999999999996</v>
      </c>
      <c r="E166" s="55">
        <v>1.88</v>
      </c>
      <c r="F166" s="55">
        <v>-2.2999999999999998</v>
      </c>
      <c r="G166" s="55">
        <v>2.3E-2</v>
      </c>
      <c r="H166" s="204"/>
      <c r="I166" s="204"/>
      <c r="J166" s="204"/>
      <c r="K166" s="204"/>
      <c r="L166" s="205"/>
    </row>
    <row r="167" spans="1:30" ht="15.75" customHeight="1" x14ac:dyDescent="0.35">
      <c r="C167" s="235" t="s">
        <v>124</v>
      </c>
      <c r="D167" s="55">
        <v>17.82</v>
      </c>
      <c r="E167" s="55">
        <v>1.88</v>
      </c>
      <c r="F167" s="55">
        <v>9.5</v>
      </c>
      <c r="G167" s="55">
        <v>0</v>
      </c>
    </row>
    <row r="168" spans="1:30" ht="15.75" customHeight="1" x14ac:dyDescent="0.35">
      <c r="C168" s="235" t="s">
        <v>125</v>
      </c>
      <c r="D168" s="55">
        <v>10.48</v>
      </c>
      <c r="E168" s="55">
        <v>1.88</v>
      </c>
      <c r="F168" s="55">
        <v>5.59</v>
      </c>
      <c r="G168" s="55">
        <v>0</v>
      </c>
    </row>
    <row r="169" spans="1:30" ht="15.75" customHeight="1" x14ac:dyDescent="0.35">
      <c r="C169" s="235" t="s">
        <v>126</v>
      </c>
      <c r="D169" s="55">
        <v>4.8600000000000003</v>
      </c>
      <c r="E169" s="55">
        <v>1.88</v>
      </c>
      <c r="F169" s="55">
        <v>2.59</v>
      </c>
      <c r="G169" s="55">
        <v>0.01</v>
      </c>
    </row>
    <row r="170" spans="1:30" ht="15.75" customHeight="1" x14ac:dyDescent="0.35">
      <c r="C170" s="235" t="s">
        <v>127</v>
      </c>
      <c r="D170" s="55">
        <v>9.86</v>
      </c>
      <c r="E170" s="55">
        <v>1.88</v>
      </c>
      <c r="F170" s="55">
        <v>5.25</v>
      </c>
      <c r="G170" s="55">
        <v>0</v>
      </c>
    </row>
    <row r="171" spans="1:30" ht="15.75" customHeight="1" x14ac:dyDescent="0.35">
      <c r="C171" s="235" t="s">
        <v>128</v>
      </c>
      <c r="D171" s="55">
        <v>-31.89</v>
      </c>
      <c r="E171" s="55">
        <v>1.88</v>
      </c>
      <c r="F171" s="55">
        <v>-17</v>
      </c>
      <c r="G171" s="55">
        <v>0</v>
      </c>
    </row>
    <row r="172" spans="1:30" ht="15.75" customHeight="1" x14ac:dyDescent="0.35">
      <c r="C172" s="235" t="s">
        <v>129</v>
      </c>
      <c r="D172" s="55">
        <v>-8.64</v>
      </c>
      <c r="E172" s="55">
        <v>1.88</v>
      </c>
      <c r="F172" s="55">
        <v>-4.6100000000000003</v>
      </c>
      <c r="G172" s="55">
        <v>0</v>
      </c>
    </row>
    <row r="173" spans="1:30" ht="15.75" customHeight="1" x14ac:dyDescent="0.35">
      <c r="C173" s="235" t="s">
        <v>130</v>
      </c>
      <c r="D173" s="55">
        <v>2.94</v>
      </c>
      <c r="E173" s="55">
        <v>1.88</v>
      </c>
      <c r="F173" s="55">
        <v>1.57</v>
      </c>
      <c r="G173" s="55">
        <v>0.11899999999999999</v>
      </c>
    </row>
    <row r="174" spans="1:30" ht="15.75" customHeight="1" x14ac:dyDescent="0.35">
      <c r="C174" s="235" t="s">
        <v>131</v>
      </c>
      <c r="D174" s="55">
        <v>10.61</v>
      </c>
      <c r="E174" s="55">
        <v>1.88</v>
      </c>
      <c r="F174" s="55">
        <v>5.65</v>
      </c>
      <c r="G174" s="55">
        <v>0</v>
      </c>
    </row>
    <row r="175" spans="1:30" ht="15.75" customHeight="1" x14ac:dyDescent="0.35">
      <c r="C175" s="235" t="s">
        <v>132</v>
      </c>
      <c r="D175" s="55">
        <v>-2.35</v>
      </c>
      <c r="E175" s="55">
        <v>1.88</v>
      </c>
      <c r="F175" s="55">
        <v>-1.25</v>
      </c>
      <c r="G175" s="55">
        <v>0.21199999999999999</v>
      </c>
    </row>
    <row r="176" spans="1:30" s="10" customFormat="1" ht="15.75" customHeight="1" x14ac:dyDescent="0.35">
      <c r="A176" s="11"/>
      <c r="B176" s="11"/>
      <c r="C176" s="235" t="s">
        <v>133</v>
      </c>
      <c r="D176" s="55">
        <v>-11.98</v>
      </c>
      <c r="E176" s="55">
        <v>1.88</v>
      </c>
      <c r="F176" s="55">
        <v>-6.38</v>
      </c>
      <c r="G176" s="55">
        <v>0</v>
      </c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s="10" customFormat="1" ht="15.75" customHeight="1" x14ac:dyDescent="0.35">
      <c r="A177" s="11"/>
      <c r="B177" s="11"/>
      <c r="C177" s="235" t="s">
        <v>134</v>
      </c>
      <c r="D177" s="55">
        <v>15.02</v>
      </c>
      <c r="E177" s="55">
        <v>1.88</v>
      </c>
      <c r="F177" s="55">
        <v>8.01</v>
      </c>
      <c r="G177" s="55">
        <v>0</v>
      </c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s="10" customFormat="1" ht="15.75" customHeight="1" x14ac:dyDescent="0.35">
      <c r="A178" s="11"/>
      <c r="B178" s="11"/>
      <c r="C178" s="235" t="s">
        <v>135</v>
      </c>
      <c r="D178" s="55">
        <v>11.9</v>
      </c>
      <c r="E178" s="55">
        <v>1.88</v>
      </c>
      <c r="F178" s="55">
        <v>6.34</v>
      </c>
      <c r="G178" s="55">
        <v>0</v>
      </c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s="10" customFormat="1" ht="15.75" customHeight="1" x14ac:dyDescent="0.35">
      <c r="A179" s="11"/>
      <c r="B179" s="11"/>
      <c r="C179" s="235" t="s">
        <v>250</v>
      </c>
      <c r="D179" s="55">
        <v>-10.1</v>
      </c>
      <c r="E179" s="55">
        <v>1.88</v>
      </c>
      <c r="F179" s="55">
        <v>-5.38</v>
      </c>
      <c r="G179" s="55">
        <v>0</v>
      </c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s="10" customFormat="1" ht="15.75" customHeight="1" x14ac:dyDescent="0.35">
      <c r="A180" s="11"/>
      <c r="B180" s="11"/>
      <c r="C180" s="235" t="s">
        <v>251</v>
      </c>
      <c r="D180" s="55">
        <v>17.649999999999999</v>
      </c>
      <c r="E180" s="55">
        <v>1.88</v>
      </c>
      <c r="F180" s="55">
        <v>9.41</v>
      </c>
      <c r="G180" s="55">
        <v>0</v>
      </c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s="10" customFormat="1" ht="15.75" customHeight="1" x14ac:dyDescent="0.35">
      <c r="A181" s="11"/>
      <c r="B181" s="11"/>
      <c r="C181" s="235" t="s">
        <v>252</v>
      </c>
      <c r="D181" s="55">
        <v>2.36</v>
      </c>
      <c r="E181" s="55">
        <v>1.88</v>
      </c>
      <c r="F181" s="55">
        <v>1.26</v>
      </c>
      <c r="G181" s="55">
        <v>0.21</v>
      </c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s="10" customFormat="1" ht="15.75" customHeight="1" x14ac:dyDescent="0.35">
      <c r="A182" s="11"/>
      <c r="B182" s="11"/>
      <c r="C182" s="235" t="s">
        <v>253</v>
      </c>
      <c r="D182" s="55">
        <v>1.23</v>
      </c>
      <c r="E182" s="55">
        <v>1.88</v>
      </c>
      <c r="F182" s="55">
        <v>0.66</v>
      </c>
      <c r="G182" s="55">
        <v>0.51200000000000001</v>
      </c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s="10" customFormat="1" ht="15.75" customHeight="1" x14ac:dyDescent="0.35">
      <c r="A183" s="11"/>
      <c r="B183" s="11"/>
      <c r="C183" s="235" t="s">
        <v>254</v>
      </c>
      <c r="D183" s="55">
        <v>-19.559999999999999</v>
      </c>
      <c r="E183" s="55">
        <v>1.88</v>
      </c>
      <c r="F183" s="55">
        <v>-10.43</v>
      </c>
      <c r="G183" s="55">
        <v>0</v>
      </c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s="10" customFormat="1" ht="15.75" customHeight="1" x14ac:dyDescent="0.35">
      <c r="A184" s="11"/>
      <c r="B184" s="11"/>
      <c r="C184" s="235" t="s">
        <v>255</v>
      </c>
      <c r="D184" s="55">
        <v>-21.18</v>
      </c>
      <c r="E184" s="55">
        <v>1.88</v>
      </c>
      <c r="F184" s="55">
        <v>-11.29</v>
      </c>
      <c r="G184" s="55">
        <v>0</v>
      </c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s="10" customFormat="1" ht="15.75" customHeight="1" x14ac:dyDescent="0.35">
      <c r="A185" s="11"/>
      <c r="B185" s="11"/>
      <c r="C185" s="235" t="s">
        <v>256</v>
      </c>
      <c r="D185" s="55">
        <v>7.48</v>
      </c>
      <c r="E185" s="55">
        <v>1.88</v>
      </c>
      <c r="F185" s="55">
        <v>3.99</v>
      </c>
      <c r="G185" s="55">
        <v>0</v>
      </c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s="10" customFormat="1" ht="15.75" customHeight="1" x14ac:dyDescent="0.35">
      <c r="A186" s="11"/>
      <c r="B186" s="11"/>
      <c r="C186" s="235" t="s">
        <v>257</v>
      </c>
      <c r="D186" s="55">
        <v>16.57</v>
      </c>
      <c r="E186" s="55">
        <v>1.88</v>
      </c>
      <c r="F186" s="55">
        <v>8.83</v>
      </c>
      <c r="G186" s="55">
        <v>0</v>
      </c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s="10" customFormat="1" ht="15.75" customHeight="1" x14ac:dyDescent="0.35">
      <c r="A187" s="11"/>
      <c r="B187" s="11"/>
      <c r="C187" s="235" t="s">
        <v>258</v>
      </c>
      <c r="D187" s="55">
        <v>12.73</v>
      </c>
      <c r="E187" s="55">
        <v>1.88</v>
      </c>
      <c r="F187" s="55">
        <v>6.79</v>
      </c>
      <c r="G187" s="55">
        <v>0</v>
      </c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s="10" customFormat="1" ht="15.75" customHeight="1" x14ac:dyDescent="0.35">
      <c r="A188" s="11"/>
      <c r="B188" s="11"/>
      <c r="C188" s="235" t="s">
        <v>259</v>
      </c>
      <c r="D188" s="55">
        <v>9.27</v>
      </c>
      <c r="E188" s="55">
        <v>1.88</v>
      </c>
      <c r="F188" s="55">
        <v>4.9400000000000004</v>
      </c>
      <c r="G188" s="55">
        <v>0</v>
      </c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s="10" customFormat="1" ht="15.75" customHeight="1" x14ac:dyDescent="0.35">
      <c r="A189" s="11"/>
      <c r="B189" s="11"/>
      <c r="C189" s="235" t="s">
        <v>260</v>
      </c>
      <c r="D189" s="55">
        <v>-28.31</v>
      </c>
      <c r="E189" s="55">
        <v>1.88</v>
      </c>
      <c r="F189" s="55">
        <v>-15.09</v>
      </c>
      <c r="G189" s="55">
        <v>0</v>
      </c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s="10" customFormat="1" ht="15.75" customHeight="1" x14ac:dyDescent="0.35">
      <c r="A190" s="11"/>
      <c r="B190" s="11"/>
      <c r="C190" s="235" t="s">
        <v>261</v>
      </c>
      <c r="D190" s="55">
        <v>-22.18</v>
      </c>
      <c r="E190" s="55">
        <v>1.88</v>
      </c>
      <c r="F190" s="55">
        <v>-11.83</v>
      </c>
      <c r="G190" s="55">
        <v>0</v>
      </c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s="10" customFormat="1" ht="15.75" customHeight="1" x14ac:dyDescent="0.35">
      <c r="A191" s="11"/>
      <c r="B191" s="11"/>
      <c r="C191" s="235" t="s">
        <v>262</v>
      </c>
      <c r="D191" s="55">
        <v>5.36</v>
      </c>
      <c r="E191" s="55">
        <v>1.88</v>
      </c>
      <c r="F191" s="55">
        <v>2.86</v>
      </c>
      <c r="G191" s="55">
        <v>5.0000000000000001E-3</v>
      </c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s="10" customFormat="1" ht="15.75" customHeight="1" x14ac:dyDescent="0.35">
      <c r="A192" s="11"/>
      <c r="B192" s="11"/>
      <c r="C192" s="235" t="s">
        <v>263</v>
      </c>
      <c r="D192" s="55">
        <v>-6.73</v>
      </c>
      <c r="E192" s="55">
        <v>1.88</v>
      </c>
      <c r="F192" s="55">
        <v>-3.59</v>
      </c>
      <c r="G192" s="55">
        <v>0</v>
      </c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s="10" customFormat="1" ht="15.75" customHeight="1" x14ac:dyDescent="0.35">
      <c r="A193" s="11"/>
      <c r="B193" s="11"/>
      <c r="C193" s="237" t="s">
        <v>136</v>
      </c>
      <c r="D193" s="56">
        <v>4.2999999999999997E-2</v>
      </c>
      <c r="E193" s="56">
        <v>0.45500000000000002</v>
      </c>
      <c r="F193" s="56">
        <v>0.09</v>
      </c>
      <c r="G193" s="56">
        <v>0.92500000000000004</v>
      </c>
      <c r="I193" s="40"/>
      <c r="J193" s="97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s="10" customFormat="1" ht="15.75" customHeight="1" x14ac:dyDescent="0.35">
      <c r="A194" s="11"/>
      <c r="B194" s="11"/>
      <c r="C194" s="237" t="s">
        <v>137</v>
      </c>
      <c r="D194" s="56">
        <v>-1.121</v>
      </c>
      <c r="E194" s="56">
        <v>0.45500000000000002</v>
      </c>
      <c r="F194" s="56">
        <v>-2.46</v>
      </c>
      <c r="G194" s="56">
        <v>1.4999999999999999E-2</v>
      </c>
      <c r="I194" s="40"/>
      <c r="J194" s="97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s="10" customFormat="1" ht="15.75" customHeight="1" x14ac:dyDescent="0.35">
      <c r="A195" s="11"/>
      <c r="B195" s="11"/>
      <c r="C195" s="237" t="s">
        <v>138</v>
      </c>
      <c r="D195" s="56">
        <v>1.079</v>
      </c>
      <c r="E195" s="56">
        <v>0.45500000000000002</v>
      </c>
      <c r="F195" s="56">
        <v>2.37</v>
      </c>
      <c r="G195" s="56">
        <v>1.9E-2</v>
      </c>
      <c r="I195" s="40" t="s">
        <v>56</v>
      </c>
      <c r="J195" s="99">
        <v>0.93569999999999998</v>
      </c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s="10" customFormat="1" ht="25" customHeight="1" x14ac:dyDescent="0.35">
      <c r="A196" s="11"/>
      <c r="B196" s="11"/>
      <c r="C196" s="238" t="s">
        <v>139</v>
      </c>
      <c r="D196" s="56">
        <v>2.67</v>
      </c>
      <c r="E196" s="56">
        <v>2.65</v>
      </c>
      <c r="F196" s="56">
        <v>1</v>
      </c>
      <c r="G196" s="56">
        <v>0.316</v>
      </c>
      <c r="I196" s="40" t="s">
        <v>58</v>
      </c>
      <c r="J196" s="99">
        <v>0.86799999999999999</v>
      </c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ht="27.65" customHeight="1" x14ac:dyDescent="0.35">
      <c r="C197" s="132" t="s">
        <v>142</v>
      </c>
      <c r="D197" s="133">
        <v>3.29</v>
      </c>
      <c r="E197" s="133">
        <v>2.65</v>
      </c>
      <c r="F197" s="133">
        <v>1.24</v>
      </c>
      <c r="G197" s="133">
        <v>0.216</v>
      </c>
      <c r="I197" s="241" t="s">
        <v>60</v>
      </c>
      <c r="J197" s="243">
        <v>6.5934100000000004</v>
      </c>
    </row>
    <row r="198" spans="1:30" ht="42" customHeight="1" x14ac:dyDescent="0.35">
      <c r="C198" s="132" t="s">
        <v>145</v>
      </c>
      <c r="D198" s="133">
        <v>-6</v>
      </c>
      <c r="E198" s="133">
        <v>2.65</v>
      </c>
      <c r="F198" s="133">
        <v>-2.2599999999999998</v>
      </c>
      <c r="G198" s="133">
        <v>2.5000000000000001E-2</v>
      </c>
      <c r="H198" s="11"/>
      <c r="I198" s="11"/>
      <c r="J198" s="11"/>
      <c r="K198" s="11"/>
    </row>
    <row r="199" spans="1:30" ht="15.75" customHeight="1" x14ac:dyDescent="0.35">
      <c r="C199" s="132" t="s">
        <v>148</v>
      </c>
      <c r="D199" s="133">
        <v>-4.42</v>
      </c>
      <c r="E199" s="133">
        <v>2.65</v>
      </c>
      <c r="F199" s="133">
        <v>-1.67</v>
      </c>
      <c r="G199" s="133">
        <v>9.7000000000000003E-2</v>
      </c>
      <c r="H199" s="11"/>
      <c r="I199" s="11"/>
      <c r="J199" s="11"/>
      <c r="K199" s="11"/>
    </row>
    <row r="200" spans="1:30" ht="18.5" customHeight="1" x14ac:dyDescent="0.35">
      <c r="C200" s="132" t="s">
        <v>151</v>
      </c>
      <c r="D200" s="133">
        <v>3.12</v>
      </c>
      <c r="E200" s="133">
        <v>2.65</v>
      </c>
      <c r="F200" s="133">
        <v>1.18</v>
      </c>
      <c r="G200" s="133">
        <v>0.24</v>
      </c>
    </row>
    <row r="201" spans="1:30" ht="19.5" customHeight="1" x14ac:dyDescent="0.35">
      <c r="C201" s="132" t="s">
        <v>154</v>
      </c>
      <c r="D201" s="133">
        <v>-0.17</v>
      </c>
      <c r="E201" s="133">
        <v>2.65</v>
      </c>
      <c r="F201" s="133">
        <v>-0.06</v>
      </c>
      <c r="G201" s="133">
        <v>0.95</v>
      </c>
    </row>
    <row r="202" spans="1:30" ht="15.75" customHeight="1" x14ac:dyDescent="0.35">
      <c r="C202" s="132" t="s">
        <v>157</v>
      </c>
      <c r="D202" s="133">
        <v>3.37</v>
      </c>
      <c r="E202" s="133">
        <v>2.65</v>
      </c>
      <c r="F202" s="133">
        <v>1.27</v>
      </c>
      <c r="G202" s="133">
        <v>0.20499999999999999</v>
      </c>
    </row>
    <row r="203" spans="1:30" ht="15.75" customHeight="1" x14ac:dyDescent="0.35">
      <c r="C203" s="132" t="s">
        <v>160</v>
      </c>
      <c r="D203" s="133">
        <v>-0.08</v>
      </c>
      <c r="E203" s="133">
        <v>2.65</v>
      </c>
      <c r="F203" s="133">
        <v>-0.03</v>
      </c>
      <c r="G203" s="133">
        <v>0.97499999999999998</v>
      </c>
    </row>
    <row r="204" spans="1:30" s="10" customFormat="1" ht="15.75" customHeight="1" x14ac:dyDescent="0.35">
      <c r="A204" s="11"/>
      <c r="B204" s="11"/>
      <c r="C204" s="132" t="s">
        <v>163</v>
      </c>
      <c r="D204" s="133">
        <v>-4.75</v>
      </c>
      <c r="E204" s="133">
        <v>2.65</v>
      </c>
      <c r="F204" s="133">
        <v>-1.79</v>
      </c>
      <c r="G204" s="133">
        <v>7.4999999999999997E-2</v>
      </c>
      <c r="L204" s="11"/>
      <c r="M204" s="11"/>
      <c r="N204" s="11"/>
      <c r="O204" s="11"/>
      <c r="P204" s="11"/>
      <c r="Q204" s="11"/>
    </row>
    <row r="205" spans="1:30" s="10" customFormat="1" ht="15.75" customHeight="1" x14ac:dyDescent="0.35">
      <c r="A205" s="11"/>
      <c r="B205" s="11"/>
      <c r="C205" s="132" t="s">
        <v>166</v>
      </c>
      <c r="D205" s="133">
        <v>-0.5</v>
      </c>
      <c r="E205" s="133">
        <v>2.65</v>
      </c>
      <c r="F205" s="133">
        <v>-0.19</v>
      </c>
      <c r="G205" s="133">
        <v>0.85</v>
      </c>
      <c r="L205" s="11"/>
      <c r="M205" s="11"/>
      <c r="N205" s="11"/>
      <c r="O205" s="11"/>
      <c r="P205" s="11"/>
      <c r="Q205" s="11"/>
    </row>
    <row r="206" spans="1:30" s="10" customFormat="1" ht="15.75" customHeight="1" x14ac:dyDescent="0.35">
      <c r="A206" s="11"/>
      <c r="B206" s="11"/>
      <c r="C206" s="132" t="s">
        <v>169</v>
      </c>
      <c r="D206" s="133">
        <v>0.21</v>
      </c>
      <c r="E206" s="133">
        <v>2.65</v>
      </c>
      <c r="F206" s="133">
        <v>0.08</v>
      </c>
      <c r="G206" s="133">
        <v>0.93799999999999994</v>
      </c>
      <c r="H206" s="11"/>
      <c r="I206" s="11"/>
      <c r="L206" s="11"/>
      <c r="M206" s="11"/>
      <c r="N206" s="11"/>
      <c r="O206" s="11"/>
      <c r="P206" s="11"/>
      <c r="Q206" s="11"/>
    </row>
    <row r="207" spans="1:30" s="10" customFormat="1" ht="15.75" customHeight="1" x14ac:dyDescent="0.35">
      <c r="A207" s="11"/>
      <c r="B207" s="11"/>
      <c r="C207" s="132" t="s">
        <v>172</v>
      </c>
      <c r="D207" s="133">
        <v>-6.54</v>
      </c>
      <c r="E207" s="133">
        <v>2.65</v>
      </c>
      <c r="F207" s="133">
        <v>-2.4700000000000002</v>
      </c>
      <c r="G207" s="133">
        <v>1.4E-2</v>
      </c>
      <c r="H207" s="11"/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1:30" s="10" customFormat="1" ht="15.75" customHeight="1" x14ac:dyDescent="0.35">
      <c r="A208" s="11"/>
      <c r="B208" s="11"/>
      <c r="C208" s="132" t="s">
        <v>175</v>
      </c>
      <c r="D208" s="133">
        <v>2.08</v>
      </c>
      <c r="E208" s="133">
        <v>2.65</v>
      </c>
      <c r="F208" s="133">
        <v>0.78</v>
      </c>
      <c r="G208" s="133">
        <v>0.433</v>
      </c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10" customFormat="1" ht="15.75" customHeight="1" x14ac:dyDescent="0.35">
      <c r="A209" s="11"/>
      <c r="B209" s="11"/>
      <c r="C209" s="132" t="s">
        <v>178</v>
      </c>
      <c r="D209" s="133">
        <v>-1.67</v>
      </c>
      <c r="E209" s="133">
        <v>2.65</v>
      </c>
      <c r="F209" s="133">
        <v>-0.63</v>
      </c>
      <c r="G209" s="133">
        <v>0.53</v>
      </c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10" customFormat="1" ht="15.75" customHeight="1" x14ac:dyDescent="0.35">
      <c r="A210" s="11"/>
      <c r="B210" s="11"/>
      <c r="C210" s="132" t="s">
        <v>181</v>
      </c>
      <c r="D210" s="133">
        <v>-2.42</v>
      </c>
      <c r="E210" s="133">
        <v>2.65</v>
      </c>
      <c r="F210" s="133">
        <v>-0.91</v>
      </c>
      <c r="G210" s="133">
        <v>0.36299999999999999</v>
      </c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s="10" customFormat="1" ht="15.75" customHeight="1" x14ac:dyDescent="0.35">
      <c r="A211" s="11"/>
      <c r="B211" s="11"/>
      <c r="C211" s="132" t="s">
        <v>184</v>
      </c>
      <c r="D211" s="133">
        <v>7.25</v>
      </c>
      <c r="E211" s="133">
        <v>2.65</v>
      </c>
      <c r="F211" s="133">
        <v>2.73</v>
      </c>
      <c r="G211" s="133">
        <v>7.0000000000000001E-3</v>
      </c>
      <c r="H211" s="11"/>
      <c r="I211" s="11"/>
      <c r="J211" s="11"/>
      <c r="K211" s="11"/>
      <c r="L211" s="11"/>
      <c r="M211" s="11"/>
      <c r="N211" s="11"/>
      <c r="O211" s="11"/>
      <c r="P211" s="11"/>
      <c r="Q211" s="11"/>
    </row>
    <row r="212" spans="1:17" s="10" customFormat="1" ht="15.75" customHeight="1" x14ac:dyDescent="0.35">
      <c r="A212" s="11"/>
      <c r="B212" s="11"/>
      <c r="C212" s="132" t="s">
        <v>187</v>
      </c>
      <c r="D212" s="133">
        <v>-1.79</v>
      </c>
      <c r="E212" s="133">
        <v>2.65</v>
      </c>
      <c r="F212" s="133">
        <v>-0.68</v>
      </c>
      <c r="G212" s="133">
        <v>0.5</v>
      </c>
      <c r="H212" s="11"/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1:17" s="10" customFormat="1" ht="15.75" customHeight="1" x14ac:dyDescent="0.35">
      <c r="A213" s="11"/>
      <c r="B213" s="11"/>
      <c r="C213" s="132" t="s">
        <v>190</v>
      </c>
      <c r="D213" s="133">
        <v>-4.08</v>
      </c>
      <c r="E213" s="133">
        <v>2.65</v>
      </c>
      <c r="F213" s="133">
        <v>-1.54</v>
      </c>
      <c r="G213" s="133">
        <v>0.125</v>
      </c>
      <c r="H213" s="11"/>
      <c r="I213" s="11"/>
      <c r="J213" s="11"/>
      <c r="K213" s="11"/>
      <c r="L213" s="11"/>
      <c r="M213" s="11"/>
      <c r="N213" s="11"/>
      <c r="O213" s="11"/>
      <c r="P213" s="11"/>
      <c r="Q213" s="11"/>
    </row>
    <row r="214" spans="1:17" s="10" customFormat="1" ht="15.75" customHeight="1" x14ac:dyDescent="0.35">
      <c r="A214" s="11"/>
      <c r="B214" s="11"/>
      <c r="C214" s="132" t="s">
        <v>193</v>
      </c>
      <c r="D214" s="133">
        <v>13.29</v>
      </c>
      <c r="E214" s="133">
        <v>2.65</v>
      </c>
      <c r="F214" s="133">
        <v>5.01</v>
      </c>
      <c r="G214" s="133">
        <v>0</v>
      </c>
      <c r="H214" s="11"/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1:17" s="10" customFormat="1" ht="15.75" customHeight="1" x14ac:dyDescent="0.35">
      <c r="A215" s="11"/>
      <c r="B215" s="11"/>
      <c r="C215" s="132" t="s">
        <v>196</v>
      </c>
      <c r="D215" s="133">
        <v>-0.46</v>
      </c>
      <c r="E215" s="133">
        <v>2.65</v>
      </c>
      <c r="F215" s="133">
        <v>-0.17</v>
      </c>
      <c r="G215" s="133">
        <v>0.86299999999999999</v>
      </c>
      <c r="H215" s="11"/>
      <c r="I215" s="11"/>
      <c r="J215" s="11"/>
      <c r="K215" s="11"/>
      <c r="L215" s="11"/>
      <c r="M215" s="11"/>
      <c r="N215" s="11"/>
      <c r="O215" s="11"/>
      <c r="P215" s="11"/>
      <c r="Q215" s="11"/>
    </row>
    <row r="216" spans="1:17" s="10" customFormat="1" ht="15.75" customHeight="1" x14ac:dyDescent="0.35">
      <c r="A216" s="11"/>
      <c r="B216" s="11"/>
      <c r="C216" s="132" t="s">
        <v>199</v>
      </c>
      <c r="D216" s="133">
        <v>-0.57999999999999996</v>
      </c>
      <c r="E216" s="133">
        <v>2.65</v>
      </c>
      <c r="F216" s="133">
        <v>-0.22</v>
      </c>
      <c r="G216" s="133">
        <v>0.82599999999999996</v>
      </c>
      <c r="H216" s="11"/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1:17" s="10" customFormat="1" ht="15.75" customHeight="1" x14ac:dyDescent="0.35">
      <c r="A217" s="11"/>
      <c r="B217" s="11"/>
      <c r="C217" s="132" t="s">
        <v>264</v>
      </c>
      <c r="D217" s="133">
        <v>9.92</v>
      </c>
      <c r="E217" s="133">
        <v>2.65</v>
      </c>
      <c r="F217" s="133">
        <v>3.74</v>
      </c>
      <c r="G217" s="133">
        <v>0</v>
      </c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10" customFormat="1" ht="15.75" customHeight="1" x14ac:dyDescent="0.35">
      <c r="A218" s="11"/>
      <c r="B218" s="11"/>
      <c r="C218" s="132" t="s">
        <v>267</v>
      </c>
      <c r="D218" s="133">
        <v>0.42</v>
      </c>
      <c r="E218" s="133">
        <v>2.65</v>
      </c>
      <c r="F218" s="133">
        <v>0.16</v>
      </c>
      <c r="G218" s="133">
        <v>0.876</v>
      </c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10" customFormat="1" ht="15.75" customHeight="1" x14ac:dyDescent="0.35">
      <c r="A219" s="11"/>
      <c r="B219" s="11"/>
      <c r="C219" s="132" t="s">
        <v>270</v>
      </c>
      <c r="D219" s="133">
        <v>4.58</v>
      </c>
      <c r="E219" s="133">
        <v>2.65</v>
      </c>
      <c r="F219" s="133">
        <v>1.73</v>
      </c>
      <c r="G219" s="133">
        <v>8.5999999999999993E-2</v>
      </c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s="10" customFormat="1" ht="15.75" customHeight="1" x14ac:dyDescent="0.35">
      <c r="A220" s="11"/>
      <c r="B220" s="11"/>
      <c r="C220" s="132" t="s">
        <v>273</v>
      </c>
      <c r="D220" s="133">
        <v>-3.42</v>
      </c>
      <c r="E220" s="133">
        <v>2.65</v>
      </c>
      <c r="F220" s="133">
        <v>-1.29</v>
      </c>
      <c r="G220" s="133">
        <v>0.19900000000000001</v>
      </c>
      <c r="H220" s="11"/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 s="10" customFormat="1" ht="15.75" customHeight="1" x14ac:dyDescent="0.35">
      <c r="A221" s="11"/>
      <c r="B221" s="11"/>
      <c r="C221" s="132" t="s">
        <v>276</v>
      </c>
      <c r="D221" s="133">
        <v>-1.63</v>
      </c>
      <c r="E221" s="133">
        <v>2.65</v>
      </c>
      <c r="F221" s="133">
        <v>-0.61</v>
      </c>
      <c r="G221" s="133">
        <v>0.54100000000000004</v>
      </c>
      <c r="H221" s="11"/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1:17" s="10" customFormat="1" ht="15.75" customHeight="1" x14ac:dyDescent="0.35">
      <c r="A222" s="11"/>
      <c r="B222" s="11"/>
      <c r="C222" s="132" t="s">
        <v>279</v>
      </c>
      <c r="D222" s="133">
        <v>4.5</v>
      </c>
      <c r="E222" s="133">
        <v>2.65</v>
      </c>
      <c r="F222" s="133">
        <v>1.7</v>
      </c>
      <c r="G222" s="133">
        <v>9.0999999999999998E-2</v>
      </c>
      <c r="H222" s="11"/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 s="10" customFormat="1" ht="15.75" customHeight="1" x14ac:dyDescent="0.35">
      <c r="A223" s="11"/>
      <c r="B223" s="11"/>
      <c r="C223" s="132" t="s">
        <v>282</v>
      </c>
      <c r="D223" s="133">
        <v>-0.17</v>
      </c>
      <c r="E223" s="133">
        <v>2.65</v>
      </c>
      <c r="F223" s="133">
        <v>-0.06</v>
      </c>
      <c r="G223" s="133">
        <v>0.95</v>
      </c>
      <c r="H223" s="11"/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1:17" s="10" customFormat="1" ht="15.75" customHeight="1" x14ac:dyDescent="0.35">
      <c r="A224" s="11"/>
      <c r="B224" s="11"/>
      <c r="C224" s="132" t="s">
        <v>285</v>
      </c>
      <c r="D224" s="133">
        <v>-0.63</v>
      </c>
      <c r="E224" s="133">
        <v>2.65</v>
      </c>
      <c r="F224" s="133">
        <v>-0.24</v>
      </c>
      <c r="G224" s="133">
        <v>0.81399999999999995</v>
      </c>
      <c r="H224" s="11"/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 s="10" customFormat="1" ht="15.75" customHeight="1" x14ac:dyDescent="0.35">
      <c r="A225" s="11"/>
      <c r="B225" s="11"/>
      <c r="C225" s="132" t="s">
        <v>288</v>
      </c>
      <c r="D225" s="133">
        <v>-3.17</v>
      </c>
      <c r="E225" s="133">
        <v>2.65</v>
      </c>
      <c r="F225" s="133">
        <v>-1.19</v>
      </c>
      <c r="G225" s="133">
        <v>0.23400000000000001</v>
      </c>
      <c r="H225" s="11"/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1:17" s="10" customFormat="1" ht="15.75" customHeight="1" x14ac:dyDescent="0.35">
      <c r="A226" s="11"/>
      <c r="B226" s="11"/>
      <c r="C226" s="132" t="s">
        <v>291</v>
      </c>
      <c r="D226" s="133">
        <v>-6.96</v>
      </c>
      <c r="E226" s="133">
        <v>2.65</v>
      </c>
      <c r="F226" s="133">
        <v>-2.62</v>
      </c>
      <c r="G226" s="133">
        <v>8.9999999999999993E-3</v>
      </c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10" customFormat="1" ht="15.75" customHeight="1" x14ac:dyDescent="0.35">
      <c r="A227" s="11"/>
      <c r="B227" s="11"/>
      <c r="C227" s="132" t="s">
        <v>294</v>
      </c>
      <c r="D227" s="133">
        <v>2.75</v>
      </c>
      <c r="E227" s="133">
        <v>2.65</v>
      </c>
      <c r="F227" s="133">
        <v>1.04</v>
      </c>
      <c r="G227" s="133">
        <v>0.30099999999999999</v>
      </c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10" customFormat="1" ht="15.75" customHeight="1" x14ac:dyDescent="0.35">
      <c r="A228" s="11"/>
      <c r="B228" s="11"/>
      <c r="C228" s="132" t="s">
        <v>297</v>
      </c>
      <c r="D228" s="133">
        <v>1.25</v>
      </c>
      <c r="E228" s="133">
        <v>2.65</v>
      </c>
      <c r="F228" s="133">
        <v>0.47</v>
      </c>
      <c r="G228" s="133">
        <v>0.63800000000000001</v>
      </c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s="10" customFormat="1" ht="15.75" customHeight="1" x14ac:dyDescent="0.35">
      <c r="A229" s="11"/>
      <c r="B229" s="11"/>
      <c r="C229" s="132" t="s">
        <v>300</v>
      </c>
      <c r="D229" s="133">
        <v>4.33</v>
      </c>
      <c r="E229" s="133">
        <v>2.65</v>
      </c>
      <c r="F229" s="133">
        <v>1.63</v>
      </c>
      <c r="G229" s="133">
        <v>0.104</v>
      </c>
      <c r="H229" s="11"/>
      <c r="I229" s="11"/>
      <c r="J229" s="11"/>
      <c r="K229" s="11"/>
      <c r="L229" s="11"/>
      <c r="M229" s="11"/>
      <c r="N229" s="11"/>
      <c r="O229" s="11"/>
      <c r="P229" s="11"/>
      <c r="Q229" s="11"/>
    </row>
    <row r="230" spans="1:17" s="10" customFormat="1" ht="15.75" customHeight="1" x14ac:dyDescent="0.35">
      <c r="A230" s="11"/>
      <c r="B230" s="11"/>
      <c r="C230" s="132" t="s">
        <v>303</v>
      </c>
      <c r="D230" s="133">
        <v>-13.58</v>
      </c>
      <c r="E230" s="133">
        <v>2.65</v>
      </c>
      <c r="F230" s="133">
        <v>-5.12</v>
      </c>
      <c r="G230" s="133">
        <v>0</v>
      </c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17" s="10" customFormat="1" ht="15.75" customHeight="1" x14ac:dyDescent="0.35">
      <c r="A231" s="11"/>
      <c r="B231" s="11"/>
      <c r="C231" s="206" t="s">
        <v>140</v>
      </c>
      <c r="D231" s="207">
        <v>-5.67</v>
      </c>
      <c r="E231" s="207">
        <v>2.65</v>
      </c>
      <c r="F231" s="207">
        <v>-2.14</v>
      </c>
      <c r="G231" s="207">
        <v>3.4000000000000002E-2</v>
      </c>
      <c r="H231" s="11"/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1:17" s="10" customFormat="1" ht="15.75" customHeight="1" x14ac:dyDescent="0.35">
      <c r="A232" s="11"/>
      <c r="B232" s="11"/>
      <c r="C232" s="132" t="s">
        <v>143</v>
      </c>
      <c r="D232" s="133">
        <v>-6.3</v>
      </c>
      <c r="E232" s="133">
        <v>2.65</v>
      </c>
      <c r="F232" s="133">
        <v>-2.37</v>
      </c>
      <c r="G232" s="133">
        <v>1.9E-2</v>
      </c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17" s="10" customFormat="1" ht="15.75" customHeight="1" x14ac:dyDescent="0.35">
      <c r="A233" s="11"/>
      <c r="B233" s="11"/>
      <c r="C233" s="132" t="s">
        <v>146</v>
      </c>
      <c r="D233" s="133">
        <v>4.91</v>
      </c>
      <c r="E233" s="133">
        <v>2.65</v>
      </c>
      <c r="F233" s="133">
        <v>1.85</v>
      </c>
      <c r="G233" s="133">
        <v>6.5000000000000002E-2</v>
      </c>
      <c r="H233" s="11"/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1:17" s="10" customFormat="1" ht="15.75" customHeight="1" x14ac:dyDescent="0.35">
      <c r="A234" s="11"/>
      <c r="B234" s="11"/>
      <c r="C234" s="132" t="s">
        <v>149</v>
      </c>
      <c r="D234" s="133">
        <v>2</v>
      </c>
      <c r="E234" s="133">
        <v>2.65</v>
      </c>
      <c r="F234" s="133">
        <v>0.75</v>
      </c>
      <c r="G234" s="133">
        <v>0.45300000000000001</v>
      </c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17" s="10" customFormat="1" ht="15.75" customHeight="1" x14ac:dyDescent="0.35">
      <c r="A235" s="11"/>
      <c r="B235" s="11"/>
      <c r="C235" s="132" t="s">
        <v>152</v>
      </c>
      <c r="D235" s="133">
        <v>-12.34</v>
      </c>
      <c r="E235" s="133">
        <v>2.65</v>
      </c>
      <c r="F235" s="133">
        <v>-4.6500000000000004</v>
      </c>
      <c r="G235" s="133">
        <v>0</v>
      </c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10" customFormat="1" ht="15.75" customHeight="1" x14ac:dyDescent="0.35">
      <c r="A236" s="11"/>
      <c r="B236" s="11"/>
      <c r="C236" s="132" t="s">
        <v>155</v>
      </c>
      <c r="D236" s="133">
        <v>-2.13</v>
      </c>
      <c r="E236" s="133">
        <v>2.65</v>
      </c>
      <c r="F236" s="133">
        <v>-0.8</v>
      </c>
      <c r="G236" s="133">
        <v>0.42299999999999999</v>
      </c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10" customFormat="1" ht="15.75" customHeight="1" x14ac:dyDescent="0.35">
      <c r="A237" s="11"/>
      <c r="B237" s="11"/>
      <c r="C237" s="132" t="s">
        <v>158</v>
      </c>
      <c r="D237" s="133">
        <v>-0.46</v>
      </c>
      <c r="E237" s="133">
        <v>2.65</v>
      </c>
      <c r="F237" s="133">
        <v>-0.17</v>
      </c>
      <c r="G237" s="133">
        <v>0.86199999999999999</v>
      </c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s="10" customFormat="1" ht="15.75" customHeight="1" x14ac:dyDescent="0.35">
      <c r="A238" s="11"/>
      <c r="B238" s="11"/>
      <c r="C238" s="132" t="s">
        <v>161</v>
      </c>
      <c r="D238" s="133">
        <v>0.08</v>
      </c>
      <c r="E238" s="133">
        <v>2.65</v>
      </c>
      <c r="F238" s="133">
        <v>0.03</v>
      </c>
      <c r="G238" s="133">
        <v>0.97599999999999998</v>
      </c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17" s="10" customFormat="1" ht="15.75" customHeight="1" x14ac:dyDescent="0.35">
      <c r="A239" s="11"/>
      <c r="B239" s="11"/>
      <c r="C239" s="132" t="s">
        <v>164</v>
      </c>
      <c r="D239" s="133">
        <v>-0.21</v>
      </c>
      <c r="E239" s="133">
        <v>2.65</v>
      </c>
      <c r="F239" s="133">
        <v>-0.08</v>
      </c>
      <c r="G239" s="133">
        <v>0.93600000000000005</v>
      </c>
      <c r="H239" s="11"/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1:17" s="10" customFormat="1" ht="15.75" customHeight="1" x14ac:dyDescent="0.35">
      <c r="A240" s="11"/>
      <c r="B240" s="11"/>
      <c r="C240" s="132" t="s">
        <v>167</v>
      </c>
      <c r="D240" s="133">
        <v>1.66</v>
      </c>
      <c r="E240" s="133">
        <v>2.65</v>
      </c>
      <c r="F240" s="133">
        <v>0.63</v>
      </c>
      <c r="G240" s="133">
        <v>0.53100000000000003</v>
      </c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s="10" customFormat="1" ht="15.75" customHeight="1" x14ac:dyDescent="0.35">
      <c r="A241" s="11"/>
      <c r="B241" s="11"/>
      <c r="C241" s="132" t="s">
        <v>170</v>
      </c>
      <c r="D241" s="133">
        <v>-0.5</v>
      </c>
      <c r="E241" s="133">
        <v>2.65</v>
      </c>
      <c r="F241" s="133">
        <v>-0.19</v>
      </c>
      <c r="G241" s="133">
        <v>0.85</v>
      </c>
      <c r="H241" s="11"/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1:17" s="10" customFormat="1" ht="15.75" customHeight="1" x14ac:dyDescent="0.35">
      <c r="A242" s="11"/>
      <c r="B242" s="11"/>
      <c r="C242" s="132" t="s">
        <v>173</v>
      </c>
      <c r="D242" s="133">
        <v>6.12</v>
      </c>
      <c r="E242" s="133">
        <v>2.65</v>
      </c>
      <c r="F242" s="133">
        <v>2.31</v>
      </c>
      <c r="G242" s="133">
        <v>2.1999999999999999E-2</v>
      </c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s="10" customFormat="1" ht="15.75" customHeight="1" x14ac:dyDescent="0.35">
      <c r="A243" s="11"/>
      <c r="B243" s="11"/>
      <c r="C243" s="132" t="s">
        <v>176</v>
      </c>
      <c r="D243" s="133">
        <v>-1.1299999999999999</v>
      </c>
      <c r="E243" s="133">
        <v>2.65</v>
      </c>
      <c r="F243" s="133">
        <v>-0.43</v>
      </c>
      <c r="G243" s="133">
        <v>0.67100000000000004</v>
      </c>
      <c r="H243" s="11"/>
      <c r="I243" s="11"/>
      <c r="J243" s="11"/>
      <c r="K243" s="11"/>
      <c r="L243" s="11"/>
      <c r="M243" s="11"/>
      <c r="N243" s="11"/>
      <c r="O243" s="11"/>
      <c r="P243" s="11"/>
      <c r="Q243" s="11"/>
    </row>
    <row r="244" spans="1:17" s="10" customFormat="1" ht="15.75" customHeight="1" x14ac:dyDescent="0.35">
      <c r="A244" s="11"/>
      <c r="B244" s="11"/>
      <c r="C244" s="132" t="s">
        <v>179</v>
      </c>
      <c r="D244" s="133">
        <v>4.37</v>
      </c>
      <c r="E244" s="133">
        <v>2.65</v>
      </c>
      <c r="F244" s="133">
        <v>1.65</v>
      </c>
      <c r="G244" s="133">
        <v>0.10100000000000001</v>
      </c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10" customFormat="1" ht="15.75" customHeight="1" x14ac:dyDescent="0.35">
      <c r="A245" s="11"/>
      <c r="B245" s="11"/>
      <c r="C245" s="132" t="s">
        <v>182</v>
      </c>
      <c r="D245" s="133">
        <v>3.87</v>
      </c>
      <c r="E245" s="133">
        <v>2.65</v>
      </c>
      <c r="F245" s="133">
        <v>1.46</v>
      </c>
      <c r="G245" s="133">
        <v>0.14599999999999999</v>
      </c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10" customFormat="1" ht="15.75" customHeight="1" x14ac:dyDescent="0.35">
      <c r="A246" s="11"/>
      <c r="B246" s="11"/>
      <c r="C246" s="132" t="s">
        <v>185</v>
      </c>
      <c r="D246" s="133">
        <v>-9.7100000000000009</v>
      </c>
      <c r="E246" s="133">
        <v>2.65</v>
      </c>
      <c r="F246" s="133">
        <v>-3.66</v>
      </c>
      <c r="G246" s="133">
        <v>0</v>
      </c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s="10" customFormat="1" ht="15.75" customHeight="1" x14ac:dyDescent="0.35">
      <c r="A247" s="11"/>
      <c r="B247" s="11"/>
      <c r="C247" s="132" t="s">
        <v>188</v>
      </c>
      <c r="D247" s="133">
        <v>0.37</v>
      </c>
      <c r="E247" s="133">
        <v>2.65</v>
      </c>
      <c r="F247" s="133">
        <v>0.14000000000000001</v>
      </c>
      <c r="G247" s="133">
        <v>0.88900000000000001</v>
      </c>
      <c r="H247" s="11"/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1:17" s="10" customFormat="1" ht="15.75" customHeight="1" x14ac:dyDescent="0.35">
      <c r="A248" s="11"/>
      <c r="B248" s="11"/>
      <c r="C248" s="132" t="s">
        <v>191</v>
      </c>
      <c r="D248" s="133">
        <v>-0.92</v>
      </c>
      <c r="E248" s="133">
        <v>2.65</v>
      </c>
      <c r="F248" s="133">
        <v>-0.35</v>
      </c>
      <c r="G248" s="133">
        <v>0.72899999999999998</v>
      </c>
      <c r="H248" s="11"/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1:17" s="10" customFormat="1" ht="15.75" customHeight="1" x14ac:dyDescent="0.35">
      <c r="A249" s="11"/>
      <c r="B249" s="11"/>
      <c r="C249" s="132" t="s">
        <v>194</v>
      </c>
      <c r="D249" s="133">
        <v>-13.05</v>
      </c>
      <c r="E249" s="133">
        <v>2.65</v>
      </c>
      <c r="F249" s="133">
        <v>-4.92</v>
      </c>
      <c r="G249" s="133">
        <v>0</v>
      </c>
      <c r="H249" s="11"/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1:17" s="10" customFormat="1" ht="15.75" customHeight="1" x14ac:dyDescent="0.35">
      <c r="A250" s="11"/>
      <c r="B250" s="11"/>
      <c r="C250" s="132" t="s">
        <v>197</v>
      </c>
      <c r="D250" s="133">
        <v>0.45</v>
      </c>
      <c r="E250" s="133">
        <v>2.65</v>
      </c>
      <c r="F250" s="133">
        <v>0.17</v>
      </c>
      <c r="G250" s="133">
        <v>0.86399999999999999</v>
      </c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 s="10" customFormat="1" ht="15.75" customHeight="1" x14ac:dyDescent="0.35">
      <c r="A251" s="11"/>
      <c r="B251" s="11"/>
      <c r="C251" s="132" t="s">
        <v>200</v>
      </c>
      <c r="D251" s="133">
        <v>0.33</v>
      </c>
      <c r="E251" s="133">
        <v>2.65</v>
      </c>
      <c r="F251" s="133">
        <v>0.12</v>
      </c>
      <c r="G251" s="133">
        <v>0.90100000000000002</v>
      </c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1:17" s="10" customFormat="1" ht="15.75" customHeight="1" x14ac:dyDescent="0.35">
      <c r="A252" s="11"/>
      <c r="B252" s="11"/>
      <c r="C252" s="132" t="s">
        <v>265</v>
      </c>
      <c r="D252" s="133">
        <v>-8.67</v>
      </c>
      <c r="E252" s="133">
        <v>2.65</v>
      </c>
      <c r="F252" s="133">
        <v>-3.27</v>
      </c>
      <c r="G252" s="133">
        <v>1E-3</v>
      </c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1:17" s="10" customFormat="1" ht="15.75" customHeight="1" x14ac:dyDescent="0.35">
      <c r="A253" s="11"/>
      <c r="B253" s="11"/>
      <c r="C253" s="132" t="s">
        <v>268</v>
      </c>
      <c r="D253" s="133">
        <v>1.33</v>
      </c>
      <c r="E253" s="133">
        <v>2.65</v>
      </c>
      <c r="F253" s="133">
        <v>0.5</v>
      </c>
      <c r="G253" s="133">
        <v>0.61699999999999999</v>
      </c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10" customFormat="1" ht="15.75" customHeight="1" x14ac:dyDescent="0.35">
      <c r="A254" s="11"/>
      <c r="B254" s="11"/>
      <c r="C254" s="132" t="s">
        <v>271</v>
      </c>
      <c r="D254" s="133">
        <v>5.37</v>
      </c>
      <c r="E254" s="133">
        <v>2.65</v>
      </c>
      <c r="F254" s="133">
        <v>2.02</v>
      </c>
      <c r="G254" s="133">
        <v>4.3999999999999997E-2</v>
      </c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10" customFormat="1" ht="15.75" customHeight="1" x14ac:dyDescent="0.35">
      <c r="A255" s="11"/>
      <c r="B255" s="11"/>
      <c r="C255" s="132" t="s">
        <v>274</v>
      </c>
      <c r="D255" s="133">
        <v>6</v>
      </c>
      <c r="E255" s="133">
        <v>2.65</v>
      </c>
      <c r="F255" s="133">
        <v>2.2599999999999998</v>
      </c>
      <c r="G255" s="133">
        <v>2.5000000000000001E-2</v>
      </c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s="10" customFormat="1" ht="15.75" customHeight="1" x14ac:dyDescent="0.35">
      <c r="A256" s="11"/>
      <c r="B256" s="11"/>
      <c r="C256" s="132" t="s">
        <v>277</v>
      </c>
      <c r="D256" s="133">
        <v>2.54</v>
      </c>
      <c r="E256" s="133">
        <v>2.65</v>
      </c>
      <c r="F256" s="133">
        <v>0.96</v>
      </c>
      <c r="G256" s="133">
        <v>0.34</v>
      </c>
      <c r="I256" s="11"/>
      <c r="J256" s="11"/>
      <c r="K256" s="11"/>
      <c r="L256" s="11"/>
      <c r="M256" s="11"/>
      <c r="N256" s="11"/>
      <c r="O256" s="11"/>
      <c r="P256" s="11"/>
      <c r="Q256" s="11"/>
    </row>
    <row r="257" spans="1:17" s="10" customFormat="1" ht="15.75" customHeight="1" x14ac:dyDescent="0.35">
      <c r="A257" s="11"/>
      <c r="B257" s="11"/>
      <c r="C257" s="132" t="s">
        <v>280</v>
      </c>
      <c r="D257" s="133">
        <v>0.41</v>
      </c>
      <c r="E257" s="133">
        <v>2.65</v>
      </c>
      <c r="F257" s="133">
        <v>0.16</v>
      </c>
      <c r="G257" s="133">
        <v>0.876</v>
      </c>
      <c r="I257" s="11"/>
      <c r="J257" s="11"/>
      <c r="K257" s="11"/>
      <c r="L257" s="11"/>
      <c r="M257" s="11"/>
      <c r="N257" s="11"/>
      <c r="O257" s="11"/>
      <c r="P257" s="11"/>
      <c r="Q257" s="11"/>
    </row>
    <row r="258" spans="1:17" s="10" customFormat="1" ht="15.75" customHeight="1" x14ac:dyDescent="0.35">
      <c r="A258" s="11"/>
      <c r="B258" s="11"/>
      <c r="C258" s="132" t="s">
        <v>283</v>
      </c>
      <c r="D258" s="133">
        <v>-0.75</v>
      </c>
      <c r="E258" s="133">
        <v>2.65</v>
      </c>
      <c r="F258" s="133">
        <v>-0.28000000000000003</v>
      </c>
      <c r="G258" s="133">
        <v>0.77700000000000002</v>
      </c>
      <c r="I258" s="11"/>
      <c r="J258" s="11"/>
      <c r="K258" s="11"/>
      <c r="L258" s="11"/>
      <c r="M258" s="11"/>
      <c r="N258" s="11"/>
      <c r="O258" s="11"/>
      <c r="P258" s="11"/>
      <c r="Q258" s="11"/>
    </row>
    <row r="259" spans="1:17" s="10" customFormat="1" ht="15.75" customHeight="1" x14ac:dyDescent="0.35">
      <c r="A259" s="11"/>
      <c r="B259" s="11"/>
      <c r="C259" s="132" t="s">
        <v>286</v>
      </c>
      <c r="D259" s="133">
        <v>0.91</v>
      </c>
      <c r="E259" s="133">
        <v>2.65</v>
      </c>
      <c r="F259" s="133">
        <v>0.34</v>
      </c>
      <c r="G259" s="133">
        <v>0.73099999999999998</v>
      </c>
      <c r="I259" s="11"/>
      <c r="J259" s="11"/>
      <c r="K259" s="11"/>
      <c r="L259" s="11"/>
      <c r="M259" s="11"/>
      <c r="N259" s="11"/>
      <c r="O259" s="11"/>
      <c r="P259" s="11"/>
      <c r="Q259" s="11"/>
    </row>
    <row r="260" spans="1:17" s="10" customFormat="1" ht="15.75" customHeight="1" x14ac:dyDescent="0.35">
      <c r="A260" s="11"/>
      <c r="B260" s="11"/>
      <c r="C260" s="132" t="s">
        <v>289</v>
      </c>
      <c r="D260" s="133">
        <v>2.25</v>
      </c>
      <c r="E260" s="133">
        <v>2.65</v>
      </c>
      <c r="F260" s="133">
        <v>0.85</v>
      </c>
      <c r="G260" s="133">
        <v>0.39800000000000002</v>
      </c>
      <c r="H260" s="229"/>
      <c r="I260" s="11"/>
      <c r="J260" s="11"/>
      <c r="K260" s="11"/>
      <c r="L260" s="11"/>
      <c r="M260" s="11"/>
      <c r="N260" s="11"/>
      <c r="O260" s="11"/>
      <c r="P260" s="11"/>
      <c r="Q260" s="11"/>
    </row>
    <row r="261" spans="1:17" s="10" customFormat="1" ht="15.75" customHeight="1" x14ac:dyDescent="0.35">
      <c r="A261" s="11"/>
      <c r="B261" s="11"/>
      <c r="C261" s="132" t="s">
        <v>292</v>
      </c>
      <c r="D261" s="133">
        <v>3.83</v>
      </c>
      <c r="E261" s="133">
        <v>2.65</v>
      </c>
      <c r="F261" s="133">
        <v>1.44</v>
      </c>
      <c r="G261" s="133">
        <v>0.15</v>
      </c>
      <c r="I261" s="11"/>
      <c r="J261" s="11"/>
      <c r="K261" s="11"/>
      <c r="L261" s="11"/>
      <c r="M261" s="11"/>
      <c r="N261" s="11"/>
      <c r="O261" s="11"/>
      <c r="P261" s="11"/>
      <c r="Q261" s="11"/>
    </row>
    <row r="262" spans="1:17" s="10" customFormat="1" ht="15.75" customHeight="1" x14ac:dyDescent="0.35">
      <c r="A262" s="11"/>
      <c r="B262" s="11"/>
      <c r="C262" s="132" t="s">
        <v>295</v>
      </c>
      <c r="D262" s="133">
        <v>2.79</v>
      </c>
      <c r="E262" s="133">
        <v>2.65</v>
      </c>
      <c r="F262" s="133">
        <v>1.05</v>
      </c>
      <c r="G262" s="133">
        <v>0.29499999999999998</v>
      </c>
      <c r="I262" s="11"/>
      <c r="J262" s="11"/>
      <c r="K262" s="11"/>
      <c r="L262" s="11"/>
      <c r="M262" s="11"/>
      <c r="N262" s="11"/>
      <c r="O262" s="11"/>
      <c r="P262" s="11"/>
      <c r="Q262" s="11"/>
    </row>
    <row r="263" spans="1:17" s="10" customFormat="1" ht="15.75" customHeight="1" x14ac:dyDescent="0.35">
      <c r="A263" s="11"/>
      <c r="B263" s="11"/>
      <c r="C263" s="132" t="s">
        <v>298</v>
      </c>
      <c r="D263" s="133">
        <v>3.41</v>
      </c>
      <c r="E263" s="133">
        <v>2.65</v>
      </c>
      <c r="F263" s="133">
        <v>1.29</v>
      </c>
      <c r="G263" s="133">
        <v>0.2</v>
      </c>
      <c r="I263" s="11"/>
      <c r="J263" s="11"/>
      <c r="K263" s="11"/>
      <c r="L263" s="11"/>
      <c r="M263" s="11"/>
      <c r="N263" s="11"/>
      <c r="O263" s="11"/>
      <c r="P263" s="11"/>
      <c r="Q263" s="11"/>
    </row>
    <row r="264" spans="1:17" s="10" customFormat="1" ht="15.75" customHeight="1" x14ac:dyDescent="0.35">
      <c r="A264" s="11"/>
      <c r="B264" s="11"/>
      <c r="C264" s="132" t="s">
        <v>301</v>
      </c>
      <c r="D264" s="133">
        <v>-0.63</v>
      </c>
      <c r="E264" s="133">
        <v>2.65</v>
      </c>
      <c r="F264" s="133">
        <v>-0.24</v>
      </c>
      <c r="G264" s="133">
        <v>0.81299999999999994</v>
      </c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1:17" s="10" customFormat="1" ht="15.75" customHeight="1" x14ac:dyDescent="0.35">
      <c r="A265" s="11"/>
      <c r="B265" s="11"/>
      <c r="C265" s="132" t="s">
        <v>304</v>
      </c>
      <c r="D265" s="133">
        <v>9.4499999999999993</v>
      </c>
      <c r="E265" s="133">
        <v>2.65</v>
      </c>
      <c r="F265" s="133">
        <v>3.56</v>
      </c>
      <c r="G265" s="133">
        <v>0</v>
      </c>
      <c r="I265" s="11"/>
      <c r="J265" s="11"/>
      <c r="K265" s="11"/>
      <c r="L265" s="11"/>
      <c r="M265" s="11"/>
      <c r="N265" s="11"/>
      <c r="O265" s="11"/>
      <c r="P265" s="11"/>
      <c r="Q265" s="11"/>
    </row>
    <row r="266" spans="1:17" s="10" customFormat="1" ht="15.75" customHeight="1" x14ac:dyDescent="0.35">
      <c r="A266" s="11"/>
      <c r="B266" s="11"/>
      <c r="C266" s="206" t="s">
        <v>141</v>
      </c>
      <c r="D266" s="207">
        <v>3</v>
      </c>
      <c r="E266" s="207">
        <v>2.65</v>
      </c>
      <c r="F266" s="207">
        <v>1.1299999999999999</v>
      </c>
      <c r="G266" s="207">
        <v>0.25900000000000001</v>
      </c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1:17" s="10" customFormat="1" ht="15.75" customHeight="1" x14ac:dyDescent="0.35">
      <c r="A267" s="11"/>
      <c r="B267" s="11"/>
      <c r="C267" s="132" t="s">
        <v>144</v>
      </c>
      <c r="D267" s="133">
        <v>3</v>
      </c>
      <c r="E267" s="133">
        <v>2.65</v>
      </c>
      <c r="F267" s="133">
        <v>1.1299999999999999</v>
      </c>
      <c r="G267" s="133">
        <v>0.25900000000000001</v>
      </c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1:17" s="10" customFormat="1" ht="15.75" customHeight="1" x14ac:dyDescent="0.35">
      <c r="A268" s="11"/>
      <c r="B268" s="11"/>
      <c r="C268" s="132" t="s">
        <v>147</v>
      </c>
      <c r="D268" s="133">
        <v>1.0900000000000001</v>
      </c>
      <c r="E268" s="133">
        <v>2.65</v>
      </c>
      <c r="F268" s="133">
        <v>0.41</v>
      </c>
      <c r="G268" s="133">
        <v>0.68200000000000005</v>
      </c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1:17" s="10" customFormat="1" ht="15.75" customHeight="1" x14ac:dyDescent="0.35">
      <c r="A269" s="11"/>
      <c r="B269" s="11"/>
      <c r="C269" s="132" t="s">
        <v>150</v>
      </c>
      <c r="D269" s="133">
        <v>2.42</v>
      </c>
      <c r="E269" s="133">
        <v>2.65</v>
      </c>
      <c r="F269" s="133">
        <v>0.91</v>
      </c>
      <c r="G269" s="133">
        <v>0.36199999999999999</v>
      </c>
      <c r="I269" s="11"/>
      <c r="J269" s="11"/>
      <c r="K269" s="11"/>
      <c r="L269" s="11"/>
      <c r="M269" s="11"/>
      <c r="N269" s="11"/>
      <c r="O269" s="11"/>
      <c r="P269" s="11"/>
      <c r="Q269" s="11"/>
    </row>
    <row r="270" spans="1:17" s="10" customFormat="1" ht="15.75" customHeight="1" x14ac:dyDescent="0.35">
      <c r="A270" s="11"/>
      <c r="B270" s="11"/>
      <c r="C270" s="132" t="s">
        <v>153</v>
      </c>
      <c r="D270" s="133">
        <v>9.2100000000000009</v>
      </c>
      <c r="E270" s="133">
        <v>2.65</v>
      </c>
      <c r="F270" s="133">
        <v>3.47</v>
      </c>
      <c r="G270" s="133">
        <v>1E-3</v>
      </c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1:17" s="10" customFormat="1" ht="15.75" customHeight="1" x14ac:dyDescent="0.35">
      <c r="A271" s="11"/>
      <c r="B271" s="11"/>
      <c r="C271" s="132" t="s">
        <v>156</v>
      </c>
      <c r="D271" s="133">
        <v>2.2999999999999998</v>
      </c>
      <c r="E271" s="133">
        <v>2.65</v>
      </c>
      <c r="F271" s="133">
        <v>0.87</v>
      </c>
      <c r="G271" s="133">
        <v>0.38800000000000001</v>
      </c>
      <c r="I271" s="11"/>
      <c r="J271" s="11"/>
      <c r="K271" s="11"/>
      <c r="L271" s="11"/>
      <c r="M271" s="11"/>
      <c r="N271" s="11"/>
      <c r="O271" s="11"/>
      <c r="P271" s="11"/>
      <c r="Q271" s="11"/>
    </row>
    <row r="272" spans="1:17" s="10" customFormat="1" ht="15.75" customHeight="1" x14ac:dyDescent="0.35">
      <c r="A272" s="11"/>
      <c r="B272" s="11"/>
      <c r="C272" s="132" t="s">
        <v>159</v>
      </c>
      <c r="D272" s="133">
        <v>-2.91</v>
      </c>
      <c r="E272" s="133">
        <v>2.65</v>
      </c>
      <c r="F272" s="133">
        <v>-1.1000000000000001</v>
      </c>
      <c r="G272" s="133">
        <v>0.27400000000000002</v>
      </c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1:17" s="10" customFormat="1" ht="15.75" customHeight="1" x14ac:dyDescent="0.35">
      <c r="A273" s="11"/>
      <c r="B273" s="11"/>
      <c r="C273" s="132" t="s">
        <v>162</v>
      </c>
      <c r="D273" s="133">
        <v>0</v>
      </c>
      <c r="E273" s="133">
        <v>2.65</v>
      </c>
      <c r="F273" s="133">
        <v>0</v>
      </c>
      <c r="G273" s="133">
        <v>0.999</v>
      </c>
      <c r="I273" s="11"/>
      <c r="J273" s="11"/>
      <c r="K273" s="11"/>
      <c r="L273" s="11"/>
      <c r="M273" s="11"/>
      <c r="N273" s="11"/>
      <c r="O273" s="11"/>
      <c r="P273" s="11"/>
      <c r="Q273" s="11"/>
    </row>
    <row r="274" spans="1:17" s="10" customFormat="1" ht="15.75" customHeight="1" x14ac:dyDescent="0.35">
      <c r="A274" s="11"/>
      <c r="B274" s="11"/>
      <c r="C274" s="132" t="s">
        <v>165</v>
      </c>
      <c r="D274" s="133">
        <v>4.96</v>
      </c>
      <c r="E274" s="133">
        <v>2.65</v>
      </c>
      <c r="F274" s="133">
        <v>1.87</v>
      </c>
      <c r="G274" s="133">
        <v>6.3E-2</v>
      </c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1:17" s="10" customFormat="1" ht="15.75" customHeight="1" x14ac:dyDescent="0.35">
      <c r="A275" s="11"/>
      <c r="B275" s="11"/>
      <c r="C275" s="132" t="s">
        <v>168</v>
      </c>
      <c r="D275" s="133">
        <v>-1.1599999999999999</v>
      </c>
      <c r="E275" s="133">
        <v>2.65</v>
      </c>
      <c r="F275" s="133">
        <v>-0.44</v>
      </c>
      <c r="G275" s="133">
        <v>0.66200000000000003</v>
      </c>
      <c r="I275" s="11"/>
      <c r="J275" s="11"/>
      <c r="K275" s="11"/>
      <c r="L275" s="11"/>
      <c r="M275" s="11"/>
      <c r="N275" s="11"/>
      <c r="O275" s="11"/>
      <c r="P275" s="11"/>
      <c r="Q275" s="11"/>
    </row>
    <row r="276" spans="1:17" s="10" customFormat="1" ht="15.75" customHeight="1" x14ac:dyDescent="0.35">
      <c r="A276" s="11"/>
      <c r="B276" s="11"/>
      <c r="C276" s="132" t="s">
        <v>171</v>
      </c>
      <c r="D276" s="133">
        <v>0.3</v>
      </c>
      <c r="E276" s="133">
        <v>2.65</v>
      </c>
      <c r="F276" s="133">
        <v>0.11</v>
      </c>
      <c r="G276" s="133">
        <v>0.91100000000000003</v>
      </c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 s="10" customFormat="1" ht="15.75" customHeight="1" x14ac:dyDescent="0.35">
      <c r="A277" s="11"/>
      <c r="B277" s="11"/>
      <c r="C277" s="132" t="s">
        <v>174</v>
      </c>
      <c r="D277" s="133">
        <v>0.42</v>
      </c>
      <c r="E277" s="133">
        <v>2.65</v>
      </c>
      <c r="F277" s="133">
        <v>0.16</v>
      </c>
      <c r="G277" s="133">
        <v>0.874</v>
      </c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1:17" s="10" customFormat="1" ht="15.75" customHeight="1" x14ac:dyDescent="0.35">
      <c r="A278" s="11"/>
      <c r="B278" s="11"/>
      <c r="C278" s="132" t="s">
        <v>177</v>
      </c>
      <c r="D278" s="133">
        <v>-0.95</v>
      </c>
      <c r="E278" s="133">
        <v>2.65</v>
      </c>
      <c r="F278" s="133">
        <v>-0.36</v>
      </c>
      <c r="G278" s="133">
        <v>0.72</v>
      </c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 s="10" customFormat="1" ht="15.75" customHeight="1" x14ac:dyDescent="0.35">
      <c r="A279" s="11"/>
      <c r="B279" s="11"/>
      <c r="C279" s="132" t="s">
        <v>180</v>
      </c>
      <c r="D279" s="133">
        <v>-2.7</v>
      </c>
      <c r="E279" s="133">
        <v>2.65</v>
      </c>
      <c r="F279" s="133">
        <v>-1.02</v>
      </c>
      <c r="G279" s="133">
        <v>0.309</v>
      </c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1:17" s="10" customFormat="1" ht="15.75" customHeight="1" x14ac:dyDescent="0.35">
      <c r="A280" s="11"/>
      <c r="B280" s="11"/>
      <c r="C280" s="132" t="s">
        <v>183</v>
      </c>
      <c r="D280" s="133">
        <v>-1.45</v>
      </c>
      <c r="E280" s="133">
        <v>2.65</v>
      </c>
      <c r="F280" s="133">
        <v>-0.55000000000000004</v>
      </c>
      <c r="G280" s="133">
        <v>0.58399999999999996</v>
      </c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 s="10" customFormat="1" ht="15.75" customHeight="1" x14ac:dyDescent="0.35">
      <c r="A281" s="11"/>
      <c r="B281" s="11"/>
      <c r="C281" s="132" t="s">
        <v>186</v>
      </c>
      <c r="D281" s="133">
        <v>2.46</v>
      </c>
      <c r="E281" s="133">
        <v>2.65</v>
      </c>
      <c r="F281" s="133">
        <v>0.93</v>
      </c>
      <c r="G281" s="133">
        <v>0.35399999999999998</v>
      </c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1:17" s="10" customFormat="1" ht="15.75" customHeight="1" x14ac:dyDescent="0.35">
      <c r="A282" s="11"/>
      <c r="B282" s="11"/>
      <c r="C282" s="132" t="s">
        <v>189</v>
      </c>
      <c r="D282" s="133">
        <v>1.42</v>
      </c>
      <c r="E282" s="133">
        <v>2.65</v>
      </c>
      <c r="F282" s="133">
        <v>0.54</v>
      </c>
      <c r="G282" s="133">
        <v>0.59299999999999997</v>
      </c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 s="10" customFormat="1" ht="15.75" customHeight="1" x14ac:dyDescent="0.35">
      <c r="A283" s="11"/>
      <c r="B283" s="11"/>
      <c r="C283" s="132" t="s">
        <v>192</v>
      </c>
      <c r="D283" s="133">
        <v>5</v>
      </c>
      <c r="E283" s="133">
        <v>2.65</v>
      </c>
      <c r="F283" s="133">
        <v>1.89</v>
      </c>
      <c r="G283" s="133">
        <v>6.0999999999999999E-2</v>
      </c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1:17" s="10" customFormat="1" ht="15.75" customHeight="1" x14ac:dyDescent="0.35">
      <c r="A284" s="11"/>
      <c r="B284" s="11"/>
      <c r="C284" s="132" t="s">
        <v>195</v>
      </c>
      <c r="D284" s="133">
        <v>-0.25</v>
      </c>
      <c r="E284" s="133">
        <v>2.65</v>
      </c>
      <c r="F284" s="133">
        <v>-0.09</v>
      </c>
      <c r="G284" s="133">
        <v>0.92600000000000005</v>
      </c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 s="10" customFormat="1" ht="15.75" customHeight="1" x14ac:dyDescent="0.35">
      <c r="A285" s="11"/>
      <c r="B285" s="11"/>
      <c r="C285" s="132" t="s">
        <v>198</v>
      </c>
      <c r="D285" s="133">
        <v>0</v>
      </c>
      <c r="E285" s="133">
        <v>2.65</v>
      </c>
      <c r="F285" s="133">
        <v>0</v>
      </c>
      <c r="G285" s="133">
        <v>0.999</v>
      </c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1:17" s="10" customFormat="1" ht="15.75" customHeight="1" x14ac:dyDescent="0.35">
      <c r="A286" s="11"/>
      <c r="B286" s="11"/>
      <c r="C286" s="132" t="s">
        <v>201</v>
      </c>
      <c r="D286" s="133">
        <v>0.25</v>
      </c>
      <c r="E286" s="133">
        <v>2.65</v>
      </c>
      <c r="F286" s="133">
        <v>0.1</v>
      </c>
      <c r="G286" s="133">
        <v>0.92400000000000004</v>
      </c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 s="10" customFormat="1" ht="15.75" customHeight="1" x14ac:dyDescent="0.35">
      <c r="A287" s="11"/>
      <c r="B287" s="11"/>
      <c r="C287" s="132" t="s">
        <v>266</v>
      </c>
      <c r="D287" s="133">
        <v>-1.25</v>
      </c>
      <c r="E287" s="133">
        <v>2.65</v>
      </c>
      <c r="F287" s="133">
        <v>-0.47</v>
      </c>
      <c r="G287" s="133">
        <v>0.63900000000000001</v>
      </c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1:17" s="10" customFormat="1" ht="15.75" customHeight="1" x14ac:dyDescent="0.35">
      <c r="A288" s="11"/>
      <c r="B288" s="11"/>
      <c r="C288" s="132" t="s">
        <v>269</v>
      </c>
      <c r="D288" s="133">
        <v>-1.75</v>
      </c>
      <c r="E288" s="133">
        <v>2.65</v>
      </c>
      <c r="F288" s="133">
        <v>-0.66</v>
      </c>
      <c r="G288" s="133">
        <v>0.51100000000000001</v>
      </c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1:17" s="10" customFormat="1" ht="15.75" customHeight="1" x14ac:dyDescent="0.35">
      <c r="A289" s="11"/>
      <c r="B289" s="11"/>
      <c r="C289" s="132" t="s">
        <v>272</v>
      </c>
      <c r="D289" s="133">
        <v>-9.9499999999999993</v>
      </c>
      <c r="E289" s="133">
        <v>2.65</v>
      </c>
      <c r="F289" s="133">
        <v>-3.75</v>
      </c>
      <c r="G289" s="133">
        <v>0</v>
      </c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1:17" s="10" customFormat="1" ht="15.75" customHeight="1" x14ac:dyDescent="0.35">
      <c r="A290" s="11"/>
      <c r="B290" s="11"/>
      <c r="C290" s="132" t="s">
        <v>275</v>
      </c>
      <c r="D290" s="133">
        <v>-2.58</v>
      </c>
      <c r="E290" s="133">
        <v>2.65</v>
      </c>
      <c r="F290" s="133">
        <v>-0.97</v>
      </c>
      <c r="G290" s="133">
        <v>0.33200000000000002</v>
      </c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1:17" s="10" customFormat="1" ht="15.75" customHeight="1" x14ac:dyDescent="0.35">
      <c r="A291" s="11"/>
      <c r="B291" s="11"/>
      <c r="C291" s="132" t="s">
        <v>278</v>
      </c>
      <c r="D291" s="133">
        <v>-0.91</v>
      </c>
      <c r="E291" s="133">
        <v>2.65</v>
      </c>
      <c r="F291" s="133">
        <v>-0.34</v>
      </c>
      <c r="G291" s="133">
        <v>0.73099999999999998</v>
      </c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1:17" s="10" customFormat="1" ht="15.75" customHeight="1" x14ac:dyDescent="0.35">
      <c r="A292" s="11"/>
      <c r="B292" s="11"/>
      <c r="C292" s="132" t="s">
        <v>281</v>
      </c>
      <c r="D292" s="133">
        <v>-4.91</v>
      </c>
      <c r="E292" s="133">
        <v>2.65</v>
      </c>
      <c r="F292" s="133">
        <v>-1.85</v>
      </c>
      <c r="G292" s="133">
        <v>6.6000000000000003E-2</v>
      </c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1:17" s="10" customFormat="1" ht="15.75" customHeight="1" x14ac:dyDescent="0.35">
      <c r="A293" s="11"/>
      <c r="B293" s="11"/>
      <c r="C293" s="132" t="s">
        <v>284</v>
      </c>
      <c r="D293" s="133">
        <v>0.92</v>
      </c>
      <c r="E293" s="133">
        <v>2.65</v>
      </c>
      <c r="F293" s="133">
        <v>0.35</v>
      </c>
      <c r="G293" s="133">
        <v>0.72899999999999998</v>
      </c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1:17" s="10" customFormat="1" ht="15.75" customHeight="1" x14ac:dyDescent="0.35">
      <c r="A294" s="11"/>
      <c r="B294" s="11"/>
      <c r="C294" s="132" t="s">
        <v>287</v>
      </c>
      <c r="D294" s="133">
        <v>-0.28999999999999998</v>
      </c>
      <c r="E294" s="133">
        <v>2.65</v>
      </c>
      <c r="F294" s="133">
        <v>-0.11</v>
      </c>
      <c r="G294" s="133">
        <v>0.91400000000000003</v>
      </c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1:17" s="10" customFormat="1" ht="15.75" customHeight="1" x14ac:dyDescent="0.35">
      <c r="A295" s="11"/>
      <c r="B295" s="11"/>
      <c r="C295" s="132" t="s">
        <v>290</v>
      </c>
      <c r="D295" s="133">
        <v>0.92</v>
      </c>
      <c r="E295" s="133">
        <v>2.65</v>
      </c>
      <c r="F295" s="133">
        <v>0.35</v>
      </c>
      <c r="G295" s="133">
        <v>0.72899999999999998</v>
      </c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1:17" s="10" customFormat="1" ht="15.75" customHeight="1" x14ac:dyDescent="0.35">
      <c r="A296" s="11"/>
      <c r="B296" s="11"/>
      <c r="C296" s="132" t="s">
        <v>293</v>
      </c>
      <c r="D296" s="133">
        <v>3.13</v>
      </c>
      <c r="E296" s="133">
        <v>2.65</v>
      </c>
      <c r="F296" s="133">
        <v>1.18</v>
      </c>
      <c r="G296" s="133">
        <v>0.23899999999999999</v>
      </c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1:17" s="10" customFormat="1" ht="15.75" customHeight="1" x14ac:dyDescent="0.35">
      <c r="A297" s="11"/>
      <c r="B297" s="11"/>
      <c r="C297" s="132" t="s">
        <v>296</v>
      </c>
      <c r="D297" s="133">
        <v>-5.54</v>
      </c>
      <c r="E297" s="133">
        <v>2.65</v>
      </c>
      <c r="F297" s="133">
        <v>-2.09</v>
      </c>
      <c r="G297" s="133">
        <v>3.7999999999999999E-2</v>
      </c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1:17" s="10" customFormat="1" ht="15.75" customHeight="1" x14ac:dyDescent="0.35">
      <c r="A298" s="11"/>
      <c r="B298" s="11"/>
      <c r="C298" s="132" t="s">
        <v>299</v>
      </c>
      <c r="D298" s="133">
        <v>-4.66</v>
      </c>
      <c r="E298" s="133">
        <v>2.65</v>
      </c>
      <c r="F298" s="133">
        <v>-1.76</v>
      </c>
      <c r="G298" s="133">
        <v>0.08</v>
      </c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1:17" s="10" customFormat="1" ht="15.75" customHeight="1" x14ac:dyDescent="0.35">
      <c r="A299" s="11"/>
      <c r="B299" s="11"/>
      <c r="C299" s="132" t="s">
        <v>302</v>
      </c>
      <c r="D299" s="133">
        <v>-3.7</v>
      </c>
      <c r="E299" s="133">
        <v>2.65</v>
      </c>
      <c r="F299" s="133">
        <v>-1.4</v>
      </c>
      <c r="G299" s="133">
        <v>0.16400000000000001</v>
      </c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1:17" s="10" customFormat="1" ht="15.75" customHeight="1" x14ac:dyDescent="0.35">
      <c r="A300" s="11"/>
      <c r="B300" s="11"/>
      <c r="C300" s="132" t="s">
        <v>305</v>
      </c>
      <c r="D300" s="133">
        <v>4.13</v>
      </c>
      <c r="E300" s="133">
        <v>2.65</v>
      </c>
      <c r="F300" s="133">
        <v>1.56</v>
      </c>
      <c r="G300" s="133">
        <v>0.121</v>
      </c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1:17" s="10" customFormat="1" ht="15.75" customHeight="1" x14ac:dyDescent="0.35">
      <c r="A301" s="11"/>
      <c r="B301" s="11"/>
      <c r="C301" s="239" t="s">
        <v>202</v>
      </c>
      <c r="D301" s="54">
        <v>2.4E-2</v>
      </c>
      <c r="E301" s="54">
        <v>0.78800000000000003</v>
      </c>
      <c r="F301" s="54">
        <v>0.03</v>
      </c>
      <c r="G301" s="54">
        <v>0.97599999999999998</v>
      </c>
      <c r="H301" s="45"/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1:17" s="10" customFormat="1" ht="15.75" customHeight="1" x14ac:dyDescent="0.35">
      <c r="A302" s="11"/>
      <c r="B302" s="11"/>
      <c r="C302" s="239" t="s">
        <v>203</v>
      </c>
      <c r="D302" s="54">
        <v>3.3879999999999999</v>
      </c>
      <c r="E302" s="54">
        <v>0.78800000000000003</v>
      </c>
      <c r="F302" s="54">
        <v>4.3</v>
      </c>
      <c r="G302" s="54">
        <v>0</v>
      </c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1:17" s="10" customFormat="1" ht="15.75" customHeight="1" x14ac:dyDescent="0.35">
      <c r="A303" s="11"/>
      <c r="B303" s="11"/>
      <c r="C303" s="239" t="s">
        <v>204</v>
      </c>
      <c r="D303" s="54">
        <v>-3.4119999999999999</v>
      </c>
      <c r="E303" s="54">
        <v>0.78800000000000003</v>
      </c>
      <c r="F303" s="54">
        <v>-4.33</v>
      </c>
      <c r="G303" s="54">
        <v>0</v>
      </c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1:17" s="10" customFormat="1" ht="15.75" customHeight="1" x14ac:dyDescent="0.35">
      <c r="A304" s="11"/>
      <c r="B304" s="11"/>
      <c r="C304" s="239" t="s">
        <v>205</v>
      </c>
      <c r="D304" s="54">
        <v>1.1519999999999999</v>
      </c>
      <c r="E304" s="54">
        <v>0.78800000000000003</v>
      </c>
      <c r="F304" s="54">
        <v>1.46</v>
      </c>
      <c r="G304" s="54">
        <v>0.14499999999999999</v>
      </c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1:17" s="10" customFormat="1" ht="15.75" customHeight="1" x14ac:dyDescent="0.35">
      <c r="A305" s="11"/>
      <c r="B305" s="11"/>
      <c r="C305" s="239" t="s">
        <v>206</v>
      </c>
      <c r="D305" s="54">
        <v>-3.9260000000000002</v>
      </c>
      <c r="E305" s="54">
        <v>0.78800000000000003</v>
      </c>
      <c r="F305" s="54">
        <v>-4.9800000000000004</v>
      </c>
      <c r="G305" s="54">
        <v>0</v>
      </c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1:17" s="10" customFormat="1" ht="15.75" customHeight="1" x14ac:dyDescent="0.35">
      <c r="A306" s="11"/>
      <c r="B306" s="11"/>
      <c r="C306" s="239" t="s">
        <v>207</v>
      </c>
      <c r="D306" s="54">
        <v>2.774</v>
      </c>
      <c r="E306" s="54">
        <v>0.78800000000000003</v>
      </c>
      <c r="F306" s="54">
        <v>3.52</v>
      </c>
      <c r="G306" s="54">
        <v>1E-3</v>
      </c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1:17" s="10" customFormat="1" ht="15.75" customHeight="1" x14ac:dyDescent="0.35">
      <c r="A307" s="11"/>
      <c r="B307" s="11"/>
      <c r="C307" s="239" t="s">
        <v>208</v>
      </c>
      <c r="D307" s="54">
        <v>-1.605</v>
      </c>
      <c r="E307" s="54">
        <v>0.78800000000000003</v>
      </c>
      <c r="F307" s="54">
        <v>-2.04</v>
      </c>
      <c r="G307" s="54">
        <v>4.2999999999999997E-2</v>
      </c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1:17" s="10" customFormat="1" ht="15.75" customHeight="1" x14ac:dyDescent="0.35">
      <c r="A308" s="11"/>
      <c r="B308" s="11"/>
      <c r="C308" s="239" t="s">
        <v>209</v>
      </c>
      <c r="D308" s="54">
        <v>2.3879999999999999</v>
      </c>
      <c r="E308" s="54">
        <v>0.78800000000000003</v>
      </c>
      <c r="F308" s="54">
        <v>3.03</v>
      </c>
      <c r="G308" s="54">
        <v>3.0000000000000001E-3</v>
      </c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1:17" s="10" customFormat="1" ht="15.75" customHeight="1" x14ac:dyDescent="0.35">
      <c r="A309" s="11"/>
      <c r="B309" s="11"/>
      <c r="C309" s="239" t="s">
        <v>210</v>
      </c>
      <c r="D309" s="54">
        <v>-0.78300000000000003</v>
      </c>
      <c r="E309" s="54">
        <v>0.78800000000000003</v>
      </c>
      <c r="F309" s="54">
        <v>-0.99</v>
      </c>
      <c r="G309" s="54">
        <v>0.32100000000000001</v>
      </c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1:17" s="10" customFormat="1" ht="15.75" customHeight="1" x14ac:dyDescent="0.35">
      <c r="A310" s="11"/>
      <c r="B310" s="11"/>
      <c r="C310" s="240" t="s">
        <v>211</v>
      </c>
      <c r="D310" s="56">
        <v>0.42899999999999999</v>
      </c>
      <c r="E310" s="56">
        <v>0.78800000000000003</v>
      </c>
      <c r="F310" s="56">
        <v>0.54</v>
      </c>
      <c r="G310" s="56">
        <v>0.58699999999999997</v>
      </c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1:17" s="10" customFormat="1" ht="15.75" customHeight="1" x14ac:dyDescent="0.35">
      <c r="A311" s="11"/>
      <c r="B311" s="11"/>
      <c r="C311" s="240" t="s">
        <v>212</v>
      </c>
      <c r="D311" s="56">
        <v>-1.85</v>
      </c>
      <c r="E311" s="56">
        <v>0.78800000000000003</v>
      </c>
      <c r="F311" s="56">
        <v>-2.35</v>
      </c>
      <c r="G311" s="56">
        <v>0.02</v>
      </c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1:17" s="10" customFormat="1" ht="15.75" customHeight="1" x14ac:dyDescent="0.35">
      <c r="A312" s="11"/>
      <c r="B312" s="11"/>
      <c r="C312" s="240" t="s">
        <v>213</v>
      </c>
      <c r="D312" s="56">
        <v>1.421</v>
      </c>
      <c r="E312" s="56">
        <v>0.78800000000000003</v>
      </c>
      <c r="F312" s="56">
        <v>1.8</v>
      </c>
      <c r="G312" s="56">
        <v>7.2999999999999995E-2</v>
      </c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1:17" s="10" customFormat="1" ht="15.75" customHeight="1" x14ac:dyDescent="0.35">
      <c r="A313" s="11"/>
      <c r="B313" s="11"/>
      <c r="C313" s="2"/>
      <c r="D313" s="230"/>
      <c r="E313" s="230"/>
      <c r="F313" s="230"/>
      <c r="G313" s="230"/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1:17" s="10" customFormat="1" ht="15.75" customHeight="1" x14ac:dyDescent="0.35">
      <c r="A314" s="11"/>
      <c r="B314" s="11"/>
      <c r="C314" s="39"/>
      <c r="D314" s="39"/>
      <c r="E314" s="39"/>
      <c r="F314" s="39"/>
      <c r="G314" s="39"/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1:17" s="10" customFormat="1" ht="15.75" customHeight="1" x14ac:dyDescent="0.35">
      <c r="A315" s="11"/>
      <c r="B315" s="11"/>
      <c r="C315" s="39"/>
      <c r="D315" s="39"/>
      <c r="E315" s="39"/>
      <c r="F315" s="39"/>
      <c r="G315" s="39"/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1:17" s="10" customFormat="1" ht="15.75" customHeight="1" x14ac:dyDescent="0.35">
      <c r="A316" s="11"/>
      <c r="B316" s="11"/>
      <c r="C316" s="39"/>
      <c r="D316" s="39"/>
      <c r="E316" s="39"/>
      <c r="F316" s="39"/>
      <c r="G316" s="39"/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1:17" s="10" customFormat="1" ht="15.75" customHeight="1" x14ac:dyDescent="0.35">
      <c r="A317" s="11"/>
      <c r="B317" s="11"/>
      <c r="C317" s="39"/>
      <c r="D317" s="45"/>
      <c r="E317" s="45"/>
      <c r="F317" s="45"/>
      <c r="G317" s="45"/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1:17" s="10" customFormat="1" ht="15.75" customHeight="1" x14ac:dyDescent="0.35">
      <c r="A318" s="11"/>
      <c r="B318" s="11"/>
      <c r="C318" s="39"/>
      <c r="D318" s="45"/>
      <c r="E318" s="45"/>
      <c r="F318" s="45"/>
      <c r="G318" s="45"/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1:17" s="10" customFormat="1" ht="15.75" customHeight="1" x14ac:dyDescent="0.35">
      <c r="A319" s="11"/>
      <c r="B319" s="11"/>
      <c r="C319" s="39"/>
      <c r="D319" s="45"/>
      <c r="E319" s="45"/>
      <c r="F319" s="45"/>
      <c r="G319" s="45"/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1:17" ht="15.75" customHeight="1" x14ac:dyDescent="0.35">
      <c r="C320" s="39"/>
      <c r="D320" s="45"/>
      <c r="E320" s="45"/>
      <c r="F320" s="45"/>
      <c r="G320" s="45"/>
      <c r="I320" s="11"/>
      <c r="J320" s="11"/>
      <c r="K320" s="11"/>
    </row>
    <row r="321" spans="3:11" ht="15.75" customHeight="1" x14ac:dyDescent="0.35">
      <c r="C321" s="39"/>
      <c r="D321" s="45"/>
      <c r="E321" s="45"/>
      <c r="F321" s="45"/>
      <c r="G321" s="45"/>
      <c r="I321" s="11"/>
      <c r="J321" s="11"/>
      <c r="K321" s="11"/>
    </row>
    <row r="322" spans="3:11" ht="15.75" customHeight="1" x14ac:dyDescent="0.35">
      <c r="C322" s="39"/>
      <c r="D322" s="45"/>
      <c r="E322" s="45"/>
      <c r="F322" s="45"/>
      <c r="G322" s="45"/>
      <c r="I322" s="11"/>
      <c r="J322" s="11"/>
      <c r="K322" s="11"/>
    </row>
    <row r="323" spans="3:11" ht="15.75" customHeight="1" x14ac:dyDescent="0.35">
      <c r="C323" s="39"/>
      <c r="D323" s="45"/>
      <c r="E323" s="45"/>
      <c r="F323" s="45"/>
      <c r="G323" s="45"/>
      <c r="I323" s="11"/>
      <c r="J323" s="11"/>
      <c r="K323" s="11"/>
    </row>
    <row r="324" spans="3:11" ht="15.75" customHeight="1" x14ac:dyDescent="0.35">
      <c r="C324" s="39"/>
      <c r="D324" s="45"/>
      <c r="E324" s="45"/>
      <c r="F324" s="45"/>
      <c r="G324" s="45"/>
      <c r="I324" s="11"/>
      <c r="J324" s="11"/>
      <c r="K324" s="11"/>
    </row>
    <row r="325" spans="3:11" ht="15.75" customHeight="1" x14ac:dyDescent="0.35">
      <c r="C325" s="39"/>
      <c r="D325" s="45"/>
      <c r="E325" s="45"/>
      <c r="F325" s="45"/>
      <c r="G325" s="45"/>
      <c r="I325" s="11"/>
      <c r="J325" s="11"/>
      <c r="K325" s="11"/>
    </row>
    <row r="326" spans="3:11" ht="15.75" customHeight="1" x14ac:dyDescent="0.35">
      <c r="C326" s="11"/>
      <c r="D326" s="11"/>
      <c r="E326" s="11"/>
      <c r="F326" s="11"/>
      <c r="G326" s="11"/>
      <c r="H326" s="11"/>
      <c r="I326" s="11"/>
      <c r="J326" s="11"/>
      <c r="K326" s="11"/>
    </row>
    <row r="327" spans="3:11" ht="15.75" customHeight="1" x14ac:dyDescent="0.35">
      <c r="C327" s="11"/>
      <c r="D327" s="11"/>
      <c r="E327" s="11"/>
      <c r="F327" s="11"/>
      <c r="G327" s="11"/>
      <c r="H327" s="11"/>
      <c r="I327" s="11"/>
      <c r="J327" s="11"/>
      <c r="K327" s="11"/>
    </row>
    <row r="328" spans="3:11" ht="15.75" customHeight="1" x14ac:dyDescent="0.35">
      <c r="C328" s="39"/>
      <c r="D328" s="39"/>
      <c r="E328" s="39"/>
      <c r="F328" s="39"/>
      <c r="G328" s="39"/>
      <c r="H328" s="39"/>
      <c r="I328" s="39"/>
      <c r="J328" s="11"/>
      <c r="K328" s="11"/>
    </row>
    <row r="329" spans="3:11" ht="15.75" customHeight="1" x14ac:dyDescent="0.35">
      <c r="C329" s="39"/>
      <c r="D329" s="45"/>
      <c r="E329" s="45"/>
      <c r="F329" s="46"/>
      <c r="G329" s="45"/>
      <c r="H329" s="45"/>
      <c r="I329" s="45"/>
      <c r="J329" s="11"/>
      <c r="K329" s="11"/>
    </row>
    <row r="330" spans="3:11" ht="15.75" customHeight="1" x14ac:dyDescent="0.35">
      <c r="C330" s="39"/>
      <c r="D330" s="45"/>
      <c r="E330" s="45"/>
      <c r="F330" s="46"/>
      <c r="G330" s="45"/>
      <c r="H330" s="45"/>
      <c r="I330" s="45"/>
      <c r="J330" s="11"/>
      <c r="K330" s="11"/>
    </row>
    <row r="331" spans="3:11" ht="15.75" customHeight="1" x14ac:dyDescent="0.35">
      <c r="C331" s="39"/>
      <c r="D331" s="45"/>
      <c r="E331" s="45"/>
      <c r="F331" s="46"/>
      <c r="G331" s="45"/>
      <c r="H331" s="45"/>
      <c r="I331" s="45"/>
      <c r="J331" s="11"/>
      <c r="K331" s="11"/>
    </row>
    <row r="332" spans="3:11" ht="15.75" customHeight="1" x14ac:dyDescent="0.35">
      <c r="C332" s="39"/>
      <c r="D332" s="45"/>
      <c r="E332" s="45"/>
      <c r="F332" s="46"/>
      <c r="G332" s="45"/>
      <c r="H332" s="45"/>
      <c r="I332" s="45"/>
      <c r="J332" s="11"/>
      <c r="K332" s="11"/>
    </row>
    <row r="333" spans="3:11" ht="15.75" customHeight="1" x14ac:dyDescent="0.35">
      <c r="C333" s="39"/>
      <c r="D333" s="45"/>
      <c r="E333" s="45"/>
      <c r="F333" s="46"/>
      <c r="G333" s="45"/>
      <c r="H333" s="45"/>
      <c r="I333" s="45"/>
      <c r="J333" s="11"/>
      <c r="K333" s="11"/>
    </row>
    <row r="334" spans="3:11" ht="15.75" customHeight="1" x14ac:dyDescent="0.35">
      <c r="C334" s="39"/>
      <c r="D334" s="45"/>
      <c r="E334" s="45"/>
      <c r="F334" s="46"/>
      <c r="G334" s="45"/>
      <c r="H334" s="45"/>
      <c r="I334" s="45"/>
      <c r="J334" s="11"/>
      <c r="K334" s="11"/>
    </row>
    <row r="335" spans="3:11" ht="15.75" customHeight="1" x14ac:dyDescent="0.35">
      <c r="C335" s="39"/>
      <c r="D335" s="45"/>
      <c r="E335" s="45"/>
      <c r="F335" s="46"/>
      <c r="G335" s="45"/>
      <c r="H335" s="45"/>
      <c r="I335" s="45"/>
      <c r="J335" s="11"/>
      <c r="K335" s="11"/>
    </row>
    <row r="336" spans="3:11" ht="15.75" customHeight="1" x14ac:dyDescent="0.35">
      <c r="C336" s="39"/>
      <c r="D336" s="45"/>
      <c r="E336" s="45"/>
      <c r="F336" s="46"/>
      <c r="G336" s="45"/>
      <c r="H336" s="45"/>
      <c r="I336" s="45"/>
      <c r="J336" s="11"/>
      <c r="K336" s="11"/>
    </row>
    <row r="337" spans="3:11" ht="15.75" customHeight="1" x14ac:dyDescent="0.35">
      <c r="C337" s="39"/>
      <c r="D337" s="45"/>
      <c r="E337" s="45"/>
      <c r="F337" s="46"/>
      <c r="G337" s="45"/>
      <c r="H337" s="45"/>
      <c r="I337" s="45"/>
      <c r="J337" s="11"/>
      <c r="K337" s="11"/>
    </row>
    <row r="338" spans="3:11" ht="15.75" customHeight="1" x14ac:dyDescent="0.35">
      <c r="C338" s="39"/>
      <c r="D338" s="45"/>
      <c r="E338" s="45"/>
      <c r="F338" s="46"/>
      <c r="G338" s="45"/>
      <c r="H338" s="45"/>
      <c r="I338" s="45"/>
      <c r="J338" s="11"/>
      <c r="K338" s="11"/>
    </row>
    <row r="339" spans="3:11" ht="15.75" customHeight="1" x14ac:dyDescent="0.35">
      <c r="C339" s="39"/>
      <c r="D339" s="45"/>
      <c r="E339" s="45"/>
      <c r="F339" s="46"/>
      <c r="G339" s="45"/>
      <c r="H339" s="45"/>
      <c r="I339" s="45"/>
      <c r="J339" s="11"/>
      <c r="K339" s="11"/>
    </row>
    <row r="340" spans="3:11" ht="15.75" customHeight="1" x14ac:dyDescent="0.35">
      <c r="C340" s="39"/>
      <c r="D340" s="45"/>
      <c r="E340" s="45"/>
      <c r="F340" s="46"/>
      <c r="G340" s="45"/>
      <c r="H340" s="45"/>
      <c r="I340" s="45"/>
      <c r="J340" s="11"/>
      <c r="K340" s="11"/>
    </row>
    <row r="341" spans="3:11" ht="15.75" customHeight="1" x14ac:dyDescent="0.35">
      <c r="C341" s="39"/>
      <c r="D341" s="45"/>
      <c r="E341" s="45"/>
      <c r="F341" s="46"/>
      <c r="G341" s="45"/>
      <c r="H341" s="45"/>
      <c r="I341" s="45"/>
      <c r="J341" s="11"/>
      <c r="K341" s="11"/>
    </row>
    <row r="342" spans="3:11" ht="15.75" customHeight="1" x14ac:dyDescent="0.35">
      <c r="C342" s="39"/>
      <c r="D342" s="45"/>
      <c r="E342" s="45"/>
      <c r="F342" s="46"/>
      <c r="G342" s="45"/>
      <c r="H342" s="45"/>
      <c r="I342" s="45"/>
      <c r="J342" s="11"/>
      <c r="K342" s="11"/>
    </row>
    <row r="343" spans="3:11" ht="15.75" customHeight="1" x14ac:dyDescent="0.35">
      <c r="C343" s="39"/>
      <c r="D343" s="45"/>
      <c r="E343" s="45"/>
      <c r="F343" s="46"/>
      <c r="G343" s="45"/>
      <c r="H343" s="45"/>
      <c r="I343" s="45"/>
      <c r="J343" s="11"/>
      <c r="K343" s="11"/>
    </row>
    <row r="344" spans="3:11" ht="15.75" customHeight="1" x14ac:dyDescent="0.35">
      <c r="C344" s="39"/>
      <c r="D344" s="45"/>
      <c r="E344" s="45"/>
      <c r="F344" s="46"/>
      <c r="G344" s="45"/>
      <c r="H344" s="45"/>
      <c r="I344" s="45"/>
      <c r="J344" s="11"/>
      <c r="K344" s="11"/>
    </row>
    <row r="345" spans="3:11" ht="15.75" customHeight="1" x14ac:dyDescent="0.35">
      <c r="C345" s="39"/>
      <c r="D345" s="45"/>
      <c r="E345" s="45"/>
      <c r="F345" s="46"/>
      <c r="G345" s="45"/>
      <c r="H345" s="45"/>
      <c r="I345" s="45"/>
      <c r="J345" s="11"/>
      <c r="K345" s="11"/>
    </row>
    <row r="346" spans="3:11" ht="15.75" customHeight="1" x14ac:dyDescent="0.35">
      <c r="C346" s="39"/>
      <c r="D346" s="45"/>
      <c r="E346" s="45"/>
      <c r="F346" s="46"/>
      <c r="G346" s="45"/>
      <c r="H346" s="45"/>
      <c r="I346" s="45"/>
      <c r="J346" s="11"/>
      <c r="K346" s="11"/>
    </row>
    <row r="347" spans="3:11" ht="15.75" customHeight="1" x14ac:dyDescent="0.35">
      <c r="C347" s="39"/>
      <c r="D347" s="45"/>
      <c r="E347" s="45"/>
      <c r="F347" s="46"/>
      <c r="G347" s="45"/>
      <c r="H347" s="45"/>
      <c r="I347" s="45"/>
      <c r="J347" s="11"/>
      <c r="K347" s="11"/>
    </row>
    <row r="348" spans="3:11" ht="15.75" customHeight="1" x14ac:dyDescent="0.35">
      <c r="C348" s="39"/>
      <c r="D348" s="45"/>
      <c r="E348" s="45"/>
      <c r="F348" s="46"/>
      <c r="G348" s="45"/>
      <c r="H348" s="45"/>
      <c r="I348" s="45"/>
      <c r="J348" s="11"/>
      <c r="K348" s="11"/>
    </row>
    <row r="349" spans="3:11" ht="15.75" customHeight="1" x14ac:dyDescent="0.35">
      <c r="C349" s="39"/>
      <c r="D349" s="45"/>
      <c r="E349" s="45"/>
      <c r="F349" s="46"/>
      <c r="G349" s="45"/>
      <c r="H349" s="45"/>
      <c r="I349" s="45"/>
      <c r="J349" s="11"/>
      <c r="K349" s="11"/>
    </row>
    <row r="350" spans="3:11" ht="15.75" customHeight="1" x14ac:dyDescent="0.35">
      <c r="C350" s="39"/>
      <c r="D350" s="45"/>
      <c r="E350" s="45"/>
      <c r="F350" s="46"/>
      <c r="G350" s="45"/>
      <c r="H350" s="45"/>
      <c r="I350" s="45"/>
      <c r="J350" s="11"/>
      <c r="K350" s="11"/>
    </row>
    <row r="351" spans="3:11" ht="15.75" customHeight="1" x14ac:dyDescent="0.35">
      <c r="C351" s="39"/>
      <c r="D351" s="45"/>
      <c r="E351" s="45"/>
      <c r="F351" s="46"/>
      <c r="G351" s="45"/>
      <c r="H351" s="45"/>
      <c r="I351" s="45"/>
    </row>
    <row r="352" spans="3:11" ht="15.75" customHeight="1" x14ac:dyDescent="0.35">
      <c r="C352" s="39"/>
      <c r="D352" s="45"/>
      <c r="E352" s="45"/>
      <c r="F352" s="46"/>
      <c r="G352" s="45"/>
      <c r="H352" s="45"/>
      <c r="I352" s="45"/>
    </row>
  </sheetData>
  <mergeCells count="5">
    <mergeCell ref="C1:L1"/>
    <mergeCell ref="C2:L2"/>
    <mergeCell ref="C4:M4"/>
    <mergeCell ref="C80:M80"/>
    <mergeCell ref="C118:M118"/>
  </mergeCells>
  <conditionalFormatting sqref="M120:M154">
    <cfRule type="containsText" dxfId="77" priority="16" operator="containsText" text="warning">
      <formula>NOT(ISERROR(SEARCH("warning",M120)))</formula>
    </cfRule>
  </conditionalFormatting>
  <conditionalFormatting sqref="U120:U154">
    <cfRule type="containsText" dxfId="76" priority="15" operator="containsText" text="warning">
      <formula>NOT(ISERROR(SEARCH("warning",U120)))</formula>
    </cfRule>
  </conditionalFormatting>
  <conditionalFormatting sqref="W120:W154">
    <cfRule type="containsText" dxfId="75" priority="14" operator="containsText" text="warning">
      <formula>NOT(ISERROR(SEARCH("warning",W120)))</formula>
    </cfRule>
  </conditionalFormatting>
  <conditionalFormatting sqref="Y120:Y154">
    <cfRule type="containsText" dxfId="74" priority="13" operator="containsText" text="warning">
      <formula>NOT(ISERROR(SEARCH("warning",Y120)))</formula>
    </cfRule>
  </conditionalFormatting>
  <conditionalFormatting sqref="M82:M116">
    <cfRule type="containsText" dxfId="73" priority="12" operator="containsText" text="warning">
      <formula>NOT(ISERROR(SEARCH("warning",M82)))</formula>
    </cfRule>
  </conditionalFormatting>
  <conditionalFormatting sqref="U82:U116">
    <cfRule type="containsText" dxfId="72" priority="11" operator="containsText" text="warning">
      <formula>NOT(ISERROR(SEARCH("warning",U82)))</formula>
    </cfRule>
  </conditionalFormatting>
  <conditionalFormatting sqref="W82:W116">
    <cfRule type="containsText" dxfId="71" priority="10" operator="containsText" text="warning">
      <formula>NOT(ISERROR(SEARCH("warning",W82)))</formula>
    </cfRule>
  </conditionalFormatting>
  <conditionalFormatting sqref="Y82:Y116">
    <cfRule type="containsText" dxfId="70" priority="9" operator="containsText" text="warning">
      <formula>NOT(ISERROR(SEARCH("warning",Y82)))</formula>
    </cfRule>
  </conditionalFormatting>
  <conditionalFormatting sqref="M6:M40">
    <cfRule type="containsText" dxfId="69" priority="7" operator="containsText" text="warning">
      <formula>NOT(ISERROR(SEARCH("warning",M6)))</formula>
    </cfRule>
    <cfRule type="containsText" dxfId="68" priority="8" operator="containsText" text="normal">
      <formula>NOT(ISERROR(SEARCH("normal",M6)))</formula>
    </cfRule>
  </conditionalFormatting>
  <conditionalFormatting sqref="U6:U40">
    <cfRule type="containsText" dxfId="67" priority="5" operator="containsText" text="warning">
      <formula>NOT(ISERROR(SEARCH("warning",U6)))</formula>
    </cfRule>
    <cfRule type="containsText" dxfId="66" priority="6" operator="containsText" text="normal">
      <formula>NOT(ISERROR(SEARCH("normal",U6)))</formula>
    </cfRule>
  </conditionalFormatting>
  <conditionalFormatting sqref="W6:W40">
    <cfRule type="containsText" dxfId="65" priority="3" operator="containsText" text="warning">
      <formula>NOT(ISERROR(SEARCH("warning",W6)))</formula>
    </cfRule>
    <cfRule type="containsText" dxfId="64" priority="4" operator="containsText" text="normal">
      <formula>NOT(ISERROR(SEARCH("normal",W6)))</formula>
    </cfRule>
  </conditionalFormatting>
  <conditionalFormatting sqref="Y6:Y40">
    <cfRule type="containsText" dxfId="63" priority="1" operator="containsText" text="warning">
      <formula>NOT(ISERROR(SEARCH("warning",Y6)))</formula>
    </cfRule>
    <cfRule type="containsText" dxfId="62" priority="2" operator="containsText" text="normal">
      <formula>NOT(ISERROR(SEARCH("normal",Y6)))</formula>
    </cfRule>
  </conditionalFormatting>
  <pageMargins left="0.7" right="0.7" top="0.75" bottom="0.75" header="0.3" footer="0.3"/>
  <pageSetup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34" workbookViewId="0">
      <selection activeCell="K9" sqref="K9"/>
    </sheetView>
  </sheetViews>
  <sheetFormatPr defaultRowHeight="14.5" x14ac:dyDescent="0.35"/>
  <cols>
    <col min="1" max="1" width="7.1796875" style="136" customWidth="1"/>
    <col min="2" max="4" width="8.7265625" style="136"/>
    <col min="5" max="5" width="1.26953125" style="136" customWidth="1"/>
    <col min="6" max="9" width="8.7265625" style="136"/>
    <col min="10" max="10" width="1.36328125" style="136" customWidth="1"/>
    <col min="11" max="16384" width="8.7265625" style="136"/>
  </cols>
  <sheetData>
    <row r="1" spans="1:14" ht="15" thickBot="1" x14ac:dyDescent="0.4">
      <c r="A1" s="182" t="s">
        <v>366</v>
      </c>
      <c r="B1" s="182"/>
      <c r="C1" s="182"/>
      <c r="D1" s="182"/>
      <c r="E1" s="154"/>
      <c r="F1" s="182" t="s">
        <v>96</v>
      </c>
      <c r="G1" s="182"/>
      <c r="H1" s="182"/>
      <c r="I1" s="182"/>
      <c r="J1" s="154"/>
      <c r="K1" s="182" t="s">
        <v>367</v>
      </c>
      <c r="L1" s="182"/>
      <c r="M1" s="182"/>
      <c r="N1" s="182"/>
    </row>
    <row r="2" spans="1:14" ht="39.5" thickBot="1" x14ac:dyDescent="0.4">
      <c r="A2" s="147" t="s">
        <v>365</v>
      </c>
      <c r="B2" s="148" t="s">
        <v>9</v>
      </c>
      <c r="C2" s="149" t="s">
        <v>369</v>
      </c>
      <c r="D2" s="150" t="s">
        <v>370</v>
      </c>
      <c r="E2" s="151"/>
      <c r="F2" s="152" t="s">
        <v>365</v>
      </c>
      <c r="G2" s="148" t="s">
        <v>9</v>
      </c>
      <c r="H2" s="149" t="s">
        <v>369</v>
      </c>
      <c r="I2" s="150" t="s">
        <v>370</v>
      </c>
      <c r="J2" s="151"/>
      <c r="K2" s="152" t="s">
        <v>365</v>
      </c>
      <c r="L2" s="148" t="s">
        <v>9</v>
      </c>
      <c r="M2" s="149" t="s">
        <v>369</v>
      </c>
      <c r="N2" s="153" t="s">
        <v>370</v>
      </c>
    </row>
    <row r="3" spans="1:14" x14ac:dyDescent="0.35">
      <c r="A3" s="143">
        <v>1</v>
      </c>
      <c r="B3" s="144">
        <v>52.5</v>
      </c>
      <c r="C3" s="145">
        <v>48.998180000000005</v>
      </c>
      <c r="D3" s="145">
        <v>62.185000000000002</v>
      </c>
      <c r="E3" s="138"/>
      <c r="F3" s="143">
        <v>1</v>
      </c>
      <c r="G3" s="144">
        <v>43</v>
      </c>
      <c r="H3" s="145">
        <v>37.215179999999989</v>
      </c>
      <c r="I3" s="145">
        <v>50.401999999999994</v>
      </c>
      <c r="J3" s="138"/>
      <c r="K3" s="143">
        <v>1</v>
      </c>
      <c r="L3" s="144">
        <v>60</v>
      </c>
      <c r="M3" s="145">
        <v>51.356180000000009</v>
      </c>
      <c r="N3" s="146">
        <v>64.543000000000006</v>
      </c>
    </row>
    <row r="4" spans="1:14" x14ac:dyDescent="0.35">
      <c r="A4" s="137">
        <v>2</v>
      </c>
      <c r="B4" s="47">
        <v>53</v>
      </c>
      <c r="C4" s="139">
        <v>50.48818</v>
      </c>
      <c r="D4" s="139">
        <v>63.674999999999997</v>
      </c>
      <c r="E4" s="138"/>
      <c r="F4" s="137">
        <v>2</v>
      </c>
      <c r="G4" s="47">
        <v>51</v>
      </c>
      <c r="H4" s="139">
        <v>37.455179999999999</v>
      </c>
      <c r="I4" s="139">
        <v>50.641999999999996</v>
      </c>
      <c r="J4" s="138"/>
      <c r="K4" s="137">
        <v>2</v>
      </c>
      <c r="L4" s="47">
        <v>56</v>
      </c>
      <c r="M4" s="139">
        <v>52.226179999999999</v>
      </c>
      <c r="N4" s="140">
        <v>65.412999999999997</v>
      </c>
    </row>
    <row r="5" spans="1:14" x14ac:dyDescent="0.35">
      <c r="A5" s="137">
        <v>3</v>
      </c>
      <c r="B5" s="47">
        <v>69.5</v>
      </c>
      <c r="C5" s="139">
        <v>54.248180000000005</v>
      </c>
      <c r="D5" s="139">
        <v>67.435000000000002</v>
      </c>
      <c r="E5" s="138"/>
      <c r="F5" s="137">
        <v>3</v>
      </c>
      <c r="G5" s="47">
        <v>62</v>
      </c>
      <c r="H5" s="139">
        <v>61.715180000000004</v>
      </c>
      <c r="I5" s="139">
        <v>74.902000000000001</v>
      </c>
      <c r="J5" s="138"/>
      <c r="K5" s="137">
        <v>3</v>
      </c>
      <c r="L5" s="47">
        <v>72</v>
      </c>
      <c r="M5" s="139">
        <v>63.36618</v>
      </c>
      <c r="N5" s="140">
        <v>76.552999999999997</v>
      </c>
    </row>
    <row r="6" spans="1:14" x14ac:dyDescent="0.35">
      <c r="A6" s="137">
        <v>4</v>
      </c>
      <c r="B6" s="47">
        <v>69</v>
      </c>
      <c r="C6" s="139">
        <v>61.738180000000014</v>
      </c>
      <c r="D6" s="139">
        <v>74.925000000000011</v>
      </c>
      <c r="E6" s="138"/>
      <c r="F6" s="137">
        <v>4</v>
      </c>
      <c r="G6" s="47">
        <v>72</v>
      </c>
      <c r="H6" s="139">
        <v>64.715180000000018</v>
      </c>
      <c r="I6" s="139">
        <v>77.902000000000015</v>
      </c>
      <c r="J6" s="138"/>
      <c r="K6" s="137">
        <v>4</v>
      </c>
      <c r="L6" s="47">
        <v>77</v>
      </c>
      <c r="M6" s="139">
        <v>70.606180000000009</v>
      </c>
      <c r="N6" s="140">
        <v>83.793000000000006</v>
      </c>
    </row>
    <row r="7" spans="1:14" x14ac:dyDescent="0.35">
      <c r="A7" s="137">
        <v>5</v>
      </c>
      <c r="B7" s="47">
        <v>68.5</v>
      </c>
      <c r="C7" s="139">
        <v>56.868180000000009</v>
      </c>
      <c r="D7" s="139">
        <v>70.055000000000007</v>
      </c>
      <c r="E7" s="138"/>
      <c r="F7" s="137">
        <v>5</v>
      </c>
      <c r="G7" s="47">
        <v>47</v>
      </c>
      <c r="H7" s="139">
        <v>37.965179999999989</v>
      </c>
      <c r="I7" s="139">
        <v>51.151999999999994</v>
      </c>
      <c r="J7" s="138"/>
      <c r="K7" s="137">
        <v>5</v>
      </c>
      <c r="L7" s="47">
        <v>69</v>
      </c>
      <c r="M7" s="139">
        <v>64.98617999999999</v>
      </c>
      <c r="N7" s="140">
        <v>78.172999999999988</v>
      </c>
    </row>
    <row r="8" spans="1:14" x14ac:dyDescent="0.35">
      <c r="A8" s="137">
        <v>6</v>
      </c>
      <c r="B8" s="47">
        <v>70.5</v>
      </c>
      <c r="C8" s="139">
        <v>61.618180000000009</v>
      </c>
      <c r="D8" s="139">
        <v>74.805000000000007</v>
      </c>
      <c r="E8" s="138"/>
      <c r="F8" s="137">
        <v>6</v>
      </c>
      <c r="G8" s="47">
        <v>73</v>
      </c>
      <c r="H8" s="139">
        <v>56.215180000000018</v>
      </c>
      <c r="I8" s="139">
        <v>69.402000000000015</v>
      </c>
      <c r="J8" s="138"/>
      <c r="K8" s="137">
        <v>6</v>
      </c>
      <c r="L8" s="47">
        <v>72</v>
      </c>
      <c r="M8" s="139">
        <v>66.11618</v>
      </c>
      <c r="N8" s="140">
        <v>79.302999999999997</v>
      </c>
    </row>
    <row r="9" spans="1:14" x14ac:dyDescent="0.35">
      <c r="A9" s="137">
        <v>7</v>
      </c>
      <c r="B9" s="47">
        <v>79</v>
      </c>
      <c r="C9" s="139">
        <v>75.868180000000009</v>
      </c>
      <c r="D9" s="139">
        <v>89.055000000000007</v>
      </c>
      <c r="E9" s="138"/>
      <c r="F9" s="137">
        <v>7</v>
      </c>
      <c r="G9" s="47">
        <v>76.5</v>
      </c>
      <c r="H9" s="139">
        <v>68.595180000000013</v>
      </c>
      <c r="I9" s="139">
        <v>81.782000000000011</v>
      </c>
      <c r="J9" s="138"/>
      <c r="K9" s="137">
        <v>7</v>
      </c>
      <c r="L9" s="47">
        <v>80</v>
      </c>
      <c r="M9" s="139">
        <v>71.61618</v>
      </c>
      <c r="N9" s="140">
        <v>84.802999999999997</v>
      </c>
    </row>
    <row r="10" spans="1:14" x14ac:dyDescent="0.35">
      <c r="A10" s="137">
        <v>8</v>
      </c>
      <c r="B10" s="47">
        <v>79.5</v>
      </c>
      <c r="C10" s="139">
        <v>74.498180000000019</v>
      </c>
      <c r="D10" s="139">
        <v>87.685000000000016</v>
      </c>
      <c r="E10" s="138"/>
      <c r="F10" s="137">
        <v>8</v>
      </c>
      <c r="G10" s="47">
        <v>74</v>
      </c>
      <c r="H10" s="139">
        <v>71.215180000000018</v>
      </c>
      <c r="I10" s="139">
        <v>84.402000000000015</v>
      </c>
      <c r="J10" s="138"/>
      <c r="K10" s="137">
        <v>8</v>
      </c>
      <c r="L10" s="47">
        <v>77</v>
      </c>
      <c r="M10" s="139">
        <v>76.606180000000009</v>
      </c>
      <c r="N10" s="140">
        <v>89.793000000000006</v>
      </c>
    </row>
    <row r="11" spans="1:14" x14ac:dyDescent="0.35">
      <c r="A11" s="137">
        <v>9</v>
      </c>
      <c r="B11" s="47">
        <v>49.5</v>
      </c>
      <c r="C11" s="139">
        <v>49.868180000000009</v>
      </c>
      <c r="D11" s="139">
        <v>63.055000000000007</v>
      </c>
      <c r="E11" s="138"/>
      <c r="F11" s="137">
        <v>9</v>
      </c>
      <c r="G11" s="47">
        <v>64</v>
      </c>
      <c r="H11" s="139">
        <v>50.965180000000018</v>
      </c>
      <c r="I11" s="139">
        <v>64.152000000000015</v>
      </c>
      <c r="J11" s="138"/>
      <c r="K11" s="137">
        <v>9</v>
      </c>
      <c r="L11" s="47">
        <v>66</v>
      </c>
      <c r="M11" s="139">
        <v>61.606179999999995</v>
      </c>
      <c r="N11" s="140">
        <v>74.792999999999992</v>
      </c>
    </row>
    <row r="12" spans="1:14" x14ac:dyDescent="0.35">
      <c r="A12" s="137">
        <v>10</v>
      </c>
      <c r="B12" s="47">
        <v>79</v>
      </c>
      <c r="C12" s="139">
        <v>76.248180000000005</v>
      </c>
      <c r="D12" s="139">
        <v>89.435000000000002</v>
      </c>
      <c r="E12" s="138"/>
      <c r="F12" s="137">
        <v>10</v>
      </c>
      <c r="G12" s="47">
        <v>80</v>
      </c>
      <c r="H12" s="139">
        <v>74.965180000000004</v>
      </c>
      <c r="I12" s="139">
        <v>88.152000000000001</v>
      </c>
      <c r="J12" s="138"/>
      <c r="K12" s="137">
        <v>10</v>
      </c>
      <c r="L12" s="47">
        <v>78</v>
      </c>
      <c r="M12" s="139">
        <v>77.61618</v>
      </c>
      <c r="N12" s="140">
        <v>90.802999999999997</v>
      </c>
    </row>
    <row r="13" spans="1:14" x14ac:dyDescent="0.35">
      <c r="A13" s="137">
        <v>11</v>
      </c>
      <c r="B13" s="47">
        <v>78</v>
      </c>
      <c r="C13" s="139">
        <v>69.618180000000009</v>
      </c>
      <c r="D13" s="139">
        <v>82.805000000000007</v>
      </c>
      <c r="E13" s="138"/>
      <c r="F13" s="137">
        <v>11</v>
      </c>
      <c r="G13" s="47">
        <v>70</v>
      </c>
      <c r="H13" s="139">
        <v>65.465180000000018</v>
      </c>
      <c r="I13" s="139">
        <v>78.652000000000015</v>
      </c>
      <c r="J13" s="138"/>
      <c r="K13" s="137">
        <v>11</v>
      </c>
      <c r="L13" s="47">
        <v>79</v>
      </c>
      <c r="M13" s="139">
        <v>71.736180000000004</v>
      </c>
      <c r="N13" s="140">
        <v>84.923000000000002</v>
      </c>
    </row>
    <row r="14" spans="1:14" x14ac:dyDescent="0.35">
      <c r="A14" s="137">
        <v>12</v>
      </c>
      <c r="B14" s="47">
        <v>70</v>
      </c>
      <c r="C14" s="139">
        <v>57.248180000000005</v>
      </c>
      <c r="D14" s="139">
        <v>70.435000000000002</v>
      </c>
      <c r="E14" s="138"/>
      <c r="F14" s="137">
        <v>12</v>
      </c>
      <c r="G14" s="47">
        <v>74</v>
      </c>
      <c r="H14" s="139">
        <v>66.465180000000018</v>
      </c>
      <c r="I14" s="139">
        <v>79.652000000000015</v>
      </c>
      <c r="J14" s="138"/>
      <c r="K14" s="137">
        <v>12</v>
      </c>
      <c r="L14" s="47">
        <v>66</v>
      </c>
      <c r="M14" s="139">
        <v>66.236180000000004</v>
      </c>
      <c r="N14" s="140">
        <v>79.423000000000002</v>
      </c>
    </row>
    <row r="15" spans="1:14" x14ac:dyDescent="0.35">
      <c r="A15" s="137">
        <v>13</v>
      </c>
      <c r="B15" s="47">
        <v>77</v>
      </c>
      <c r="C15" s="139">
        <v>70.868180000000009</v>
      </c>
      <c r="D15" s="139">
        <v>84.055000000000007</v>
      </c>
      <c r="E15" s="138"/>
      <c r="F15" s="137">
        <v>13</v>
      </c>
      <c r="G15" s="47">
        <v>70</v>
      </c>
      <c r="H15" s="139">
        <v>64.215180000000018</v>
      </c>
      <c r="I15" s="139">
        <v>77.402000000000015</v>
      </c>
      <c r="J15" s="138"/>
      <c r="K15" s="137">
        <v>13</v>
      </c>
      <c r="L15" s="47">
        <v>76</v>
      </c>
      <c r="M15" s="139">
        <v>69.86618</v>
      </c>
      <c r="N15" s="140">
        <v>83.052999999999997</v>
      </c>
    </row>
    <row r="16" spans="1:14" x14ac:dyDescent="0.35">
      <c r="A16" s="137">
        <v>14</v>
      </c>
      <c r="B16" s="47">
        <v>27.5</v>
      </c>
      <c r="C16" s="139">
        <v>25.368179999999999</v>
      </c>
      <c r="D16" s="139">
        <v>38.555</v>
      </c>
      <c r="E16" s="138"/>
      <c r="F16" s="137">
        <v>14</v>
      </c>
      <c r="G16" s="47">
        <v>46</v>
      </c>
      <c r="H16" s="139">
        <v>27.965179999999993</v>
      </c>
      <c r="I16" s="139">
        <v>41.151999999999994</v>
      </c>
      <c r="J16" s="138"/>
      <c r="K16" s="137">
        <v>14</v>
      </c>
      <c r="L16" s="47">
        <v>47</v>
      </c>
      <c r="M16" s="139">
        <v>26.366179999999996</v>
      </c>
      <c r="N16" s="140">
        <v>39.552999999999997</v>
      </c>
    </row>
    <row r="17" spans="1:14" x14ac:dyDescent="0.35">
      <c r="A17" s="137">
        <v>15</v>
      </c>
      <c r="B17" s="47">
        <v>60</v>
      </c>
      <c r="C17" s="139">
        <v>47.868179999999995</v>
      </c>
      <c r="D17" s="139">
        <v>61.055</v>
      </c>
      <c r="E17" s="138"/>
      <c r="F17" s="137">
        <v>15</v>
      </c>
      <c r="G17" s="47">
        <v>63</v>
      </c>
      <c r="H17" s="139">
        <v>50.715179999999989</v>
      </c>
      <c r="I17" s="139">
        <v>63.901999999999994</v>
      </c>
      <c r="J17" s="138"/>
      <c r="K17" s="137">
        <v>15</v>
      </c>
      <c r="L17" s="47">
        <v>67</v>
      </c>
      <c r="M17" s="139">
        <v>50.86618</v>
      </c>
      <c r="N17" s="140">
        <v>64.052999999999997</v>
      </c>
    </row>
    <row r="18" spans="1:14" x14ac:dyDescent="0.35">
      <c r="A18" s="137">
        <v>16</v>
      </c>
      <c r="B18" s="47">
        <v>76.5</v>
      </c>
      <c r="C18" s="139">
        <v>69.118180000000009</v>
      </c>
      <c r="D18" s="139">
        <v>82.305000000000007</v>
      </c>
      <c r="E18" s="138"/>
      <c r="F18" s="137">
        <v>16</v>
      </c>
      <c r="G18" s="47">
        <v>52</v>
      </c>
      <c r="H18" s="139">
        <v>48.715180000000004</v>
      </c>
      <c r="I18" s="139">
        <v>61.902000000000001</v>
      </c>
      <c r="J18" s="138"/>
      <c r="K18" s="137">
        <v>16</v>
      </c>
      <c r="L18" s="47">
        <v>75</v>
      </c>
      <c r="M18" s="139">
        <v>66.356179999999995</v>
      </c>
      <c r="N18" s="140">
        <v>79.542999999999992</v>
      </c>
    </row>
    <row r="19" spans="1:14" x14ac:dyDescent="0.35">
      <c r="A19" s="137">
        <v>17</v>
      </c>
      <c r="B19" s="47">
        <v>77</v>
      </c>
      <c r="C19" s="139">
        <v>67.748180000000005</v>
      </c>
      <c r="D19" s="139">
        <v>80.935000000000002</v>
      </c>
      <c r="E19" s="138"/>
      <c r="F19" s="137">
        <v>17</v>
      </c>
      <c r="G19" s="47">
        <v>71</v>
      </c>
      <c r="H19" s="139">
        <v>66.465180000000018</v>
      </c>
      <c r="I19" s="139">
        <v>79.652000000000015</v>
      </c>
      <c r="J19" s="138"/>
      <c r="K19" s="137">
        <v>17</v>
      </c>
      <c r="L19" s="47">
        <v>75</v>
      </c>
      <c r="M19" s="139">
        <v>72.986180000000004</v>
      </c>
      <c r="N19" s="140">
        <v>86.173000000000002</v>
      </c>
    </row>
    <row r="20" spans="1:14" x14ac:dyDescent="0.35">
      <c r="A20" s="137">
        <v>18</v>
      </c>
      <c r="B20" s="47">
        <v>68</v>
      </c>
      <c r="C20" s="139">
        <v>52.498180000000019</v>
      </c>
      <c r="D20" s="139">
        <v>65.685000000000016</v>
      </c>
      <c r="E20" s="138"/>
      <c r="F20" s="137">
        <v>18</v>
      </c>
      <c r="G20" s="47">
        <v>74</v>
      </c>
      <c r="H20" s="139">
        <v>52.215180000000018</v>
      </c>
      <c r="I20" s="139">
        <v>65.402000000000015</v>
      </c>
      <c r="J20" s="138"/>
      <c r="K20" s="137">
        <v>18</v>
      </c>
      <c r="L20" s="47">
        <v>75</v>
      </c>
      <c r="M20" s="139">
        <v>63.606180000000009</v>
      </c>
      <c r="N20" s="140">
        <v>76.793000000000006</v>
      </c>
    </row>
    <row r="21" spans="1:14" x14ac:dyDescent="0.35">
      <c r="A21" s="137">
        <v>19</v>
      </c>
      <c r="B21" s="47">
        <v>70</v>
      </c>
      <c r="C21" s="139">
        <v>60.23818</v>
      </c>
      <c r="D21" s="139">
        <v>73.424999999999997</v>
      </c>
      <c r="E21" s="138"/>
      <c r="F21" s="137">
        <v>19</v>
      </c>
      <c r="G21" s="47">
        <v>42</v>
      </c>
      <c r="H21" s="139">
        <v>30.455179999999988</v>
      </c>
      <c r="I21" s="139">
        <v>43.641999999999989</v>
      </c>
      <c r="J21" s="138"/>
      <c r="K21" s="137">
        <v>19</v>
      </c>
      <c r="L21" s="47">
        <v>59</v>
      </c>
      <c r="M21" s="139">
        <v>48.726179999999999</v>
      </c>
      <c r="N21" s="140">
        <v>61.912999999999997</v>
      </c>
    </row>
    <row r="22" spans="1:14" x14ac:dyDescent="0.35">
      <c r="A22" s="137">
        <v>20</v>
      </c>
      <c r="B22" s="47">
        <v>76</v>
      </c>
      <c r="C22" s="139">
        <v>73.488180000000014</v>
      </c>
      <c r="D22" s="139">
        <v>86.675000000000011</v>
      </c>
      <c r="E22" s="138"/>
      <c r="F22" s="137">
        <v>20</v>
      </c>
      <c r="G22" s="47">
        <v>74</v>
      </c>
      <c r="H22" s="139">
        <v>70.955180000000013</v>
      </c>
      <c r="I22" s="139">
        <v>84.14200000000001</v>
      </c>
      <c r="J22" s="138"/>
      <c r="K22" s="137">
        <v>20</v>
      </c>
      <c r="L22" s="47">
        <v>78</v>
      </c>
      <c r="M22" s="139">
        <v>75.976179999999999</v>
      </c>
      <c r="N22" s="140">
        <v>89.162999999999997</v>
      </c>
    </row>
    <row r="23" spans="1:14" x14ac:dyDescent="0.35">
      <c r="A23" s="137">
        <v>21</v>
      </c>
      <c r="B23" s="47">
        <v>77</v>
      </c>
      <c r="C23" s="139">
        <v>70.248180000000019</v>
      </c>
      <c r="D23" s="139">
        <v>83.435000000000016</v>
      </c>
      <c r="E23" s="138"/>
      <c r="F23" s="137">
        <v>21</v>
      </c>
      <c r="G23" s="47">
        <v>74</v>
      </c>
      <c r="H23" s="139">
        <v>67.715180000000018</v>
      </c>
      <c r="I23" s="139">
        <v>80.902000000000015</v>
      </c>
      <c r="J23" s="138"/>
      <c r="K23" s="137">
        <v>21</v>
      </c>
      <c r="L23" s="47">
        <v>78</v>
      </c>
      <c r="M23" s="139">
        <v>73.106180000000009</v>
      </c>
      <c r="N23" s="140">
        <v>86.293000000000006</v>
      </c>
    </row>
    <row r="24" spans="1:14" x14ac:dyDescent="0.35">
      <c r="A24" s="137">
        <v>22</v>
      </c>
      <c r="B24" s="47">
        <v>77</v>
      </c>
      <c r="C24" s="139">
        <v>58.748180000000005</v>
      </c>
      <c r="D24" s="139">
        <v>71.935000000000002</v>
      </c>
      <c r="E24" s="138"/>
      <c r="F24" s="137">
        <v>22</v>
      </c>
      <c r="G24" s="47">
        <v>52</v>
      </c>
      <c r="H24" s="139">
        <v>36.715179999999989</v>
      </c>
      <c r="I24" s="139">
        <v>49.901999999999994</v>
      </c>
      <c r="J24" s="138"/>
      <c r="K24" s="137">
        <v>22</v>
      </c>
      <c r="L24" s="47">
        <v>65</v>
      </c>
      <c r="M24" s="139">
        <v>49.606179999999995</v>
      </c>
      <c r="N24" s="140">
        <v>62.792999999999999</v>
      </c>
    </row>
    <row r="25" spans="1:14" x14ac:dyDescent="0.35">
      <c r="A25" s="137">
        <v>23</v>
      </c>
      <c r="B25" s="47">
        <v>80</v>
      </c>
      <c r="C25" s="139">
        <v>76.998180000000019</v>
      </c>
      <c r="D25" s="139">
        <v>90.185000000000016</v>
      </c>
      <c r="E25" s="138"/>
      <c r="F25" s="137">
        <v>23</v>
      </c>
      <c r="G25" s="47">
        <v>80</v>
      </c>
      <c r="H25" s="139">
        <v>74.465180000000018</v>
      </c>
      <c r="I25" s="139">
        <v>87.652000000000015</v>
      </c>
      <c r="J25" s="138"/>
      <c r="K25" s="137">
        <v>23</v>
      </c>
      <c r="L25" s="47">
        <v>80</v>
      </c>
      <c r="M25" s="139">
        <v>76.856180000000009</v>
      </c>
      <c r="N25" s="140">
        <v>90.043000000000006</v>
      </c>
    </row>
    <row r="26" spans="1:14" x14ac:dyDescent="0.35">
      <c r="A26" s="137">
        <v>24</v>
      </c>
      <c r="B26" s="47">
        <v>72.5</v>
      </c>
      <c r="C26" s="139">
        <v>65.868180000000009</v>
      </c>
      <c r="D26" s="139">
        <v>79.055000000000007</v>
      </c>
      <c r="E26" s="138"/>
      <c r="F26" s="137">
        <v>24</v>
      </c>
      <c r="G26" s="47">
        <v>62</v>
      </c>
      <c r="H26" s="139">
        <v>63.215180000000018</v>
      </c>
      <c r="I26" s="139">
        <v>76.402000000000015</v>
      </c>
      <c r="J26" s="138"/>
      <c r="K26" s="137">
        <v>24</v>
      </c>
      <c r="L26" s="47">
        <v>69</v>
      </c>
      <c r="M26" s="139">
        <v>53.36618</v>
      </c>
      <c r="N26" s="140">
        <v>66.552999999999997</v>
      </c>
    </row>
    <row r="27" spans="1:14" x14ac:dyDescent="0.35">
      <c r="A27" s="137">
        <v>25</v>
      </c>
      <c r="B27" s="47">
        <v>65</v>
      </c>
      <c r="C27" s="139">
        <v>56.738180000000014</v>
      </c>
      <c r="D27" s="139">
        <v>69.925000000000011</v>
      </c>
      <c r="E27" s="138"/>
      <c r="F27" s="137">
        <v>25</v>
      </c>
      <c r="G27" s="47">
        <v>60</v>
      </c>
      <c r="H27" s="139">
        <v>62.715180000000018</v>
      </c>
      <c r="I27" s="139">
        <v>75.902000000000015</v>
      </c>
      <c r="J27" s="138"/>
      <c r="K27" s="137">
        <v>25</v>
      </c>
      <c r="L27" s="47">
        <v>71</v>
      </c>
      <c r="M27" s="139">
        <v>59.606180000000009</v>
      </c>
      <c r="N27" s="140">
        <v>72.793000000000006</v>
      </c>
    </row>
    <row r="28" spans="1:14" x14ac:dyDescent="0.35">
      <c r="A28" s="137">
        <v>26</v>
      </c>
      <c r="B28" s="47">
        <v>48</v>
      </c>
      <c r="C28" s="139">
        <v>37.73818</v>
      </c>
      <c r="D28" s="139">
        <v>50.924999999999997</v>
      </c>
      <c r="E28" s="138"/>
      <c r="F28" s="137">
        <v>26</v>
      </c>
      <c r="G28" s="47">
        <v>48</v>
      </c>
      <c r="H28" s="139">
        <v>38.465179999999989</v>
      </c>
      <c r="I28" s="139">
        <v>51.651999999999994</v>
      </c>
      <c r="J28" s="138"/>
      <c r="K28" s="137">
        <v>26</v>
      </c>
      <c r="L28" s="47">
        <v>52</v>
      </c>
      <c r="M28" s="139">
        <v>40.486180000000004</v>
      </c>
      <c r="N28" s="140">
        <v>53.673000000000002</v>
      </c>
    </row>
    <row r="29" spans="1:14" x14ac:dyDescent="0.35">
      <c r="A29" s="137">
        <v>27</v>
      </c>
      <c r="B29" s="47">
        <v>57.5</v>
      </c>
      <c r="C29" s="139">
        <v>42.248180000000005</v>
      </c>
      <c r="D29" s="139">
        <v>55.435000000000002</v>
      </c>
      <c r="E29" s="138"/>
      <c r="F29" s="137">
        <v>27</v>
      </c>
      <c r="G29" s="47">
        <v>44</v>
      </c>
      <c r="H29" s="139">
        <v>34.715179999999989</v>
      </c>
      <c r="I29" s="139">
        <v>47.901999999999994</v>
      </c>
      <c r="J29" s="138"/>
      <c r="K29" s="137">
        <v>27</v>
      </c>
      <c r="L29" s="47">
        <v>41</v>
      </c>
      <c r="M29" s="139">
        <v>34.86618</v>
      </c>
      <c r="N29" s="140">
        <v>48.053000000000004</v>
      </c>
    </row>
    <row r="30" spans="1:14" x14ac:dyDescent="0.35">
      <c r="A30" s="137">
        <v>28</v>
      </c>
      <c r="B30" s="47">
        <v>68</v>
      </c>
      <c r="C30" s="139">
        <v>66.238180000000014</v>
      </c>
      <c r="D30" s="139">
        <v>79.425000000000011</v>
      </c>
      <c r="E30" s="138"/>
      <c r="F30" s="137">
        <v>28</v>
      </c>
      <c r="G30" s="47">
        <v>65</v>
      </c>
      <c r="H30" s="139">
        <v>62.215180000000018</v>
      </c>
      <c r="I30" s="139">
        <v>75.402000000000015</v>
      </c>
      <c r="J30" s="138"/>
      <c r="K30" s="137">
        <v>28</v>
      </c>
      <c r="L30" s="47">
        <v>78</v>
      </c>
      <c r="M30" s="139">
        <v>69.356180000000009</v>
      </c>
      <c r="N30" s="140">
        <v>82.543000000000006</v>
      </c>
    </row>
    <row r="31" spans="1:14" x14ac:dyDescent="0.35">
      <c r="A31" s="137">
        <v>29</v>
      </c>
      <c r="B31" s="47">
        <v>80</v>
      </c>
      <c r="C31" s="139">
        <v>74.868180000000009</v>
      </c>
      <c r="D31" s="139">
        <v>88.055000000000007</v>
      </c>
      <c r="E31" s="138"/>
      <c r="F31" s="137">
        <v>29</v>
      </c>
      <c r="G31" s="47">
        <v>78</v>
      </c>
      <c r="H31" s="139">
        <v>72.965180000000004</v>
      </c>
      <c r="I31" s="139">
        <v>86.152000000000001</v>
      </c>
      <c r="J31" s="138"/>
      <c r="K31" s="137">
        <v>29</v>
      </c>
      <c r="L31" s="47">
        <v>76</v>
      </c>
      <c r="M31" s="139">
        <v>77.23617999999999</v>
      </c>
      <c r="N31" s="140">
        <v>90.422999999999988</v>
      </c>
    </row>
    <row r="32" spans="1:14" x14ac:dyDescent="0.35">
      <c r="A32" s="137">
        <v>30</v>
      </c>
      <c r="B32" s="47">
        <v>69</v>
      </c>
      <c r="C32" s="139">
        <v>68.488180000000014</v>
      </c>
      <c r="D32" s="139">
        <v>81.675000000000011</v>
      </c>
      <c r="E32" s="138"/>
      <c r="F32" s="137">
        <v>30</v>
      </c>
      <c r="G32" s="47">
        <v>74</v>
      </c>
      <c r="H32" s="139">
        <v>70.465180000000018</v>
      </c>
      <c r="I32" s="139">
        <v>83.652000000000015</v>
      </c>
      <c r="J32" s="138"/>
      <c r="K32" s="137">
        <v>30</v>
      </c>
      <c r="L32" s="47">
        <v>80</v>
      </c>
      <c r="M32" s="139">
        <v>74.606180000000009</v>
      </c>
      <c r="N32" s="140">
        <v>87.793000000000006</v>
      </c>
    </row>
    <row r="33" spans="1:14" x14ac:dyDescent="0.35">
      <c r="A33" s="137">
        <v>31</v>
      </c>
      <c r="B33" s="47">
        <v>74</v>
      </c>
      <c r="C33" s="139">
        <v>61.238180000000014</v>
      </c>
      <c r="D33" s="139">
        <v>74.425000000000011</v>
      </c>
      <c r="E33" s="138"/>
      <c r="F33" s="137">
        <v>31</v>
      </c>
      <c r="G33" s="47">
        <v>67</v>
      </c>
      <c r="H33" s="139">
        <v>68.585180000000008</v>
      </c>
      <c r="I33" s="139">
        <v>81.772000000000006</v>
      </c>
      <c r="J33" s="138"/>
      <c r="K33" s="137">
        <v>31</v>
      </c>
      <c r="L33" s="47">
        <v>79</v>
      </c>
      <c r="M33" s="139">
        <v>73.356179999999995</v>
      </c>
      <c r="N33" s="140">
        <v>86.542999999999992</v>
      </c>
    </row>
    <row r="34" spans="1:14" x14ac:dyDescent="0.35">
      <c r="A34" s="137">
        <v>32</v>
      </c>
      <c r="B34" s="47">
        <v>45</v>
      </c>
      <c r="C34" s="139">
        <v>33.368179999999995</v>
      </c>
      <c r="D34" s="139">
        <v>46.555</v>
      </c>
      <c r="E34" s="138"/>
      <c r="F34" s="137">
        <v>32</v>
      </c>
      <c r="G34" s="47">
        <v>39</v>
      </c>
      <c r="H34" s="139">
        <v>29.965179999999993</v>
      </c>
      <c r="I34" s="139">
        <v>43.151999999999994</v>
      </c>
      <c r="J34" s="138"/>
      <c r="K34" s="137">
        <v>32</v>
      </c>
      <c r="L34" s="47">
        <v>47</v>
      </c>
      <c r="M34" s="139">
        <v>27.106179999999998</v>
      </c>
      <c r="N34" s="140">
        <v>40.292999999999999</v>
      </c>
    </row>
    <row r="35" spans="1:14" x14ac:dyDescent="0.35">
      <c r="A35" s="137">
        <v>33</v>
      </c>
      <c r="B35" s="47">
        <v>50</v>
      </c>
      <c r="C35" s="139">
        <v>37.998180000000005</v>
      </c>
      <c r="D35" s="139">
        <v>51.185000000000002</v>
      </c>
      <c r="E35" s="138"/>
      <c r="F35" s="137">
        <v>33</v>
      </c>
      <c r="G35" s="47">
        <v>51</v>
      </c>
      <c r="H35" s="139">
        <v>36.715179999999989</v>
      </c>
      <c r="I35" s="139">
        <v>49.901999999999994</v>
      </c>
      <c r="J35" s="138"/>
      <c r="K35" s="137">
        <v>33</v>
      </c>
      <c r="L35" s="47">
        <v>45</v>
      </c>
      <c r="M35" s="139">
        <v>34.11618</v>
      </c>
      <c r="N35" s="140">
        <v>47.303000000000004</v>
      </c>
    </row>
    <row r="36" spans="1:14" x14ac:dyDescent="0.35">
      <c r="A36" s="137">
        <v>34</v>
      </c>
      <c r="B36" s="47">
        <v>74</v>
      </c>
      <c r="C36" s="139">
        <v>68.618180000000009</v>
      </c>
      <c r="D36" s="139">
        <v>81.805000000000007</v>
      </c>
      <c r="E36" s="138"/>
      <c r="F36" s="137">
        <v>34</v>
      </c>
      <c r="G36" s="47">
        <v>73</v>
      </c>
      <c r="H36" s="139">
        <v>60.215180000000018</v>
      </c>
      <c r="I36" s="139">
        <v>73.402000000000015</v>
      </c>
      <c r="J36" s="138"/>
      <c r="K36" s="137">
        <v>34</v>
      </c>
      <c r="L36" s="47">
        <v>73</v>
      </c>
      <c r="M36" s="139">
        <v>62.61618</v>
      </c>
      <c r="N36" s="140">
        <v>75.802999999999997</v>
      </c>
    </row>
    <row r="37" spans="1:14" ht="15" thickBot="1" x14ac:dyDescent="0.4">
      <c r="A37" s="137">
        <v>35</v>
      </c>
      <c r="B37" s="76">
        <v>45</v>
      </c>
      <c r="C37" s="141">
        <v>38.618180000000009</v>
      </c>
      <c r="D37" s="141">
        <v>51.805000000000007</v>
      </c>
      <c r="E37" s="138"/>
      <c r="F37" s="137">
        <v>35</v>
      </c>
      <c r="G37" s="47">
        <v>66</v>
      </c>
      <c r="H37" s="139">
        <v>58.205179999999999</v>
      </c>
      <c r="I37" s="139">
        <v>71.391999999999996</v>
      </c>
      <c r="J37" s="138"/>
      <c r="K37" s="137">
        <v>35</v>
      </c>
      <c r="L37" s="76">
        <v>65</v>
      </c>
      <c r="M37" s="141">
        <v>58.356179999999995</v>
      </c>
      <c r="N37" s="142">
        <v>71.542999999999992</v>
      </c>
    </row>
  </sheetData>
  <mergeCells count="3">
    <mergeCell ref="A1:D1"/>
    <mergeCell ref="F1:I1"/>
    <mergeCell ref="K1:N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  <outlinePr summaryBelow="0" summaryRight="0"/>
  </sheetPr>
  <dimension ref="A1:AE352"/>
  <sheetViews>
    <sheetView topLeftCell="A288" zoomScale="70" zoomScaleNormal="70" workbookViewId="0">
      <selection activeCell="C301" sqref="C301:G312"/>
    </sheetView>
  </sheetViews>
  <sheetFormatPr defaultColWidth="14.453125" defaultRowHeight="15.75" customHeight="1" x14ac:dyDescent="0.35"/>
  <cols>
    <col min="1" max="2" width="3.08984375" style="11" customWidth="1"/>
    <col min="3" max="3" width="10.7265625" style="7" customWidth="1"/>
    <col min="4" max="4" width="5.54296875" style="6" customWidth="1"/>
    <col min="5" max="5" width="6" style="6" customWidth="1"/>
    <col min="6" max="6" width="6.36328125" style="6" customWidth="1"/>
    <col min="7" max="7" width="6.54296875" style="6" customWidth="1"/>
    <col min="8" max="8" width="7.08984375" style="10" customWidth="1"/>
    <col min="9" max="9" width="7.81640625" style="10" customWidth="1"/>
    <col min="10" max="10" width="10.81640625" style="10" customWidth="1"/>
    <col min="11" max="11" width="7.1796875" style="10" customWidth="1"/>
    <col min="12" max="14" width="10.6328125" style="11" customWidth="1"/>
    <col min="15" max="15" width="17.1796875" style="11" hidden="1" customWidth="1"/>
    <col min="16" max="16" width="13.54296875" style="11" hidden="1" customWidth="1"/>
    <col min="17" max="17" width="16.54296875" style="11" hidden="1" customWidth="1"/>
    <col min="18" max="18" width="9.08984375" style="11" customWidth="1"/>
    <col min="19" max="20" width="8.1796875" style="11" customWidth="1"/>
    <col min="21" max="21" width="9.08984375" style="11" customWidth="1"/>
    <col min="22" max="22" width="8.1796875" style="11" customWidth="1"/>
    <col min="23" max="23" width="8.81640625" style="11" customWidth="1"/>
    <col min="24" max="24" width="8.1796875" style="11" customWidth="1"/>
    <col min="25" max="25" width="9.7265625" style="11" customWidth="1"/>
    <col min="26" max="26" width="3.90625" style="11" customWidth="1"/>
    <col min="27" max="27" width="9.08984375" style="11" customWidth="1"/>
    <col min="28" max="28" width="14.453125" style="11" customWidth="1"/>
    <col min="29" max="16384" width="14.453125" style="11"/>
  </cols>
  <sheetData>
    <row r="1" spans="3:31" s="7" customFormat="1" ht="14.5" x14ac:dyDescent="0.35">
      <c r="C1" s="183" t="s">
        <v>237</v>
      </c>
      <c r="D1" s="183"/>
      <c r="E1" s="183"/>
      <c r="F1" s="183"/>
      <c r="G1" s="183"/>
      <c r="H1" s="183"/>
      <c r="I1" s="183"/>
      <c r="J1" s="183"/>
      <c r="K1" s="183"/>
      <c r="L1" s="183"/>
      <c r="M1" s="6"/>
      <c r="R1" s="8"/>
      <c r="U1" s="9"/>
      <c r="V1" s="9"/>
      <c r="W1" s="9"/>
      <c r="X1" s="9"/>
      <c r="Y1" s="9"/>
    </row>
    <row r="2" spans="3:31" ht="14.5" x14ac:dyDescent="0.35">
      <c r="C2" s="184" t="s">
        <v>0</v>
      </c>
      <c r="D2" s="184"/>
      <c r="E2" s="184"/>
      <c r="F2" s="184"/>
      <c r="G2" s="184"/>
      <c r="H2" s="184"/>
      <c r="I2" s="184"/>
      <c r="J2" s="184"/>
      <c r="K2" s="184"/>
      <c r="L2" s="184"/>
      <c r="M2" s="10"/>
      <c r="R2" s="8"/>
      <c r="S2" s="8"/>
      <c r="T2" s="8"/>
      <c r="U2" s="9"/>
      <c r="V2" s="9"/>
      <c r="W2" s="9"/>
      <c r="X2" s="9"/>
      <c r="Y2" s="9"/>
    </row>
    <row r="3" spans="3:31" ht="15.75" customHeight="1" x14ac:dyDescent="0.35">
      <c r="R3" s="8"/>
      <c r="S3" s="8"/>
      <c r="T3" s="8"/>
      <c r="U3" s="9"/>
      <c r="V3" s="9"/>
      <c r="W3" s="9"/>
      <c r="X3" s="9"/>
      <c r="Y3" s="9"/>
    </row>
    <row r="4" spans="3:31" ht="13.75" customHeight="1" thickBot="1" x14ac:dyDescent="0.4">
      <c r="C4" s="185" t="s">
        <v>1</v>
      </c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2"/>
    </row>
    <row r="5" spans="3:31" ht="75.650000000000006" customHeight="1" x14ac:dyDescent="0.35">
      <c r="C5" s="60" t="s">
        <v>223</v>
      </c>
      <c r="D5" s="81" t="s">
        <v>2</v>
      </c>
      <c r="E5" s="81" t="s">
        <v>3</v>
      </c>
      <c r="F5" s="82" t="s">
        <v>4</v>
      </c>
      <c r="G5" s="82" t="s">
        <v>5</v>
      </c>
      <c r="H5" s="82" t="s">
        <v>6</v>
      </c>
      <c r="I5" s="82" t="s">
        <v>7</v>
      </c>
      <c r="J5" s="82" t="s">
        <v>8</v>
      </c>
      <c r="K5" s="82" t="s">
        <v>9</v>
      </c>
      <c r="L5" s="13" t="s">
        <v>224</v>
      </c>
      <c r="M5" s="18" t="s">
        <v>10</v>
      </c>
      <c r="N5" s="18" t="s">
        <v>225</v>
      </c>
      <c r="O5" s="63" t="s">
        <v>11</v>
      </c>
      <c r="P5" s="18" t="s">
        <v>12</v>
      </c>
      <c r="Q5" s="64" t="s">
        <v>13</v>
      </c>
      <c r="R5" s="17" t="s">
        <v>221</v>
      </c>
      <c r="S5" s="18" t="s">
        <v>226</v>
      </c>
      <c r="T5" s="18" t="s">
        <v>227</v>
      </c>
      <c r="U5" s="18" t="s">
        <v>10</v>
      </c>
      <c r="V5" s="13" t="s">
        <v>224</v>
      </c>
      <c r="W5" s="13" t="s">
        <v>10</v>
      </c>
      <c r="X5" s="18" t="s">
        <v>228</v>
      </c>
      <c r="Y5" s="19" t="s">
        <v>10</v>
      </c>
      <c r="AA5" s="20"/>
      <c r="AB5" s="11" t="s">
        <v>14</v>
      </c>
    </row>
    <row r="6" spans="3:31" ht="14.5" x14ac:dyDescent="0.35">
      <c r="C6" s="65" t="s">
        <v>15</v>
      </c>
      <c r="D6" s="51"/>
      <c r="E6" s="51"/>
      <c r="F6" s="49">
        <v>65</v>
      </c>
      <c r="G6" s="47">
        <v>46.5</v>
      </c>
      <c r="H6" s="48"/>
      <c r="I6" s="48"/>
      <c r="J6" s="47">
        <v>83</v>
      </c>
      <c r="K6" s="47">
        <v>52.5</v>
      </c>
      <c r="L6" s="110">
        <f>($D$157+D158+$D$193+D196+$D$310)-2*$J$197</f>
        <v>48.998180000000005</v>
      </c>
      <c r="M6" s="111" t="str">
        <f>IF(K6&lt;L6,"warning","normal")</f>
        <v>normal</v>
      </c>
      <c r="N6" s="110">
        <f t="shared" ref="N6:N26" si="0">($D$157+D158+$D$193+D196+$D$310)</f>
        <v>62.185000000000002</v>
      </c>
      <c r="O6" s="23" t="e">
        <f>#REF!</f>
        <v>#REF!</v>
      </c>
      <c r="P6" s="21">
        <f>L6</f>
        <v>48.998180000000005</v>
      </c>
      <c r="Q6" s="24">
        <f>N6</f>
        <v>62.185000000000002</v>
      </c>
      <c r="R6" s="119">
        <f>K6</f>
        <v>52.5</v>
      </c>
      <c r="S6" s="120">
        <f t="shared" ref="S6" si="1">N6</f>
        <v>62.185000000000002</v>
      </c>
      <c r="T6" s="110">
        <f>S6-$J$197</f>
        <v>55.591590000000004</v>
      </c>
      <c r="U6" s="22" t="str">
        <f>IF(R6&lt;T6,"warning","normal")</f>
        <v>warning</v>
      </c>
      <c r="V6" s="123">
        <f>S6-2*$J$197</f>
        <v>48.998180000000005</v>
      </c>
      <c r="W6" s="22" t="str">
        <f>IF(R6&lt;V6,"warning","normal")</f>
        <v>normal</v>
      </c>
      <c r="X6" s="110">
        <f>S6-3*$J$197</f>
        <v>42.404769999999999</v>
      </c>
      <c r="Y6" s="28" t="str">
        <f>IF(R6&lt;X6,"warning","normal")</f>
        <v>normal</v>
      </c>
      <c r="AA6" s="20" t="s">
        <v>16</v>
      </c>
      <c r="AB6" s="11" t="s">
        <v>17</v>
      </c>
      <c r="AC6" s="11" t="s">
        <v>11</v>
      </c>
      <c r="AD6" s="11" t="s">
        <v>12</v>
      </c>
      <c r="AE6" s="11" t="s">
        <v>13</v>
      </c>
    </row>
    <row r="7" spans="3:31" ht="14.5" x14ac:dyDescent="0.35">
      <c r="C7" s="65" t="s">
        <v>18</v>
      </c>
      <c r="D7" s="51"/>
      <c r="E7" s="51"/>
      <c r="F7" s="49">
        <v>63</v>
      </c>
      <c r="G7" s="47">
        <v>62</v>
      </c>
      <c r="H7" s="48"/>
      <c r="I7" s="48"/>
      <c r="J7" s="47">
        <v>75</v>
      </c>
      <c r="K7" s="47">
        <v>53</v>
      </c>
      <c r="L7" s="110">
        <f t="shared" ref="L7:L40" si="2">($D$157+D159+$D$193+D197+$D$310)-2*$J$197</f>
        <v>41.528179999999992</v>
      </c>
      <c r="M7" s="111" t="str">
        <f t="shared" ref="M7:M39" si="3">IF(K7&lt;L7,"warning","normal")</f>
        <v>normal</v>
      </c>
      <c r="N7" s="110">
        <f t="shared" si="0"/>
        <v>54.714999999999996</v>
      </c>
      <c r="O7" s="23" t="e">
        <f>#REF!</f>
        <v>#REF!</v>
      </c>
      <c r="P7" s="21">
        <f t="shared" ref="P7:P39" si="4">L7</f>
        <v>41.528179999999992</v>
      </c>
      <c r="Q7" s="24">
        <f t="shared" ref="Q7:Q39" si="5">N7</f>
        <v>54.714999999999996</v>
      </c>
      <c r="R7" s="119">
        <f t="shared" ref="R7:R39" si="6">K7</f>
        <v>53</v>
      </c>
      <c r="S7" s="120">
        <f t="shared" ref="S7:S40" si="7">N7</f>
        <v>54.714999999999996</v>
      </c>
      <c r="T7" s="110">
        <f t="shared" ref="T7:T40" si="8">S7-$J$197</f>
        <v>48.121589999999998</v>
      </c>
      <c r="U7" s="22" t="str">
        <f t="shared" ref="U7:U39" si="9">IF(R7&lt;T7,"warning","normal")</f>
        <v>normal</v>
      </c>
      <c r="V7" s="123">
        <f t="shared" ref="V7:V39" si="10">S7-2*$J$195</f>
        <v>52.843599999999995</v>
      </c>
      <c r="W7" s="22" t="str">
        <f t="shared" ref="W7:W39" si="11">IF(R7&lt;V7,"warning","normal")</f>
        <v>normal</v>
      </c>
      <c r="X7" s="110">
        <f t="shared" ref="X7:X40" si="12">S7-3*$J$197</f>
        <v>34.934769999999993</v>
      </c>
      <c r="Y7" s="28" t="str">
        <f t="shared" ref="Y7:Y39" si="13">IF(R7&lt;X7,"warning","normal")</f>
        <v>normal</v>
      </c>
      <c r="AA7" s="20" t="s">
        <v>19</v>
      </c>
      <c r="AB7" s="29" t="s">
        <v>20</v>
      </c>
      <c r="AC7" s="29">
        <v>100</v>
      </c>
      <c r="AD7" s="29">
        <v>83.235990700000002</v>
      </c>
      <c r="AE7" s="29">
        <v>105.1090907</v>
      </c>
    </row>
    <row r="8" spans="3:31" ht="14.5" x14ac:dyDescent="0.35">
      <c r="C8" s="65" t="s">
        <v>21</v>
      </c>
      <c r="D8" s="51"/>
      <c r="E8" s="51"/>
      <c r="F8" s="49">
        <v>60</v>
      </c>
      <c r="G8" s="47">
        <v>55.5</v>
      </c>
      <c r="H8" s="48"/>
      <c r="I8" s="48"/>
      <c r="J8" s="47">
        <v>83</v>
      </c>
      <c r="K8" s="47">
        <v>69.5</v>
      </c>
      <c r="L8" s="110">
        <f t="shared" si="2"/>
        <v>63.248180000000005</v>
      </c>
      <c r="M8" s="111" t="str">
        <f t="shared" si="3"/>
        <v>normal</v>
      </c>
      <c r="N8" s="110">
        <f t="shared" si="0"/>
        <v>76.435000000000002</v>
      </c>
      <c r="O8" s="23" t="e">
        <f>#REF!</f>
        <v>#REF!</v>
      </c>
      <c r="P8" s="21">
        <f t="shared" si="4"/>
        <v>63.248180000000005</v>
      </c>
      <c r="Q8" s="24">
        <f t="shared" si="5"/>
        <v>76.435000000000002</v>
      </c>
      <c r="R8" s="119">
        <f t="shared" si="6"/>
        <v>69.5</v>
      </c>
      <c r="S8" s="120">
        <f t="shared" si="7"/>
        <v>76.435000000000002</v>
      </c>
      <c r="T8" s="110">
        <f t="shared" si="8"/>
        <v>69.841589999999997</v>
      </c>
      <c r="U8" s="22" t="str">
        <f t="shared" si="9"/>
        <v>warning</v>
      </c>
      <c r="V8" s="123">
        <f t="shared" si="10"/>
        <v>74.563600000000008</v>
      </c>
      <c r="W8" s="22" t="str">
        <f t="shared" si="11"/>
        <v>warning</v>
      </c>
      <c r="X8" s="110">
        <f t="shared" si="12"/>
        <v>56.654769999999999</v>
      </c>
      <c r="Y8" s="28" t="str">
        <f t="shared" si="13"/>
        <v>normal</v>
      </c>
      <c r="AA8" s="20" t="s">
        <v>22</v>
      </c>
      <c r="AB8" s="29" t="s">
        <v>23</v>
      </c>
      <c r="AC8" s="29">
        <v>100</v>
      </c>
      <c r="AD8" s="29">
        <v>81.735990700000002</v>
      </c>
      <c r="AE8" s="29">
        <v>103.6090907</v>
      </c>
    </row>
    <row r="9" spans="3:31" ht="14.5" x14ac:dyDescent="0.35">
      <c r="C9" s="65" t="s">
        <v>24</v>
      </c>
      <c r="D9" s="51"/>
      <c r="E9" s="51"/>
      <c r="F9" s="49">
        <v>75</v>
      </c>
      <c r="G9" s="47">
        <v>64</v>
      </c>
      <c r="H9" s="48"/>
      <c r="I9" s="48"/>
      <c r="J9" s="47">
        <v>90</v>
      </c>
      <c r="K9" s="47">
        <v>69</v>
      </c>
      <c r="L9" s="110">
        <f t="shared" si="2"/>
        <v>69.448180000000022</v>
      </c>
      <c r="M9" s="111" t="str">
        <f t="shared" si="3"/>
        <v>warning</v>
      </c>
      <c r="N9" s="110">
        <f t="shared" si="0"/>
        <v>82.635000000000019</v>
      </c>
      <c r="O9" s="23" t="e">
        <f>#REF!</f>
        <v>#REF!</v>
      </c>
      <c r="P9" s="21">
        <f t="shared" si="4"/>
        <v>69.448180000000022</v>
      </c>
      <c r="Q9" s="24">
        <f t="shared" si="5"/>
        <v>82.635000000000019</v>
      </c>
      <c r="R9" s="119">
        <f t="shared" si="6"/>
        <v>69</v>
      </c>
      <c r="S9" s="120">
        <f t="shared" si="7"/>
        <v>82.635000000000019</v>
      </c>
      <c r="T9" s="110">
        <f t="shared" si="8"/>
        <v>76.041590000000014</v>
      </c>
      <c r="U9" s="22" t="str">
        <f t="shared" si="9"/>
        <v>warning</v>
      </c>
      <c r="V9" s="123">
        <f t="shared" si="10"/>
        <v>80.763600000000025</v>
      </c>
      <c r="W9" s="22" t="str">
        <f t="shared" si="11"/>
        <v>warning</v>
      </c>
      <c r="X9" s="110">
        <f t="shared" si="12"/>
        <v>62.854770000000016</v>
      </c>
      <c r="Y9" s="28" t="str">
        <f t="shared" si="13"/>
        <v>normal</v>
      </c>
      <c r="AA9" s="20" t="s">
        <v>23</v>
      </c>
      <c r="AB9" s="29" t="s">
        <v>25</v>
      </c>
      <c r="AC9" s="29">
        <v>90</v>
      </c>
      <c r="AD9" s="29">
        <v>77.735990799999996</v>
      </c>
      <c r="AE9" s="29">
        <v>99.609090800000004</v>
      </c>
    </row>
    <row r="10" spans="3:31" ht="14.5" x14ac:dyDescent="0.35">
      <c r="C10" s="65" t="s">
        <v>26</v>
      </c>
      <c r="D10" s="51"/>
      <c r="E10" s="51"/>
      <c r="F10" s="49">
        <v>68</v>
      </c>
      <c r="G10" s="47">
        <v>64</v>
      </c>
      <c r="H10" s="48"/>
      <c r="I10" s="48"/>
      <c r="J10" s="47">
        <v>78</v>
      </c>
      <c r="K10" s="47">
        <v>68.5</v>
      </c>
      <c r="L10" s="110">
        <f t="shared" si="2"/>
        <v>47.448180000000008</v>
      </c>
      <c r="M10" s="111" t="str">
        <f t="shared" si="3"/>
        <v>normal</v>
      </c>
      <c r="N10" s="110">
        <f t="shared" si="0"/>
        <v>60.635000000000005</v>
      </c>
      <c r="O10" s="23" t="e">
        <f>#REF!</f>
        <v>#REF!</v>
      </c>
      <c r="P10" s="21">
        <f t="shared" si="4"/>
        <v>47.448180000000008</v>
      </c>
      <c r="Q10" s="24">
        <f t="shared" si="5"/>
        <v>60.635000000000005</v>
      </c>
      <c r="R10" s="119">
        <f t="shared" si="6"/>
        <v>68.5</v>
      </c>
      <c r="S10" s="120">
        <f t="shared" si="7"/>
        <v>60.635000000000005</v>
      </c>
      <c r="T10" s="110">
        <f t="shared" si="8"/>
        <v>54.041590000000006</v>
      </c>
      <c r="U10" s="22" t="str">
        <f t="shared" si="9"/>
        <v>normal</v>
      </c>
      <c r="V10" s="123">
        <f t="shared" si="10"/>
        <v>58.763600000000004</v>
      </c>
      <c r="W10" s="22" t="str">
        <f t="shared" si="11"/>
        <v>normal</v>
      </c>
      <c r="X10" s="110">
        <f t="shared" si="12"/>
        <v>40.854770000000002</v>
      </c>
      <c r="Y10" s="28" t="str">
        <f t="shared" si="13"/>
        <v>normal</v>
      </c>
      <c r="AA10" s="20" t="s">
        <v>27</v>
      </c>
      <c r="AB10" s="29" t="s">
        <v>27</v>
      </c>
      <c r="AC10" s="29">
        <v>100</v>
      </c>
      <c r="AD10" s="29">
        <v>75.435990699999991</v>
      </c>
      <c r="AE10" s="29">
        <v>97.309090699999999</v>
      </c>
    </row>
    <row r="11" spans="3:31" ht="14.5" x14ac:dyDescent="0.35">
      <c r="C11" s="65" t="s">
        <v>28</v>
      </c>
      <c r="D11" s="51"/>
      <c r="E11" s="51"/>
      <c r="F11" s="49">
        <v>68</v>
      </c>
      <c r="G11" s="47">
        <v>64</v>
      </c>
      <c r="H11" s="48"/>
      <c r="I11" s="48"/>
      <c r="J11" s="47">
        <v>95</v>
      </c>
      <c r="K11" s="47">
        <v>70.5</v>
      </c>
      <c r="L11" s="110">
        <f t="shared" si="2"/>
        <v>64.788180000000011</v>
      </c>
      <c r="M11" s="111" t="str">
        <f t="shared" si="3"/>
        <v>normal</v>
      </c>
      <c r="N11" s="110">
        <f t="shared" si="0"/>
        <v>77.975000000000009</v>
      </c>
      <c r="O11" s="23" t="e">
        <f>#REF!</f>
        <v>#REF!</v>
      </c>
      <c r="P11" s="21">
        <f t="shared" si="4"/>
        <v>64.788180000000011</v>
      </c>
      <c r="Q11" s="24">
        <f t="shared" si="5"/>
        <v>77.975000000000009</v>
      </c>
      <c r="R11" s="119">
        <f t="shared" si="6"/>
        <v>70.5</v>
      </c>
      <c r="S11" s="120">
        <f t="shared" si="7"/>
        <v>77.975000000000009</v>
      </c>
      <c r="T11" s="110">
        <f t="shared" si="8"/>
        <v>71.381590000000003</v>
      </c>
      <c r="U11" s="22" t="str">
        <f t="shared" si="9"/>
        <v>warning</v>
      </c>
      <c r="V11" s="123">
        <f t="shared" si="10"/>
        <v>76.103600000000014</v>
      </c>
      <c r="W11" s="22" t="str">
        <f t="shared" si="11"/>
        <v>warning</v>
      </c>
      <c r="X11" s="110">
        <f t="shared" si="12"/>
        <v>58.194770000000005</v>
      </c>
      <c r="Y11" s="28" t="str">
        <f t="shared" si="13"/>
        <v>normal</v>
      </c>
      <c r="AA11" s="20" t="s">
        <v>29</v>
      </c>
      <c r="AB11" s="29" t="s">
        <v>29</v>
      </c>
      <c r="AC11" s="29">
        <v>100</v>
      </c>
      <c r="AD11" s="29">
        <v>72.935991000000001</v>
      </c>
      <c r="AE11" s="29">
        <v>94.809090999999995</v>
      </c>
    </row>
    <row r="12" spans="3:31" ht="14.5" x14ac:dyDescent="0.35">
      <c r="C12" s="65" t="s">
        <v>30</v>
      </c>
      <c r="D12" s="51"/>
      <c r="E12" s="51"/>
      <c r="F12" s="49">
        <v>100</v>
      </c>
      <c r="G12" s="47">
        <v>77.5</v>
      </c>
      <c r="H12" s="48"/>
      <c r="I12" s="48"/>
      <c r="J12" s="47">
        <v>98.000000000000014</v>
      </c>
      <c r="K12" s="47">
        <v>79</v>
      </c>
      <c r="L12" s="110">
        <f t="shared" si="2"/>
        <v>66.498180000000005</v>
      </c>
      <c r="M12" s="111" t="str">
        <f t="shared" si="3"/>
        <v>normal</v>
      </c>
      <c r="N12" s="110">
        <f t="shared" si="0"/>
        <v>79.685000000000002</v>
      </c>
      <c r="O12" s="23" t="e">
        <f>#REF!</f>
        <v>#REF!</v>
      </c>
      <c r="P12" s="21">
        <f t="shared" si="4"/>
        <v>66.498180000000005</v>
      </c>
      <c r="Q12" s="24">
        <f t="shared" si="5"/>
        <v>79.685000000000002</v>
      </c>
      <c r="R12" s="119">
        <f t="shared" si="6"/>
        <v>79</v>
      </c>
      <c r="S12" s="120">
        <f t="shared" si="7"/>
        <v>79.685000000000002</v>
      </c>
      <c r="T12" s="110">
        <f t="shared" si="8"/>
        <v>73.091589999999997</v>
      </c>
      <c r="U12" s="22" t="str">
        <f t="shared" si="9"/>
        <v>normal</v>
      </c>
      <c r="V12" s="123">
        <f t="shared" si="10"/>
        <v>77.813600000000008</v>
      </c>
      <c r="W12" s="22" t="str">
        <f t="shared" si="11"/>
        <v>normal</v>
      </c>
      <c r="X12" s="110">
        <f t="shared" si="12"/>
        <v>59.904769999999999</v>
      </c>
      <c r="Y12" s="28" t="str">
        <f t="shared" si="13"/>
        <v>normal</v>
      </c>
      <c r="AA12" s="20" t="s">
        <v>31</v>
      </c>
      <c r="AB12" s="29" t="s">
        <v>32</v>
      </c>
      <c r="AC12" s="29">
        <v>90</v>
      </c>
      <c r="AD12" s="29">
        <v>70.935991000000001</v>
      </c>
      <c r="AE12" s="29">
        <v>92.809090999999995</v>
      </c>
    </row>
    <row r="13" spans="3:31" ht="14.5" x14ac:dyDescent="0.35">
      <c r="C13" s="65" t="s">
        <v>33</v>
      </c>
      <c r="D13" s="51"/>
      <c r="E13" s="51"/>
      <c r="F13" s="49">
        <v>93</v>
      </c>
      <c r="G13" s="47">
        <v>76.5</v>
      </c>
      <c r="H13" s="48"/>
      <c r="I13" s="48"/>
      <c r="J13" s="47">
        <v>100</v>
      </c>
      <c r="K13" s="47">
        <v>79.5</v>
      </c>
      <c r="L13" s="110">
        <f t="shared" si="2"/>
        <v>79.488180000000014</v>
      </c>
      <c r="M13" s="111" t="str">
        <f t="shared" si="3"/>
        <v>normal</v>
      </c>
      <c r="N13" s="110">
        <f t="shared" si="0"/>
        <v>92.675000000000011</v>
      </c>
      <c r="O13" s="23" t="e">
        <f>#REF!</f>
        <v>#REF!</v>
      </c>
      <c r="P13" s="21">
        <f t="shared" si="4"/>
        <v>79.488180000000014</v>
      </c>
      <c r="Q13" s="24">
        <f t="shared" si="5"/>
        <v>92.675000000000011</v>
      </c>
      <c r="R13" s="119">
        <f t="shared" si="6"/>
        <v>79.5</v>
      </c>
      <c r="S13" s="120">
        <f t="shared" si="7"/>
        <v>92.675000000000011</v>
      </c>
      <c r="T13" s="110">
        <f t="shared" si="8"/>
        <v>86.081590000000006</v>
      </c>
      <c r="U13" s="22" t="str">
        <f t="shared" si="9"/>
        <v>warning</v>
      </c>
      <c r="V13" s="123">
        <f t="shared" si="10"/>
        <v>90.803600000000017</v>
      </c>
      <c r="W13" s="22" t="str">
        <f t="shared" si="11"/>
        <v>warning</v>
      </c>
      <c r="X13" s="110">
        <f t="shared" si="12"/>
        <v>72.894770000000008</v>
      </c>
      <c r="Y13" s="28" t="str">
        <f t="shared" si="13"/>
        <v>normal</v>
      </c>
      <c r="AA13" s="20" t="s">
        <v>32</v>
      </c>
      <c r="AB13" s="29" t="s">
        <v>22</v>
      </c>
      <c r="AC13" s="29">
        <v>100</v>
      </c>
      <c r="AD13" s="29">
        <v>70.335991000000007</v>
      </c>
      <c r="AE13" s="29">
        <v>92.209091000000001</v>
      </c>
    </row>
    <row r="14" spans="3:31" ht="14.5" x14ac:dyDescent="0.35">
      <c r="C14" s="65" t="s">
        <v>34</v>
      </c>
      <c r="D14" s="51"/>
      <c r="E14" s="51"/>
      <c r="F14" s="49">
        <v>70</v>
      </c>
      <c r="G14" s="47">
        <v>53</v>
      </c>
      <c r="H14" s="48"/>
      <c r="I14" s="48"/>
      <c r="J14" s="47">
        <v>78</v>
      </c>
      <c r="K14" s="47">
        <v>49.5</v>
      </c>
      <c r="L14" s="110">
        <f t="shared" si="2"/>
        <v>55.708180000000013</v>
      </c>
      <c r="M14" s="111" t="str">
        <f t="shared" si="3"/>
        <v>warning</v>
      </c>
      <c r="N14" s="110">
        <f t="shared" si="0"/>
        <v>68.89500000000001</v>
      </c>
      <c r="O14" s="23" t="e">
        <f>#REF!</f>
        <v>#REF!</v>
      </c>
      <c r="P14" s="21">
        <f t="shared" si="4"/>
        <v>55.708180000000013</v>
      </c>
      <c r="Q14" s="24">
        <f t="shared" si="5"/>
        <v>68.89500000000001</v>
      </c>
      <c r="R14" s="119">
        <f t="shared" si="6"/>
        <v>49.5</v>
      </c>
      <c r="S14" s="120">
        <f t="shared" si="7"/>
        <v>68.89500000000001</v>
      </c>
      <c r="T14" s="110">
        <f t="shared" si="8"/>
        <v>62.301590000000012</v>
      </c>
      <c r="U14" s="22" t="str">
        <f t="shared" si="9"/>
        <v>warning</v>
      </c>
      <c r="V14" s="123">
        <f t="shared" si="10"/>
        <v>67.023600000000016</v>
      </c>
      <c r="W14" s="22" t="str">
        <f t="shared" si="11"/>
        <v>warning</v>
      </c>
      <c r="X14" s="110">
        <f t="shared" si="12"/>
        <v>49.114770000000007</v>
      </c>
      <c r="Y14" s="28" t="str">
        <f t="shared" si="13"/>
        <v>normal</v>
      </c>
      <c r="AA14" s="20" t="s">
        <v>35</v>
      </c>
      <c r="AB14" s="29" t="s">
        <v>35</v>
      </c>
      <c r="AC14" s="29">
        <v>40</v>
      </c>
      <c r="AD14" s="29">
        <v>66.735990299999997</v>
      </c>
      <c r="AE14" s="29">
        <v>88.609090300000005</v>
      </c>
    </row>
    <row r="15" spans="3:31" ht="14.5" x14ac:dyDescent="0.35">
      <c r="C15" s="65" t="s">
        <v>36</v>
      </c>
      <c r="D15" s="51"/>
      <c r="E15" s="51"/>
      <c r="F15" s="49">
        <v>100</v>
      </c>
      <c r="G15" s="47">
        <v>79</v>
      </c>
      <c r="H15" s="48"/>
      <c r="I15" s="48"/>
      <c r="J15" s="47">
        <v>98.000000000000014</v>
      </c>
      <c r="K15" s="47">
        <v>79</v>
      </c>
      <c r="L15" s="110">
        <f t="shared" si="2"/>
        <v>72.328180000000003</v>
      </c>
      <c r="M15" s="111" t="str">
        <f t="shared" si="3"/>
        <v>normal</v>
      </c>
      <c r="N15" s="110">
        <f t="shared" si="0"/>
        <v>85.515000000000001</v>
      </c>
      <c r="O15" s="23" t="e">
        <f>#REF!</f>
        <v>#REF!</v>
      </c>
      <c r="P15" s="21">
        <f t="shared" si="4"/>
        <v>72.328180000000003</v>
      </c>
      <c r="Q15" s="24">
        <f t="shared" si="5"/>
        <v>85.515000000000001</v>
      </c>
      <c r="R15" s="119">
        <f t="shared" si="6"/>
        <v>79</v>
      </c>
      <c r="S15" s="120">
        <f t="shared" si="7"/>
        <v>85.515000000000001</v>
      </c>
      <c r="T15" s="110">
        <f t="shared" si="8"/>
        <v>78.921589999999995</v>
      </c>
      <c r="U15" s="22" t="str">
        <f t="shared" si="9"/>
        <v>normal</v>
      </c>
      <c r="V15" s="123">
        <f t="shared" si="10"/>
        <v>83.643600000000006</v>
      </c>
      <c r="W15" s="22" t="str">
        <f t="shared" si="11"/>
        <v>warning</v>
      </c>
      <c r="X15" s="110">
        <f t="shared" si="12"/>
        <v>65.734769999999997</v>
      </c>
      <c r="Y15" s="28" t="str">
        <f t="shared" si="13"/>
        <v>normal</v>
      </c>
      <c r="AA15" s="20" t="s">
        <v>25</v>
      </c>
      <c r="AB15" s="29" t="s">
        <v>31</v>
      </c>
      <c r="AC15" s="29">
        <v>100</v>
      </c>
      <c r="AD15" s="29">
        <v>64.635989899999998</v>
      </c>
      <c r="AE15" s="29">
        <v>86.509089900000006</v>
      </c>
    </row>
    <row r="16" spans="3:31" ht="14.5" x14ac:dyDescent="0.35">
      <c r="C16" s="65" t="s">
        <v>37</v>
      </c>
      <c r="D16" s="51"/>
      <c r="E16" s="51"/>
      <c r="F16" s="49">
        <v>85</v>
      </c>
      <c r="G16" s="47">
        <v>71.5</v>
      </c>
      <c r="H16" s="48"/>
      <c r="I16" s="48"/>
      <c r="J16" s="47">
        <v>95</v>
      </c>
      <c r="K16" s="47">
        <v>78</v>
      </c>
      <c r="L16" s="110">
        <f t="shared" si="2"/>
        <v>71.408180000000016</v>
      </c>
      <c r="M16" s="111" t="str">
        <f t="shared" si="3"/>
        <v>normal</v>
      </c>
      <c r="N16" s="110">
        <f t="shared" si="0"/>
        <v>84.595000000000013</v>
      </c>
      <c r="O16" s="23" t="e">
        <f>#REF!</f>
        <v>#REF!</v>
      </c>
      <c r="P16" s="21">
        <f t="shared" si="4"/>
        <v>71.408180000000016</v>
      </c>
      <c r="Q16" s="24">
        <f t="shared" si="5"/>
        <v>84.595000000000013</v>
      </c>
      <c r="R16" s="119">
        <f t="shared" si="6"/>
        <v>78</v>
      </c>
      <c r="S16" s="120">
        <f t="shared" si="7"/>
        <v>84.595000000000013</v>
      </c>
      <c r="T16" s="110">
        <f t="shared" si="8"/>
        <v>78.001590000000007</v>
      </c>
      <c r="U16" s="22" t="str">
        <f t="shared" si="9"/>
        <v>warning</v>
      </c>
      <c r="V16" s="123">
        <f t="shared" si="10"/>
        <v>82.723600000000019</v>
      </c>
      <c r="W16" s="22" t="str">
        <f t="shared" si="11"/>
        <v>warning</v>
      </c>
      <c r="X16" s="110">
        <f t="shared" si="12"/>
        <v>64.81477000000001</v>
      </c>
      <c r="Y16" s="28" t="str">
        <f t="shared" si="13"/>
        <v>normal</v>
      </c>
      <c r="AA16" s="20" t="s">
        <v>38</v>
      </c>
      <c r="AB16" s="29" t="s">
        <v>38</v>
      </c>
      <c r="AC16" s="29">
        <v>40</v>
      </c>
      <c r="AD16" s="29">
        <v>54.535987999999996</v>
      </c>
      <c r="AE16" s="29">
        <v>76.409087999999997</v>
      </c>
    </row>
    <row r="17" spans="3:31" ht="14.5" x14ac:dyDescent="0.35">
      <c r="C17" s="65" t="s">
        <v>39</v>
      </c>
      <c r="D17" s="51"/>
      <c r="E17" s="51"/>
      <c r="F17" s="49">
        <v>58</v>
      </c>
      <c r="G17" s="47">
        <v>67</v>
      </c>
      <c r="H17" s="48"/>
      <c r="I17" s="48"/>
      <c r="J17" s="47">
        <v>85</v>
      </c>
      <c r="K17" s="47">
        <v>70</v>
      </c>
      <c r="L17" s="110">
        <f t="shared" si="2"/>
        <v>66.208180000000013</v>
      </c>
      <c r="M17" s="111" t="str">
        <f t="shared" si="3"/>
        <v>normal</v>
      </c>
      <c r="N17" s="110">
        <f t="shared" si="0"/>
        <v>79.39500000000001</v>
      </c>
      <c r="O17" s="23" t="e">
        <f>#REF!</f>
        <v>#REF!</v>
      </c>
      <c r="P17" s="21">
        <f t="shared" si="4"/>
        <v>66.208180000000013</v>
      </c>
      <c r="Q17" s="24">
        <f t="shared" si="5"/>
        <v>79.39500000000001</v>
      </c>
      <c r="R17" s="119">
        <f t="shared" si="6"/>
        <v>70</v>
      </c>
      <c r="S17" s="120">
        <f t="shared" si="7"/>
        <v>79.39500000000001</v>
      </c>
      <c r="T17" s="110">
        <f t="shared" si="8"/>
        <v>72.801590000000004</v>
      </c>
      <c r="U17" s="22" t="str">
        <f t="shared" si="9"/>
        <v>warning</v>
      </c>
      <c r="V17" s="123">
        <f t="shared" si="10"/>
        <v>77.523600000000016</v>
      </c>
      <c r="W17" s="22" t="str">
        <f t="shared" si="11"/>
        <v>warning</v>
      </c>
      <c r="X17" s="110">
        <f t="shared" si="12"/>
        <v>59.614770000000007</v>
      </c>
      <c r="Y17" s="28" t="str">
        <f t="shared" si="13"/>
        <v>normal</v>
      </c>
      <c r="AA17" s="20"/>
      <c r="AB17" s="29"/>
      <c r="AC17" s="29"/>
      <c r="AD17" s="29"/>
      <c r="AE17" s="29"/>
    </row>
    <row r="18" spans="3:31" ht="14.5" x14ac:dyDescent="0.35">
      <c r="C18" s="65" t="s">
        <v>40</v>
      </c>
      <c r="D18" s="51"/>
      <c r="E18" s="51"/>
      <c r="F18" s="49">
        <v>90</v>
      </c>
      <c r="G18" s="47">
        <v>72.5</v>
      </c>
      <c r="H18" s="48"/>
      <c r="I18" s="48"/>
      <c r="J18" s="47">
        <v>95</v>
      </c>
      <c r="K18" s="47">
        <v>77</v>
      </c>
      <c r="L18" s="110">
        <f t="shared" si="2"/>
        <v>71.908180000000016</v>
      </c>
      <c r="M18" s="111" t="str">
        <f t="shared" si="3"/>
        <v>normal</v>
      </c>
      <c r="N18" s="110">
        <f t="shared" si="0"/>
        <v>85.095000000000013</v>
      </c>
      <c r="O18" s="23" t="e">
        <f>#REF!</f>
        <v>#REF!</v>
      </c>
      <c r="P18" s="21">
        <f t="shared" si="4"/>
        <v>71.908180000000016</v>
      </c>
      <c r="Q18" s="24">
        <f t="shared" si="5"/>
        <v>85.095000000000013</v>
      </c>
      <c r="R18" s="119">
        <f t="shared" si="6"/>
        <v>77</v>
      </c>
      <c r="S18" s="120">
        <f t="shared" si="7"/>
        <v>85.095000000000013</v>
      </c>
      <c r="T18" s="110">
        <f t="shared" si="8"/>
        <v>78.501590000000007</v>
      </c>
      <c r="U18" s="22" t="str">
        <f t="shared" si="9"/>
        <v>warning</v>
      </c>
      <c r="V18" s="123">
        <f t="shared" si="10"/>
        <v>83.223600000000019</v>
      </c>
      <c r="W18" s="22" t="str">
        <f t="shared" si="11"/>
        <v>warning</v>
      </c>
      <c r="X18" s="110">
        <f t="shared" si="12"/>
        <v>65.31477000000001</v>
      </c>
      <c r="Y18" s="28" t="str">
        <f t="shared" si="13"/>
        <v>normal</v>
      </c>
      <c r="AA18" s="20"/>
      <c r="AB18" s="29"/>
      <c r="AC18" s="29"/>
      <c r="AD18" s="29"/>
      <c r="AE18" s="29"/>
    </row>
    <row r="19" spans="3:31" ht="14.5" x14ac:dyDescent="0.35">
      <c r="C19" s="65" t="s">
        <v>41</v>
      </c>
      <c r="D19" s="51"/>
      <c r="E19" s="51"/>
      <c r="F19" s="50">
        <v>35</v>
      </c>
      <c r="G19" s="47">
        <v>40</v>
      </c>
      <c r="H19" s="48"/>
      <c r="I19" s="48"/>
      <c r="J19" s="47">
        <v>50</v>
      </c>
      <c r="K19" s="47">
        <v>27.5</v>
      </c>
      <c r="L19" s="110">
        <f t="shared" si="2"/>
        <v>14.698179999999997</v>
      </c>
      <c r="M19" s="111" t="str">
        <f t="shared" si="3"/>
        <v>normal</v>
      </c>
      <c r="N19" s="110">
        <f t="shared" si="0"/>
        <v>27.884999999999998</v>
      </c>
      <c r="O19" s="23" t="e">
        <f>#REF!</f>
        <v>#REF!</v>
      </c>
      <c r="P19" s="21">
        <f t="shared" si="4"/>
        <v>14.698179999999997</v>
      </c>
      <c r="Q19" s="24">
        <f t="shared" si="5"/>
        <v>27.884999999999998</v>
      </c>
      <c r="R19" s="119">
        <f t="shared" si="6"/>
        <v>27.5</v>
      </c>
      <c r="S19" s="120">
        <f t="shared" si="7"/>
        <v>27.884999999999998</v>
      </c>
      <c r="T19" s="110">
        <f t="shared" si="8"/>
        <v>21.291589999999999</v>
      </c>
      <c r="U19" s="22" t="str">
        <f t="shared" si="9"/>
        <v>normal</v>
      </c>
      <c r="V19" s="123">
        <f t="shared" si="10"/>
        <v>26.013599999999997</v>
      </c>
      <c r="W19" s="22" t="str">
        <f t="shared" si="11"/>
        <v>normal</v>
      </c>
      <c r="X19" s="110">
        <f t="shared" si="12"/>
        <v>8.1047699999999949</v>
      </c>
      <c r="Y19" s="28" t="str">
        <f t="shared" si="13"/>
        <v>normal</v>
      </c>
      <c r="AA19" s="20"/>
      <c r="AB19" s="29"/>
      <c r="AC19" s="29"/>
      <c r="AD19" s="29"/>
      <c r="AE19" s="29"/>
    </row>
    <row r="20" spans="3:31" ht="14.5" x14ac:dyDescent="0.35">
      <c r="C20" s="65" t="s">
        <v>42</v>
      </c>
      <c r="D20" s="51"/>
      <c r="E20" s="51"/>
      <c r="F20" s="49">
        <v>60</v>
      </c>
      <c r="G20" s="47">
        <v>54.5</v>
      </c>
      <c r="H20" s="48"/>
      <c r="I20" s="48"/>
      <c r="J20" s="47">
        <v>68</v>
      </c>
      <c r="K20" s="47">
        <v>60</v>
      </c>
      <c r="L20" s="110">
        <f t="shared" si="2"/>
        <v>59.498180000000005</v>
      </c>
      <c r="M20" s="111" t="str">
        <f t="shared" si="3"/>
        <v>normal</v>
      </c>
      <c r="N20" s="110">
        <f t="shared" si="0"/>
        <v>72.685000000000002</v>
      </c>
      <c r="O20" s="23" t="e">
        <f>#REF!</f>
        <v>#REF!</v>
      </c>
      <c r="P20" s="21">
        <f t="shared" si="4"/>
        <v>59.498180000000005</v>
      </c>
      <c r="Q20" s="24">
        <f t="shared" si="5"/>
        <v>72.685000000000002</v>
      </c>
      <c r="R20" s="119">
        <f t="shared" si="6"/>
        <v>60</v>
      </c>
      <c r="S20" s="120">
        <f t="shared" si="7"/>
        <v>72.685000000000002</v>
      </c>
      <c r="T20" s="110">
        <f t="shared" si="8"/>
        <v>66.091589999999997</v>
      </c>
      <c r="U20" s="22" t="str">
        <f t="shared" si="9"/>
        <v>warning</v>
      </c>
      <c r="V20" s="123">
        <f t="shared" si="10"/>
        <v>70.813600000000008</v>
      </c>
      <c r="W20" s="22" t="str">
        <f t="shared" si="11"/>
        <v>warning</v>
      </c>
      <c r="X20" s="110">
        <f t="shared" si="12"/>
        <v>52.904769999999999</v>
      </c>
      <c r="Y20" s="28" t="str">
        <f t="shared" si="13"/>
        <v>normal</v>
      </c>
      <c r="AA20" s="20"/>
      <c r="AB20" s="29"/>
      <c r="AC20" s="29"/>
      <c r="AD20" s="29"/>
      <c r="AE20" s="29"/>
    </row>
    <row r="21" spans="3:31" ht="14.5" x14ac:dyDescent="0.35">
      <c r="C21" s="65" t="s">
        <v>43</v>
      </c>
      <c r="D21" s="51"/>
      <c r="E21" s="51"/>
      <c r="F21" s="49">
        <v>88</v>
      </c>
      <c r="G21" s="47">
        <v>68</v>
      </c>
      <c r="H21" s="48"/>
      <c r="I21" s="48"/>
      <c r="J21" s="47">
        <v>95</v>
      </c>
      <c r="K21" s="47">
        <v>76.5</v>
      </c>
      <c r="L21" s="110">
        <f t="shared" si="2"/>
        <v>61.698180000000008</v>
      </c>
      <c r="M21" s="111" t="str">
        <f t="shared" si="3"/>
        <v>normal</v>
      </c>
      <c r="N21" s="110">
        <f t="shared" si="0"/>
        <v>74.885000000000005</v>
      </c>
      <c r="O21" s="23" t="e">
        <f>#REF!</f>
        <v>#REF!</v>
      </c>
      <c r="P21" s="21">
        <f t="shared" si="4"/>
        <v>61.698180000000008</v>
      </c>
      <c r="Q21" s="24">
        <f t="shared" si="5"/>
        <v>74.885000000000005</v>
      </c>
      <c r="R21" s="119">
        <f t="shared" si="6"/>
        <v>76.5</v>
      </c>
      <c r="S21" s="120">
        <f t="shared" si="7"/>
        <v>74.885000000000005</v>
      </c>
      <c r="T21" s="110">
        <f t="shared" si="8"/>
        <v>68.291589999999999</v>
      </c>
      <c r="U21" s="22" t="str">
        <f t="shared" si="9"/>
        <v>normal</v>
      </c>
      <c r="V21" s="123">
        <f t="shared" si="10"/>
        <v>73.013600000000011</v>
      </c>
      <c r="W21" s="22" t="str">
        <f t="shared" si="11"/>
        <v>normal</v>
      </c>
      <c r="X21" s="110">
        <f t="shared" si="12"/>
        <v>55.104770000000002</v>
      </c>
      <c r="Y21" s="28" t="str">
        <f t="shared" si="13"/>
        <v>normal</v>
      </c>
      <c r="AA21" s="20"/>
      <c r="AB21" s="29"/>
      <c r="AC21" s="29"/>
      <c r="AD21" s="29"/>
      <c r="AE21" s="29"/>
    </row>
    <row r="22" spans="3:31" ht="14.5" x14ac:dyDescent="0.35">
      <c r="C22" s="65" t="s">
        <v>44</v>
      </c>
      <c r="D22" s="51"/>
      <c r="E22" s="51"/>
      <c r="F22" s="49">
        <v>85</v>
      </c>
      <c r="G22" s="47">
        <v>67</v>
      </c>
      <c r="H22" s="48"/>
      <c r="I22" s="48"/>
      <c r="J22" s="47">
        <v>93</v>
      </c>
      <c r="K22" s="47">
        <v>77</v>
      </c>
      <c r="L22" s="110">
        <f t="shared" si="2"/>
        <v>67.408180000000016</v>
      </c>
      <c r="M22" s="111" t="str">
        <f t="shared" si="3"/>
        <v>normal</v>
      </c>
      <c r="N22" s="110">
        <f t="shared" si="0"/>
        <v>80.595000000000013</v>
      </c>
      <c r="O22" s="23" t="e">
        <f>#REF!</f>
        <v>#REF!</v>
      </c>
      <c r="P22" s="21">
        <f t="shared" si="4"/>
        <v>67.408180000000016</v>
      </c>
      <c r="Q22" s="24">
        <f t="shared" si="5"/>
        <v>80.595000000000013</v>
      </c>
      <c r="R22" s="119">
        <f t="shared" si="6"/>
        <v>77</v>
      </c>
      <c r="S22" s="120">
        <f t="shared" si="7"/>
        <v>80.595000000000013</v>
      </c>
      <c r="T22" s="110">
        <f t="shared" si="8"/>
        <v>74.001590000000007</v>
      </c>
      <c r="U22" s="22" t="str">
        <f t="shared" si="9"/>
        <v>normal</v>
      </c>
      <c r="V22" s="123">
        <f t="shared" si="10"/>
        <v>78.723600000000019</v>
      </c>
      <c r="W22" s="22" t="str">
        <f t="shared" si="11"/>
        <v>warning</v>
      </c>
      <c r="X22" s="110">
        <f t="shared" si="12"/>
        <v>60.81477000000001</v>
      </c>
      <c r="Y22" s="28" t="str">
        <f t="shared" si="13"/>
        <v>normal</v>
      </c>
      <c r="AA22" s="20"/>
      <c r="AB22" s="29"/>
      <c r="AC22" s="29"/>
      <c r="AD22" s="29"/>
      <c r="AE22" s="29"/>
    </row>
    <row r="23" spans="3:31" ht="14.5" x14ac:dyDescent="0.35">
      <c r="C23" s="65" t="s">
        <v>45</v>
      </c>
      <c r="D23" s="51"/>
      <c r="E23" s="51"/>
      <c r="F23" s="50">
        <v>35</v>
      </c>
      <c r="G23" s="47">
        <v>68</v>
      </c>
      <c r="H23" s="48"/>
      <c r="I23" s="48"/>
      <c r="J23" s="47">
        <v>90</v>
      </c>
      <c r="K23" s="47">
        <v>68</v>
      </c>
      <c r="L23" s="110">
        <f t="shared" si="2"/>
        <v>58.878180000000015</v>
      </c>
      <c r="M23" s="111" t="str">
        <f t="shared" si="3"/>
        <v>normal</v>
      </c>
      <c r="N23" s="110">
        <f t="shared" si="0"/>
        <v>72.065000000000012</v>
      </c>
      <c r="O23" s="23" t="e">
        <f>#REF!</f>
        <v>#REF!</v>
      </c>
      <c r="P23" s="21">
        <f t="shared" si="4"/>
        <v>58.878180000000015</v>
      </c>
      <c r="Q23" s="24">
        <f t="shared" si="5"/>
        <v>72.065000000000012</v>
      </c>
      <c r="R23" s="119">
        <f t="shared" si="6"/>
        <v>68</v>
      </c>
      <c r="S23" s="120">
        <f t="shared" si="7"/>
        <v>72.065000000000012</v>
      </c>
      <c r="T23" s="110">
        <f t="shared" si="8"/>
        <v>65.471590000000006</v>
      </c>
      <c r="U23" s="22" t="str">
        <f t="shared" si="9"/>
        <v>normal</v>
      </c>
      <c r="V23" s="123">
        <f t="shared" si="10"/>
        <v>70.193600000000018</v>
      </c>
      <c r="W23" s="22" t="str">
        <f t="shared" si="11"/>
        <v>warning</v>
      </c>
      <c r="X23" s="110">
        <f t="shared" si="12"/>
        <v>52.284770000000009</v>
      </c>
      <c r="Y23" s="28" t="str">
        <f t="shared" si="13"/>
        <v>normal</v>
      </c>
      <c r="AA23" s="20"/>
      <c r="AB23" s="29"/>
      <c r="AC23" s="29"/>
      <c r="AD23" s="29"/>
      <c r="AE23" s="29"/>
    </row>
    <row r="24" spans="3:31" ht="14.5" x14ac:dyDescent="0.35">
      <c r="C24" s="65" t="s">
        <v>46</v>
      </c>
      <c r="D24" s="51"/>
      <c r="E24" s="51"/>
      <c r="F24" s="49">
        <v>80</v>
      </c>
      <c r="G24" s="47">
        <v>57</v>
      </c>
      <c r="H24" s="48"/>
      <c r="I24" s="48"/>
      <c r="J24" s="47">
        <v>85</v>
      </c>
      <c r="K24" s="47">
        <v>70</v>
      </c>
      <c r="L24" s="110">
        <f t="shared" si="2"/>
        <v>50.318179999999998</v>
      </c>
      <c r="M24" s="111" t="str">
        <f t="shared" si="3"/>
        <v>normal</v>
      </c>
      <c r="N24" s="110">
        <f t="shared" si="0"/>
        <v>63.504999999999995</v>
      </c>
      <c r="O24" s="23" t="e">
        <f>#REF!</f>
        <v>#REF!</v>
      </c>
      <c r="P24" s="21">
        <f t="shared" si="4"/>
        <v>50.318179999999998</v>
      </c>
      <c r="Q24" s="24">
        <f t="shared" si="5"/>
        <v>63.504999999999995</v>
      </c>
      <c r="R24" s="119">
        <f t="shared" si="6"/>
        <v>70</v>
      </c>
      <c r="S24" s="120">
        <f t="shared" si="7"/>
        <v>63.504999999999995</v>
      </c>
      <c r="T24" s="110">
        <f t="shared" si="8"/>
        <v>56.911589999999997</v>
      </c>
      <c r="U24" s="22" t="str">
        <f t="shared" si="9"/>
        <v>normal</v>
      </c>
      <c r="V24" s="123">
        <f t="shared" si="10"/>
        <v>61.633599999999994</v>
      </c>
      <c r="W24" s="22" t="str">
        <f t="shared" si="11"/>
        <v>normal</v>
      </c>
      <c r="X24" s="110">
        <f t="shared" si="12"/>
        <v>43.724769999999992</v>
      </c>
      <c r="Y24" s="28" t="str">
        <f t="shared" si="13"/>
        <v>normal</v>
      </c>
      <c r="AA24" s="20"/>
      <c r="AB24" s="29"/>
      <c r="AC24" s="29"/>
      <c r="AD24" s="29"/>
      <c r="AE24" s="29"/>
    </row>
    <row r="25" spans="3:31" ht="14.5" x14ac:dyDescent="0.35">
      <c r="C25" s="65" t="s">
        <v>47</v>
      </c>
      <c r="D25" s="51"/>
      <c r="E25" s="51"/>
      <c r="F25" s="49">
        <v>95</v>
      </c>
      <c r="G25" s="47">
        <v>76</v>
      </c>
      <c r="H25" s="48"/>
      <c r="I25" s="48"/>
      <c r="J25" s="47">
        <v>98.000000000000014</v>
      </c>
      <c r="K25" s="47">
        <v>76</v>
      </c>
      <c r="L25" s="110">
        <f t="shared" si="2"/>
        <v>73.488180000000014</v>
      </c>
      <c r="M25" s="111" t="str">
        <f t="shared" si="3"/>
        <v>normal</v>
      </c>
      <c r="N25" s="110">
        <f t="shared" si="0"/>
        <v>86.675000000000011</v>
      </c>
      <c r="O25" s="23" t="e">
        <f>#REF!</f>
        <v>#REF!</v>
      </c>
      <c r="P25" s="21">
        <f t="shared" si="4"/>
        <v>73.488180000000014</v>
      </c>
      <c r="Q25" s="24">
        <f t="shared" si="5"/>
        <v>86.675000000000011</v>
      </c>
      <c r="R25" s="119">
        <f t="shared" si="6"/>
        <v>76</v>
      </c>
      <c r="S25" s="120">
        <f t="shared" si="7"/>
        <v>86.675000000000011</v>
      </c>
      <c r="T25" s="110">
        <f t="shared" si="8"/>
        <v>80.081590000000006</v>
      </c>
      <c r="U25" s="22" t="str">
        <f t="shared" si="9"/>
        <v>warning</v>
      </c>
      <c r="V25" s="123">
        <f t="shared" si="10"/>
        <v>84.803600000000017</v>
      </c>
      <c r="W25" s="22" t="str">
        <f t="shared" si="11"/>
        <v>warning</v>
      </c>
      <c r="X25" s="110">
        <f t="shared" si="12"/>
        <v>66.894770000000008</v>
      </c>
      <c r="Y25" s="28" t="str">
        <f t="shared" si="13"/>
        <v>normal</v>
      </c>
      <c r="AA25" s="20"/>
      <c r="AB25" s="29"/>
      <c r="AC25" s="29"/>
      <c r="AD25" s="29"/>
      <c r="AE25" s="29"/>
    </row>
    <row r="26" spans="3:31" ht="14.5" x14ac:dyDescent="0.35">
      <c r="C26" s="65" t="s">
        <v>48</v>
      </c>
      <c r="D26" s="51"/>
      <c r="E26" s="51"/>
      <c r="F26" s="49">
        <v>95</v>
      </c>
      <c r="G26" s="47">
        <v>70</v>
      </c>
      <c r="H26" s="48"/>
      <c r="I26" s="48"/>
      <c r="J26" s="47">
        <v>90</v>
      </c>
      <c r="K26" s="47">
        <v>77</v>
      </c>
      <c r="L26" s="110">
        <f t="shared" si="2"/>
        <v>67.918180000000021</v>
      </c>
      <c r="M26" s="111" t="str">
        <f t="shared" si="3"/>
        <v>normal</v>
      </c>
      <c r="N26" s="110">
        <f t="shared" si="0"/>
        <v>81.105000000000018</v>
      </c>
      <c r="O26" s="23" t="e">
        <f>#REF!</f>
        <v>#REF!</v>
      </c>
      <c r="P26" s="21">
        <f t="shared" si="4"/>
        <v>67.918180000000021</v>
      </c>
      <c r="Q26" s="24">
        <f t="shared" si="5"/>
        <v>81.105000000000018</v>
      </c>
      <c r="R26" s="119">
        <f t="shared" si="6"/>
        <v>77</v>
      </c>
      <c r="S26" s="120">
        <f t="shared" si="7"/>
        <v>81.105000000000018</v>
      </c>
      <c r="T26" s="110">
        <f t="shared" si="8"/>
        <v>74.511590000000012</v>
      </c>
      <c r="U26" s="22" t="str">
        <f t="shared" si="9"/>
        <v>normal</v>
      </c>
      <c r="V26" s="123">
        <f t="shared" si="10"/>
        <v>79.233600000000024</v>
      </c>
      <c r="W26" s="22" t="str">
        <f t="shared" si="11"/>
        <v>warning</v>
      </c>
      <c r="X26" s="110">
        <f t="shared" si="12"/>
        <v>61.324770000000015</v>
      </c>
      <c r="Y26" s="28" t="str">
        <f t="shared" si="13"/>
        <v>normal</v>
      </c>
      <c r="AA26" s="20"/>
      <c r="AB26" s="29"/>
      <c r="AC26" s="29"/>
      <c r="AD26" s="29"/>
      <c r="AE26" s="29"/>
    </row>
    <row r="27" spans="3:31" ht="14.5" x14ac:dyDescent="0.35">
      <c r="C27" s="65" t="s">
        <v>214</v>
      </c>
      <c r="D27" s="51"/>
      <c r="E27" s="51"/>
      <c r="F27" s="49">
        <v>63</v>
      </c>
      <c r="G27" s="47">
        <v>61</v>
      </c>
      <c r="H27" s="48"/>
      <c r="I27" s="48"/>
      <c r="J27" s="47">
        <v>85</v>
      </c>
      <c r="K27" s="47">
        <v>77</v>
      </c>
      <c r="L27" s="110">
        <f t="shared" si="2"/>
        <v>48.748180000000005</v>
      </c>
      <c r="M27" s="111" t="str">
        <f t="shared" si="3"/>
        <v>normal</v>
      </c>
      <c r="N27" s="110">
        <f t="shared" ref="N27:N40" si="14">($D$157+D193+$D$193+D217+$D$310)</f>
        <v>72.078000000000017</v>
      </c>
      <c r="O27" s="23" t="e">
        <f>#REF!</f>
        <v>#REF!</v>
      </c>
      <c r="P27" s="21">
        <f t="shared" si="4"/>
        <v>48.748180000000005</v>
      </c>
      <c r="Q27" s="24">
        <f t="shared" si="5"/>
        <v>72.078000000000017</v>
      </c>
      <c r="R27" s="119">
        <f t="shared" si="6"/>
        <v>77</v>
      </c>
      <c r="S27" s="120">
        <f t="shared" si="7"/>
        <v>72.078000000000017</v>
      </c>
      <c r="T27" s="110">
        <f t="shared" si="8"/>
        <v>65.484590000000011</v>
      </c>
      <c r="U27" s="22" t="str">
        <f t="shared" si="9"/>
        <v>normal</v>
      </c>
      <c r="V27" s="123">
        <f t="shared" si="10"/>
        <v>70.206600000000023</v>
      </c>
      <c r="W27" s="22" t="str">
        <f t="shared" si="11"/>
        <v>normal</v>
      </c>
      <c r="X27" s="110">
        <f t="shared" si="12"/>
        <v>52.297770000000014</v>
      </c>
      <c r="Y27" s="28" t="str">
        <f t="shared" si="13"/>
        <v>normal</v>
      </c>
      <c r="AA27" s="20"/>
      <c r="AB27" s="29"/>
      <c r="AC27" s="29"/>
      <c r="AD27" s="29"/>
      <c r="AE27" s="29"/>
    </row>
    <row r="28" spans="3:31" ht="14.5" x14ac:dyDescent="0.35">
      <c r="C28" s="65" t="s">
        <v>215</v>
      </c>
      <c r="D28" s="51"/>
      <c r="E28" s="51"/>
      <c r="F28" s="49">
        <v>100</v>
      </c>
      <c r="G28" s="47">
        <v>79</v>
      </c>
      <c r="H28" s="48"/>
      <c r="I28" s="48"/>
      <c r="J28" s="47">
        <v>100</v>
      </c>
      <c r="K28" s="47">
        <v>80</v>
      </c>
      <c r="L28" s="110">
        <f t="shared" si="2"/>
        <v>76.658180000000016</v>
      </c>
      <c r="M28" s="111" t="str">
        <f t="shared" si="3"/>
        <v>normal</v>
      </c>
      <c r="N28" s="110">
        <f t="shared" si="14"/>
        <v>71.074000000000012</v>
      </c>
      <c r="O28" s="23" t="e">
        <f>#REF!</f>
        <v>#REF!</v>
      </c>
      <c r="P28" s="21">
        <f t="shared" si="4"/>
        <v>76.658180000000016</v>
      </c>
      <c r="Q28" s="24">
        <f t="shared" si="5"/>
        <v>71.074000000000012</v>
      </c>
      <c r="R28" s="119">
        <f t="shared" si="6"/>
        <v>80</v>
      </c>
      <c r="S28" s="120">
        <f t="shared" si="7"/>
        <v>71.074000000000012</v>
      </c>
      <c r="T28" s="110">
        <f t="shared" si="8"/>
        <v>64.480590000000007</v>
      </c>
      <c r="U28" s="22" t="str">
        <f t="shared" si="9"/>
        <v>normal</v>
      </c>
      <c r="V28" s="123">
        <f t="shared" si="10"/>
        <v>69.202600000000018</v>
      </c>
      <c r="W28" s="22" t="str">
        <f t="shared" si="11"/>
        <v>normal</v>
      </c>
      <c r="X28" s="110">
        <f t="shared" si="12"/>
        <v>51.293770000000009</v>
      </c>
      <c r="Y28" s="28" t="str">
        <f t="shared" si="13"/>
        <v>normal</v>
      </c>
      <c r="AA28" s="20"/>
      <c r="AB28" s="29"/>
      <c r="AC28" s="29"/>
      <c r="AD28" s="29"/>
      <c r="AE28" s="29"/>
    </row>
    <row r="29" spans="3:31" ht="14.5" x14ac:dyDescent="0.35">
      <c r="C29" s="65" t="s">
        <v>216</v>
      </c>
      <c r="D29" s="51"/>
      <c r="E29" s="51"/>
      <c r="F29" s="49">
        <v>83</v>
      </c>
      <c r="G29" s="47">
        <v>71</v>
      </c>
      <c r="H29" s="48"/>
      <c r="I29" s="48"/>
      <c r="J29" s="47">
        <v>88.000000000000014</v>
      </c>
      <c r="K29" s="47">
        <v>72.5</v>
      </c>
      <c r="L29" s="110">
        <f t="shared" si="2"/>
        <v>61.288180000000011</v>
      </c>
      <c r="M29" s="111" t="str">
        <f t="shared" si="3"/>
        <v>normal</v>
      </c>
      <c r="N29" s="110">
        <f t="shared" si="14"/>
        <v>73.194000000000003</v>
      </c>
      <c r="O29" s="23" t="e">
        <f>#REF!</f>
        <v>#REF!</v>
      </c>
      <c r="P29" s="21">
        <f t="shared" si="4"/>
        <v>61.288180000000011</v>
      </c>
      <c r="Q29" s="24">
        <f t="shared" si="5"/>
        <v>73.194000000000003</v>
      </c>
      <c r="R29" s="119">
        <f t="shared" si="6"/>
        <v>72.5</v>
      </c>
      <c r="S29" s="120">
        <f t="shared" si="7"/>
        <v>73.194000000000003</v>
      </c>
      <c r="T29" s="110">
        <f t="shared" si="8"/>
        <v>66.600589999999997</v>
      </c>
      <c r="U29" s="22" t="str">
        <f t="shared" si="9"/>
        <v>normal</v>
      </c>
      <c r="V29" s="123">
        <f t="shared" si="10"/>
        <v>71.322600000000008</v>
      </c>
      <c r="W29" s="22" t="str">
        <f t="shared" si="11"/>
        <v>normal</v>
      </c>
      <c r="X29" s="110">
        <f t="shared" si="12"/>
        <v>53.41377</v>
      </c>
      <c r="Y29" s="28" t="str">
        <f t="shared" si="13"/>
        <v>normal</v>
      </c>
      <c r="AA29" s="20"/>
      <c r="AB29" s="29"/>
      <c r="AC29" s="29"/>
      <c r="AD29" s="29"/>
      <c r="AE29" s="29"/>
    </row>
    <row r="30" spans="3:31" ht="14.5" x14ac:dyDescent="0.35">
      <c r="C30" s="65" t="s">
        <v>217</v>
      </c>
      <c r="D30" s="51"/>
      <c r="E30" s="51"/>
      <c r="F30" s="49">
        <v>80</v>
      </c>
      <c r="G30" s="47">
        <v>63</v>
      </c>
      <c r="H30" s="48"/>
      <c r="I30" s="48"/>
      <c r="J30" s="47">
        <v>70</v>
      </c>
      <c r="K30" s="47">
        <v>65</v>
      </c>
      <c r="L30" s="110">
        <f t="shared" si="2"/>
        <v>55.408180000000016</v>
      </c>
      <c r="M30" s="111" t="str">
        <f t="shared" si="3"/>
        <v>normal</v>
      </c>
      <c r="N30" s="110">
        <f t="shared" si="14"/>
        <v>70.035000000000011</v>
      </c>
      <c r="O30" s="23" t="e">
        <f>#REF!</f>
        <v>#REF!</v>
      </c>
      <c r="P30" s="21">
        <f t="shared" si="4"/>
        <v>55.408180000000016</v>
      </c>
      <c r="Q30" s="24">
        <f t="shared" si="5"/>
        <v>70.035000000000011</v>
      </c>
      <c r="R30" s="119">
        <f t="shared" si="6"/>
        <v>65</v>
      </c>
      <c r="S30" s="120">
        <f t="shared" si="7"/>
        <v>70.035000000000011</v>
      </c>
      <c r="T30" s="110">
        <f t="shared" si="8"/>
        <v>63.441590000000012</v>
      </c>
      <c r="U30" s="22" t="str">
        <f t="shared" si="9"/>
        <v>normal</v>
      </c>
      <c r="V30" s="123">
        <f t="shared" si="10"/>
        <v>68.163600000000017</v>
      </c>
      <c r="W30" s="22" t="str">
        <f t="shared" si="11"/>
        <v>warning</v>
      </c>
      <c r="X30" s="110">
        <f t="shared" si="12"/>
        <v>50.254770000000008</v>
      </c>
      <c r="Y30" s="28" t="str">
        <f t="shared" si="13"/>
        <v>normal</v>
      </c>
      <c r="AA30" s="20"/>
      <c r="AB30" s="29"/>
      <c r="AC30" s="29"/>
      <c r="AD30" s="29"/>
      <c r="AE30" s="29"/>
    </row>
    <row r="31" spans="3:31" ht="14.5" x14ac:dyDescent="0.35">
      <c r="C31" s="65" t="s">
        <v>218</v>
      </c>
      <c r="D31" s="51"/>
      <c r="E31" s="51"/>
      <c r="F31" s="49">
        <v>45</v>
      </c>
      <c r="G31" s="47">
        <v>44</v>
      </c>
      <c r="H31" s="48"/>
      <c r="I31" s="48"/>
      <c r="J31" s="47">
        <v>65</v>
      </c>
      <c r="K31" s="47">
        <v>48</v>
      </c>
      <c r="L31" s="110">
        <f t="shared" si="2"/>
        <v>39.158180000000002</v>
      </c>
      <c r="M31" s="111" t="str">
        <f t="shared" si="3"/>
        <v>normal</v>
      </c>
      <c r="N31" s="110">
        <f t="shared" si="14"/>
        <v>66.235000000000014</v>
      </c>
      <c r="O31" s="23" t="e">
        <f>#REF!</f>
        <v>#REF!</v>
      </c>
      <c r="P31" s="21">
        <f t="shared" si="4"/>
        <v>39.158180000000002</v>
      </c>
      <c r="Q31" s="24">
        <f t="shared" si="5"/>
        <v>66.235000000000014</v>
      </c>
      <c r="R31" s="119">
        <f t="shared" si="6"/>
        <v>48</v>
      </c>
      <c r="S31" s="120">
        <f t="shared" si="7"/>
        <v>66.235000000000014</v>
      </c>
      <c r="T31" s="110">
        <f t="shared" si="8"/>
        <v>59.641590000000015</v>
      </c>
      <c r="U31" s="22" t="str">
        <f t="shared" si="9"/>
        <v>warning</v>
      </c>
      <c r="V31" s="123">
        <f t="shared" si="10"/>
        <v>64.363600000000019</v>
      </c>
      <c r="W31" s="22" t="str">
        <f t="shared" si="11"/>
        <v>warning</v>
      </c>
      <c r="X31" s="110">
        <f t="shared" si="12"/>
        <v>46.454770000000011</v>
      </c>
      <c r="Y31" s="28" t="str">
        <f t="shared" si="13"/>
        <v>normal</v>
      </c>
      <c r="AA31" s="20"/>
      <c r="AB31" s="29"/>
      <c r="AC31" s="29"/>
      <c r="AD31" s="29"/>
      <c r="AE31" s="29"/>
    </row>
    <row r="32" spans="3:31" ht="14.5" x14ac:dyDescent="0.35">
      <c r="C32" s="65" t="s">
        <v>219</v>
      </c>
      <c r="D32" s="51"/>
      <c r="E32" s="51"/>
      <c r="F32" s="49">
        <v>55</v>
      </c>
      <c r="G32" s="47">
        <v>47.5</v>
      </c>
      <c r="H32" s="48"/>
      <c r="I32" s="48"/>
      <c r="J32" s="47">
        <v>60</v>
      </c>
      <c r="K32" s="47">
        <v>57.5</v>
      </c>
      <c r="L32" s="110">
        <f t="shared" si="2"/>
        <v>42.708179999999999</v>
      </c>
      <c r="M32" s="111" t="str">
        <f t="shared" si="3"/>
        <v>normal</v>
      </c>
      <c r="N32" s="110">
        <f t="shared" si="14"/>
        <v>80.075000000000003</v>
      </c>
      <c r="O32" s="23" t="e">
        <f>#REF!</f>
        <v>#REF!</v>
      </c>
      <c r="P32" s="21">
        <f t="shared" si="4"/>
        <v>42.708179999999999</v>
      </c>
      <c r="Q32" s="24">
        <f t="shared" si="5"/>
        <v>80.075000000000003</v>
      </c>
      <c r="R32" s="119">
        <f t="shared" si="6"/>
        <v>57.5</v>
      </c>
      <c r="S32" s="120">
        <f t="shared" si="7"/>
        <v>80.075000000000003</v>
      </c>
      <c r="T32" s="110">
        <f t="shared" si="8"/>
        <v>73.481589999999997</v>
      </c>
      <c r="U32" s="22" t="str">
        <f t="shared" si="9"/>
        <v>warning</v>
      </c>
      <c r="V32" s="123">
        <f t="shared" si="10"/>
        <v>78.203600000000009</v>
      </c>
      <c r="W32" s="22" t="str">
        <f t="shared" si="11"/>
        <v>warning</v>
      </c>
      <c r="X32" s="110">
        <f t="shared" si="12"/>
        <v>60.29477</v>
      </c>
      <c r="Y32" s="28" t="str">
        <f t="shared" si="13"/>
        <v>warning</v>
      </c>
      <c r="AA32" s="20"/>
      <c r="AB32" s="29"/>
      <c r="AC32" s="29"/>
      <c r="AD32" s="29"/>
      <c r="AE32" s="29"/>
    </row>
    <row r="33" spans="3:31" ht="14.5" x14ac:dyDescent="0.35">
      <c r="C33" s="65" t="s">
        <v>220</v>
      </c>
      <c r="D33" s="51"/>
      <c r="E33" s="51"/>
      <c r="F33" s="49">
        <v>88</v>
      </c>
      <c r="G33" s="47">
        <v>70</v>
      </c>
      <c r="H33" s="48"/>
      <c r="I33" s="48"/>
      <c r="J33" s="47">
        <v>90</v>
      </c>
      <c r="K33" s="47">
        <v>68</v>
      </c>
      <c r="L33" s="110">
        <f t="shared" si="2"/>
        <v>65.908180000000016</v>
      </c>
      <c r="M33" s="111" t="str">
        <f t="shared" si="3"/>
        <v>normal</v>
      </c>
      <c r="N33" s="110">
        <f t="shared" si="14"/>
        <v>74.905000000000015</v>
      </c>
      <c r="O33" s="23" t="e">
        <f>#REF!</f>
        <v>#REF!</v>
      </c>
      <c r="P33" s="21">
        <f t="shared" si="4"/>
        <v>65.908180000000016</v>
      </c>
      <c r="Q33" s="24">
        <f t="shared" si="5"/>
        <v>74.905000000000015</v>
      </c>
      <c r="R33" s="119">
        <f t="shared" si="6"/>
        <v>68</v>
      </c>
      <c r="S33" s="120">
        <f t="shared" si="7"/>
        <v>74.905000000000015</v>
      </c>
      <c r="T33" s="110">
        <f t="shared" si="8"/>
        <v>68.31159000000001</v>
      </c>
      <c r="U33" s="22" t="str">
        <f t="shared" si="9"/>
        <v>warning</v>
      </c>
      <c r="V33" s="123">
        <f t="shared" si="10"/>
        <v>73.033600000000021</v>
      </c>
      <c r="W33" s="22" t="str">
        <f t="shared" si="11"/>
        <v>warning</v>
      </c>
      <c r="X33" s="110">
        <f t="shared" si="12"/>
        <v>55.124770000000012</v>
      </c>
      <c r="Y33" s="28" t="str">
        <f t="shared" si="13"/>
        <v>normal</v>
      </c>
      <c r="AA33" s="20"/>
      <c r="AB33" s="29"/>
      <c r="AC33" s="29"/>
      <c r="AD33" s="29"/>
      <c r="AE33" s="29"/>
    </row>
    <row r="34" spans="3:31" ht="14.5" x14ac:dyDescent="0.35">
      <c r="C34" s="65" t="s">
        <v>238</v>
      </c>
      <c r="D34" s="51"/>
      <c r="E34" s="51"/>
      <c r="F34" s="49">
        <v>95</v>
      </c>
      <c r="G34" s="47">
        <v>77.5</v>
      </c>
      <c r="H34" s="48"/>
      <c r="I34" s="48"/>
      <c r="J34" s="47">
        <v>98.000000000000014</v>
      </c>
      <c r="K34" s="47">
        <v>80</v>
      </c>
      <c r="L34" s="110">
        <f t="shared" si="2"/>
        <v>77.158180000000002</v>
      </c>
      <c r="M34" s="111" t="str">
        <f t="shared" si="3"/>
        <v>normal</v>
      </c>
      <c r="N34" s="110">
        <f t="shared" si="14"/>
        <v>67.475000000000009</v>
      </c>
      <c r="O34" s="23" t="e">
        <f>#REF!</f>
        <v>#REF!</v>
      </c>
      <c r="P34" s="21">
        <f t="shared" si="4"/>
        <v>77.158180000000002</v>
      </c>
      <c r="Q34" s="24">
        <f t="shared" si="5"/>
        <v>67.475000000000009</v>
      </c>
      <c r="R34" s="119">
        <f t="shared" si="6"/>
        <v>80</v>
      </c>
      <c r="S34" s="120">
        <f t="shared" si="7"/>
        <v>67.475000000000009</v>
      </c>
      <c r="T34" s="110">
        <f t="shared" si="8"/>
        <v>60.88159000000001</v>
      </c>
      <c r="U34" s="22" t="str">
        <f t="shared" si="9"/>
        <v>normal</v>
      </c>
      <c r="V34" s="123">
        <f t="shared" si="10"/>
        <v>65.603600000000014</v>
      </c>
      <c r="W34" s="22" t="str">
        <f t="shared" si="11"/>
        <v>normal</v>
      </c>
      <c r="X34" s="110">
        <f t="shared" si="12"/>
        <v>47.694770000000005</v>
      </c>
      <c r="Y34" s="28" t="str">
        <f t="shared" si="13"/>
        <v>normal</v>
      </c>
      <c r="AA34" s="20"/>
      <c r="AB34" s="29"/>
      <c r="AC34" s="29"/>
      <c r="AD34" s="29"/>
      <c r="AE34" s="29"/>
    </row>
    <row r="35" spans="3:31" ht="14.5" x14ac:dyDescent="0.35">
      <c r="C35" s="65" t="s">
        <v>239</v>
      </c>
      <c r="D35" s="51"/>
      <c r="E35" s="51"/>
      <c r="F35" s="49">
        <v>88</v>
      </c>
      <c r="G35" s="47">
        <v>70</v>
      </c>
      <c r="H35" s="48"/>
      <c r="I35" s="48"/>
      <c r="J35" s="47">
        <v>98.000000000000014</v>
      </c>
      <c r="K35" s="47">
        <v>69</v>
      </c>
      <c r="L35" s="110">
        <f t="shared" si="2"/>
        <v>70.498180000000019</v>
      </c>
      <c r="M35" s="111" t="str">
        <f t="shared" si="3"/>
        <v>warning</v>
      </c>
      <c r="N35" s="110">
        <f t="shared" si="14"/>
        <v>73.955000000000013</v>
      </c>
      <c r="O35" s="23" t="e">
        <f>#REF!</f>
        <v>#REF!</v>
      </c>
      <c r="P35" s="21">
        <f t="shared" si="4"/>
        <v>70.498180000000019</v>
      </c>
      <c r="Q35" s="24">
        <f t="shared" si="5"/>
        <v>73.955000000000013</v>
      </c>
      <c r="R35" s="119">
        <f t="shared" si="6"/>
        <v>69</v>
      </c>
      <c r="S35" s="120">
        <f t="shared" si="7"/>
        <v>73.955000000000013</v>
      </c>
      <c r="T35" s="110">
        <f t="shared" si="8"/>
        <v>67.361590000000007</v>
      </c>
      <c r="U35" s="22" t="str">
        <f t="shared" si="9"/>
        <v>normal</v>
      </c>
      <c r="V35" s="123">
        <f t="shared" si="10"/>
        <v>72.083600000000018</v>
      </c>
      <c r="W35" s="22" t="str">
        <f t="shared" si="11"/>
        <v>warning</v>
      </c>
      <c r="X35" s="110">
        <f t="shared" si="12"/>
        <v>54.174770000000009</v>
      </c>
      <c r="Y35" s="28" t="str">
        <f t="shared" si="13"/>
        <v>normal</v>
      </c>
      <c r="AA35" s="20"/>
      <c r="AB35" s="29"/>
      <c r="AC35" s="29"/>
      <c r="AD35" s="29"/>
      <c r="AE35" s="29"/>
    </row>
    <row r="36" spans="3:31" ht="14.5" x14ac:dyDescent="0.35">
      <c r="C36" s="65" t="s">
        <v>240</v>
      </c>
      <c r="D36" s="51"/>
      <c r="E36" s="51"/>
      <c r="F36" s="49">
        <v>78</v>
      </c>
      <c r="G36" s="47">
        <v>64</v>
      </c>
      <c r="H36" s="48"/>
      <c r="I36" s="48"/>
      <c r="J36" s="47">
        <v>80</v>
      </c>
      <c r="K36" s="47">
        <v>74</v>
      </c>
      <c r="L36" s="110">
        <f t="shared" si="2"/>
        <v>68.408180000000002</v>
      </c>
      <c r="M36" s="111" t="str">
        <f t="shared" si="3"/>
        <v>normal</v>
      </c>
      <c r="N36" s="110">
        <f t="shared" si="14"/>
        <v>66.325000000000003</v>
      </c>
      <c r="O36" s="23" t="e">
        <f>#REF!</f>
        <v>#REF!</v>
      </c>
      <c r="P36" s="21">
        <f t="shared" si="4"/>
        <v>68.408180000000002</v>
      </c>
      <c r="Q36" s="24">
        <f t="shared" si="5"/>
        <v>66.325000000000003</v>
      </c>
      <c r="R36" s="119">
        <f t="shared" si="6"/>
        <v>74</v>
      </c>
      <c r="S36" s="120">
        <f t="shared" si="7"/>
        <v>66.325000000000003</v>
      </c>
      <c r="T36" s="110">
        <f t="shared" si="8"/>
        <v>59.731590000000004</v>
      </c>
      <c r="U36" s="22" t="str">
        <f t="shared" si="9"/>
        <v>normal</v>
      </c>
      <c r="V36" s="123">
        <f t="shared" si="10"/>
        <v>64.453600000000009</v>
      </c>
      <c r="W36" s="22" t="str">
        <f t="shared" si="11"/>
        <v>normal</v>
      </c>
      <c r="X36" s="110">
        <f t="shared" si="12"/>
        <v>46.54477</v>
      </c>
      <c r="Y36" s="28" t="str">
        <f t="shared" si="13"/>
        <v>normal</v>
      </c>
      <c r="AA36" s="20"/>
      <c r="AB36" s="29"/>
      <c r="AC36" s="29"/>
      <c r="AD36" s="29"/>
      <c r="AE36" s="29"/>
    </row>
    <row r="37" spans="3:31" ht="14.5" x14ac:dyDescent="0.35">
      <c r="C37" s="65" t="s">
        <v>241</v>
      </c>
      <c r="D37" s="51"/>
      <c r="E37" s="51"/>
      <c r="F37" s="49">
        <v>53</v>
      </c>
      <c r="G37" s="47">
        <v>33.5</v>
      </c>
      <c r="H37" s="48"/>
      <c r="I37" s="48"/>
      <c r="J37" s="47">
        <v>53</v>
      </c>
      <c r="K37" s="47">
        <v>45</v>
      </c>
      <c r="L37" s="110">
        <f t="shared" si="2"/>
        <v>30.118179999999999</v>
      </c>
      <c r="M37" s="111" t="str">
        <f t="shared" si="3"/>
        <v>normal</v>
      </c>
      <c r="N37" s="110">
        <f t="shared" si="14"/>
        <v>76.525000000000006</v>
      </c>
      <c r="O37" s="23" t="e">
        <f>#REF!</f>
        <v>#REF!</v>
      </c>
      <c r="P37" s="21">
        <f t="shared" si="4"/>
        <v>30.118179999999999</v>
      </c>
      <c r="Q37" s="24">
        <f t="shared" si="5"/>
        <v>76.525000000000006</v>
      </c>
      <c r="R37" s="119">
        <f t="shared" si="6"/>
        <v>45</v>
      </c>
      <c r="S37" s="120">
        <f t="shared" si="7"/>
        <v>76.525000000000006</v>
      </c>
      <c r="T37" s="110">
        <f t="shared" si="8"/>
        <v>69.93159</v>
      </c>
      <c r="U37" s="22" t="str">
        <f t="shared" si="9"/>
        <v>warning</v>
      </c>
      <c r="V37" s="123">
        <f t="shared" si="10"/>
        <v>74.653600000000012</v>
      </c>
      <c r="W37" s="22" t="str">
        <f t="shared" si="11"/>
        <v>warning</v>
      </c>
      <c r="X37" s="110">
        <f t="shared" si="12"/>
        <v>56.744770000000003</v>
      </c>
      <c r="Y37" s="28" t="str">
        <f t="shared" si="13"/>
        <v>warning</v>
      </c>
      <c r="AA37" s="20"/>
      <c r="AB37" s="29"/>
      <c r="AC37" s="29"/>
      <c r="AD37" s="29"/>
      <c r="AE37" s="29"/>
    </row>
    <row r="38" spans="3:31" ht="14.5" x14ac:dyDescent="0.35">
      <c r="C38" s="65" t="s">
        <v>242</v>
      </c>
      <c r="D38" s="51"/>
      <c r="E38" s="51"/>
      <c r="F38" s="49">
        <v>50</v>
      </c>
      <c r="G38" s="47">
        <v>50</v>
      </c>
      <c r="H38" s="48"/>
      <c r="I38" s="48"/>
      <c r="J38" s="47">
        <v>53</v>
      </c>
      <c r="K38" s="47">
        <v>50</v>
      </c>
      <c r="L38" s="110">
        <f t="shared" si="2"/>
        <v>37.048180000000002</v>
      </c>
      <c r="M38" s="111" t="str">
        <f t="shared" si="3"/>
        <v>normal</v>
      </c>
      <c r="N38" s="110">
        <f t="shared" si="14"/>
        <v>73.50500000000001</v>
      </c>
      <c r="O38" s="23" t="e">
        <f>#REF!</f>
        <v>#REF!</v>
      </c>
      <c r="P38" s="21">
        <f t="shared" si="4"/>
        <v>37.048180000000002</v>
      </c>
      <c r="Q38" s="24">
        <f t="shared" si="5"/>
        <v>73.50500000000001</v>
      </c>
      <c r="R38" s="119">
        <f t="shared" si="6"/>
        <v>50</v>
      </c>
      <c r="S38" s="120">
        <f t="shared" si="7"/>
        <v>73.50500000000001</v>
      </c>
      <c r="T38" s="110">
        <f t="shared" si="8"/>
        <v>66.911590000000004</v>
      </c>
      <c r="U38" s="22" t="str">
        <f t="shared" si="9"/>
        <v>warning</v>
      </c>
      <c r="V38" s="123">
        <f t="shared" si="10"/>
        <v>71.633600000000015</v>
      </c>
      <c r="W38" s="22" t="str">
        <f t="shared" si="11"/>
        <v>warning</v>
      </c>
      <c r="X38" s="110">
        <f t="shared" si="12"/>
        <v>53.724770000000007</v>
      </c>
      <c r="Y38" s="28" t="str">
        <f t="shared" si="13"/>
        <v>warning</v>
      </c>
      <c r="AA38" s="20"/>
      <c r="AB38" s="29"/>
      <c r="AC38" s="29"/>
      <c r="AD38" s="29"/>
      <c r="AE38" s="29"/>
    </row>
    <row r="39" spans="3:31" ht="14.5" x14ac:dyDescent="0.35">
      <c r="C39" s="65" t="s">
        <v>243</v>
      </c>
      <c r="D39" s="51"/>
      <c r="E39" s="51"/>
      <c r="F39" s="49">
        <v>88</v>
      </c>
      <c r="G39" s="47">
        <v>68.5</v>
      </c>
      <c r="H39" s="48"/>
      <c r="I39" s="48"/>
      <c r="J39" s="47">
        <v>95</v>
      </c>
      <c r="K39" s="47">
        <v>74</v>
      </c>
      <c r="L39" s="110">
        <f t="shared" si="2"/>
        <v>57.748180000000005</v>
      </c>
      <c r="M39" s="111" t="str">
        <f t="shared" si="3"/>
        <v>normal</v>
      </c>
      <c r="N39" s="110">
        <f t="shared" si="14"/>
        <v>61.155000000000008</v>
      </c>
      <c r="O39" s="23" t="e">
        <f>#REF!</f>
        <v>#REF!</v>
      </c>
      <c r="P39" s="21">
        <f t="shared" si="4"/>
        <v>57.748180000000005</v>
      </c>
      <c r="Q39" s="24">
        <f t="shared" si="5"/>
        <v>61.155000000000008</v>
      </c>
      <c r="R39" s="119">
        <f t="shared" si="6"/>
        <v>74</v>
      </c>
      <c r="S39" s="120">
        <f t="shared" si="7"/>
        <v>61.155000000000008</v>
      </c>
      <c r="T39" s="110">
        <f t="shared" si="8"/>
        <v>54.56159000000001</v>
      </c>
      <c r="U39" s="22" t="str">
        <f t="shared" si="9"/>
        <v>normal</v>
      </c>
      <c r="V39" s="123">
        <f t="shared" si="10"/>
        <v>59.283600000000007</v>
      </c>
      <c r="W39" s="22" t="str">
        <f t="shared" si="11"/>
        <v>normal</v>
      </c>
      <c r="X39" s="110">
        <f t="shared" si="12"/>
        <v>41.374770000000005</v>
      </c>
      <c r="Y39" s="28" t="str">
        <f t="shared" si="13"/>
        <v>normal</v>
      </c>
      <c r="AA39" s="20"/>
      <c r="AB39" s="29"/>
      <c r="AC39" s="29"/>
      <c r="AD39" s="29"/>
      <c r="AE39" s="29"/>
    </row>
    <row r="40" spans="3:31" ht="15" thickBot="1" x14ac:dyDescent="0.4">
      <c r="C40" s="74" t="s">
        <v>244</v>
      </c>
      <c r="D40" s="75"/>
      <c r="E40" s="75"/>
      <c r="F40" s="83">
        <v>50</v>
      </c>
      <c r="G40" s="76">
        <v>52.5</v>
      </c>
      <c r="H40" s="77"/>
      <c r="I40" s="77"/>
      <c r="J40" s="76">
        <v>57.999999999999993</v>
      </c>
      <c r="K40" s="76">
        <v>45</v>
      </c>
      <c r="L40" s="113">
        <f t="shared" si="2"/>
        <v>58.318180000000012</v>
      </c>
      <c r="M40" s="112" t="str">
        <f>IF(K40&lt;L40,"warning","normal")</f>
        <v>warning</v>
      </c>
      <c r="N40" s="113">
        <f t="shared" si="14"/>
        <v>80.235000000000014</v>
      </c>
      <c r="O40" s="78" t="e">
        <f>#REF!</f>
        <v>#REF!</v>
      </c>
      <c r="P40" s="30">
        <f>L40</f>
        <v>58.318180000000012</v>
      </c>
      <c r="Q40" s="79">
        <f>N40</f>
        <v>80.235000000000014</v>
      </c>
      <c r="R40" s="121">
        <f>K40</f>
        <v>45</v>
      </c>
      <c r="S40" s="122">
        <f t="shared" si="7"/>
        <v>80.235000000000014</v>
      </c>
      <c r="T40" s="113">
        <f t="shared" si="8"/>
        <v>73.641590000000008</v>
      </c>
      <c r="U40" s="31" t="str">
        <f>IF(R40&lt;T40,"warning","normal")</f>
        <v>warning</v>
      </c>
      <c r="V40" s="124">
        <f>S40-2*$J$195</f>
        <v>78.363600000000019</v>
      </c>
      <c r="W40" s="31" t="str">
        <f>IF(R40&lt;V40,"warning","normal")</f>
        <v>warning</v>
      </c>
      <c r="X40" s="113">
        <f t="shared" si="12"/>
        <v>60.454770000000011</v>
      </c>
      <c r="Y40" s="32" t="str">
        <f>IF(R40&lt;X40,"warning","normal")</f>
        <v>warning</v>
      </c>
      <c r="AA40" s="20"/>
      <c r="AB40" s="29"/>
      <c r="AC40" s="29"/>
      <c r="AD40" s="29"/>
      <c r="AE40" s="29"/>
    </row>
    <row r="41" spans="3:31" ht="15.75" hidden="1" customHeight="1" x14ac:dyDescent="0.35">
      <c r="C41" s="7" t="s">
        <v>49</v>
      </c>
      <c r="D41" s="6" t="s">
        <v>50</v>
      </c>
      <c r="E41" s="6" t="s">
        <v>51</v>
      </c>
      <c r="F41" s="6" t="s">
        <v>52</v>
      </c>
      <c r="G41" s="6" t="s">
        <v>53</v>
      </c>
      <c r="H41" s="11"/>
      <c r="I41" s="11"/>
      <c r="J41" s="11"/>
      <c r="L41" s="80" t="e">
        <f>(#REF!+#REF!+#REF!+#REF!+#REF!)-2*#REF!</f>
        <v>#REF!</v>
      </c>
      <c r="N41" s="80" t="e">
        <f>(#REF!+#REF!+#REF!+#REF!+#REF!)-2*#REF!</f>
        <v>#REF!</v>
      </c>
      <c r="AA41" s="20"/>
      <c r="AC41" s="11">
        <v>85.454545454545453</v>
      </c>
    </row>
    <row r="42" spans="3:31" ht="15.75" hidden="1" customHeight="1" x14ac:dyDescent="0.35">
      <c r="C42" s="7" t="s">
        <v>54</v>
      </c>
      <c r="D42" s="6">
        <v>82.558798999999993</v>
      </c>
      <c r="E42" s="6">
        <v>1.068031</v>
      </c>
      <c r="F42" s="6">
        <v>77.3</v>
      </c>
      <c r="G42" s="6" t="s">
        <v>55</v>
      </c>
      <c r="H42" s="11"/>
      <c r="I42" s="11" t="s">
        <v>56</v>
      </c>
      <c r="J42" s="11">
        <v>0.59979400000000005</v>
      </c>
      <c r="L42" s="21" t="e">
        <f>(#REF!+#REF!+#REF!+#REF!+#REF!)-2*#REF!</f>
        <v>#REF!</v>
      </c>
      <c r="N42" s="21" t="e">
        <f>(#REF!+#REF!+#REF!+#REF!+#REF!)-2*#REF!</f>
        <v>#REF!</v>
      </c>
      <c r="AA42" s="20"/>
      <c r="AB42" s="11" t="s">
        <v>49</v>
      </c>
    </row>
    <row r="43" spans="3:31" ht="15.75" hidden="1" customHeight="1" x14ac:dyDescent="0.35">
      <c r="C43" s="7" t="s">
        <v>57</v>
      </c>
      <c r="D43" s="6">
        <v>-22.063770000000002</v>
      </c>
      <c r="E43" s="6">
        <v>3.377389</v>
      </c>
      <c r="F43" s="6">
        <v>-6.53</v>
      </c>
      <c r="G43" s="6" t="s">
        <v>55</v>
      </c>
      <c r="H43" s="11"/>
      <c r="I43" s="11" t="s">
        <v>58</v>
      </c>
      <c r="J43" s="11">
        <v>0.45471899999999998</v>
      </c>
      <c r="L43" s="21" t="e">
        <f>(#REF!+#REF!+#REF!+#REF!+#REF!)-2*#REF!</f>
        <v>#REF!</v>
      </c>
      <c r="N43" s="21" t="e">
        <f>(#REF!+#REF!+#REF!+#REF!+#REF!)-2*#REF!</f>
        <v>#REF!</v>
      </c>
      <c r="AA43" s="20"/>
      <c r="AB43" s="11" t="s">
        <v>54</v>
      </c>
    </row>
    <row r="44" spans="3:31" ht="15.75" hidden="1" customHeight="1" x14ac:dyDescent="0.35">
      <c r="C44" s="7" t="s">
        <v>59</v>
      </c>
      <c r="D44" s="6">
        <v>3.6353314999999999</v>
      </c>
      <c r="E44" s="6">
        <v>3.377389</v>
      </c>
      <c r="F44" s="6">
        <v>1.08</v>
      </c>
      <c r="G44" s="6">
        <v>0.28360000000000002</v>
      </c>
      <c r="H44" s="11"/>
      <c r="I44" s="11" t="s">
        <v>60</v>
      </c>
      <c r="J44" s="11">
        <v>13.94271</v>
      </c>
      <c r="L44" s="21" t="e">
        <f>(#REF!+#REF!+#REF!+#REF!+#REF!)-2*#REF!</f>
        <v>#REF!</v>
      </c>
      <c r="N44" s="21" t="e">
        <f>(#REF!+#REF!+#REF!+#REF!+#REF!)-2*#REF!</f>
        <v>#REF!</v>
      </c>
      <c r="AA44" s="20"/>
      <c r="AB44" s="11" t="s">
        <v>57</v>
      </c>
    </row>
    <row r="45" spans="3:31" ht="15.75" hidden="1" customHeight="1" x14ac:dyDescent="0.35">
      <c r="C45" s="7" t="s">
        <v>61</v>
      </c>
      <c r="D45" s="6">
        <v>14.570467000000001</v>
      </c>
      <c r="E45" s="6">
        <v>3.377389</v>
      </c>
      <c r="F45" s="6">
        <v>4.3099999999999996</v>
      </c>
      <c r="G45" s="6" t="s">
        <v>55</v>
      </c>
      <c r="H45" s="11"/>
      <c r="I45" s="11" t="s">
        <v>62</v>
      </c>
      <c r="J45" s="11">
        <v>83.236360000000005</v>
      </c>
      <c r="L45" s="21" t="e">
        <f>(#REF!+#REF!+#REF!+#REF!+#REF!)-2*#REF!</f>
        <v>#REF!</v>
      </c>
      <c r="N45" s="21" t="e">
        <f>(#REF!+#REF!+#REF!+#REF!+#REF!)-2*#REF!</f>
        <v>#REF!</v>
      </c>
      <c r="AA45" s="20"/>
      <c r="AB45" s="11" t="s">
        <v>59</v>
      </c>
    </row>
    <row r="46" spans="3:31" ht="15.75" hidden="1" customHeight="1" x14ac:dyDescent="0.35">
      <c r="C46" s="7" t="s">
        <v>63</v>
      </c>
      <c r="D46" s="6">
        <v>4.1299839</v>
      </c>
      <c r="E46" s="6">
        <v>3.377389</v>
      </c>
      <c r="F46" s="6">
        <v>1.22</v>
      </c>
      <c r="G46" s="6">
        <v>0.22339999999999999</v>
      </c>
      <c r="H46" s="11"/>
      <c r="I46" s="11" t="s">
        <v>64</v>
      </c>
      <c r="J46" s="11">
        <v>110</v>
      </c>
      <c r="L46" s="21" t="e">
        <f>(#REF!+#REF!+#REF!+#REF!+#REF!)-2*#REF!</f>
        <v>#REF!</v>
      </c>
      <c r="N46" s="21" t="e">
        <f>(#REF!+#REF!+#REF!+#REF!+#REF!)-2*#REF!</f>
        <v>#REF!</v>
      </c>
      <c r="AA46" s="20"/>
      <c r="AB46" s="11" t="s">
        <v>61</v>
      </c>
    </row>
    <row r="47" spans="3:31" ht="15.75" hidden="1" customHeight="1" x14ac:dyDescent="0.35">
      <c r="C47" s="7" t="s">
        <v>65</v>
      </c>
      <c r="D47" s="6">
        <v>3.06664</v>
      </c>
      <c r="E47" s="6">
        <v>3.377389</v>
      </c>
      <c r="F47" s="6">
        <v>0.91</v>
      </c>
      <c r="G47" s="6">
        <v>0.3654</v>
      </c>
      <c r="L47" s="21" t="e">
        <f>(#REF!+#REF!+#REF!+#REF!+#REF!)-2*#REF!</f>
        <v>#REF!</v>
      </c>
      <c r="N47" s="21" t="e">
        <f>(#REF!+#REF!+#REF!+#REF!+#REF!)-2*#REF!</f>
        <v>#REF!</v>
      </c>
      <c r="AA47" s="20"/>
      <c r="AB47" s="11" t="s">
        <v>63</v>
      </c>
    </row>
    <row r="48" spans="3:31" ht="15.75" hidden="1" customHeight="1" x14ac:dyDescent="0.35">
      <c r="C48" s="7" t="s">
        <v>66</v>
      </c>
      <c r="D48" s="6">
        <v>-6.2466039999999996</v>
      </c>
      <c r="E48" s="6">
        <v>3.377389</v>
      </c>
      <c r="F48" s="6">
        <v>-1.85</v>
      </c>
      <c r="G48" s="6">
        <v>6.6500000000000004E-2</v>
      </c>
      <c r="L48" s="21" t="e">
        <f>(#REF!+#REF!+#REF!+#REF!+#REF!)-2*#REF!</f>
        <v>#REF!</v>
      </c>
      <c r="N48" s="21" t="e">
        <f>(#REF!+#REF!+#REF!+#REF!+#REF!)-2*#REF!</f>
        <v>#REF!</v>
      </c>
      <c r="AA48" s="20"/>
      <c r="AB48" s="11" t="s">
        <v>65</v>
      </c>
    </row>
    <row r="49" spans="3:28" ht="15.75" hidden="1" customHeight="1" x14ac:dyDescent="0.35">
      <c r="C49" s="7" t="s">
        <v>67</v>
      </c>
      <c r="D49" s="6">
        <v>-3.752402</v>
      </c>
      <c r="E49" s="6">
        <v>3.377389</v>
      </c>
      <c r="F49" s="6">
        <v>-1.1100000000000001</v>
      </c>
      <c r="G49" s="6">
        <v>0.26850000000000002</v>
      </c>
      <c r="L49" s="21" t="e">
        <f>(#REF!+#REF!+#REF!+#REF!+#REF!)-2*#REF!</f>
        <v>#REF!</v>
      </c>
      <c r="N49" s="21" t="e">
        <f>(#REF!+#REF!+#REF!+#REF!+#REF!)-2*#REF!</f>
        <v>#REF!</v>
      </c>
      <c r="AA49" s="20"/>
      <c r="AB49" s="11" t="s">
        <v>66</v>
      </c>
    </row>
    <row r="50" spans="3:28" ht="15.75" hidden="1" customHeight="1" x14ac:dyDescent="0.35">
      <c r="C50" s="7" t="s">
        <v>68</v>
      </c>
      <c r="D50" s="6">
        <v>-3.0609670000000002</v>
      </c>
      <c r="E50" s="6">
        <v>3.377389</v>
      </c>
      <c r="F50" s="6">
        <v>-0.91</v>
      </c>
      <c r="G50" s="6">
        <v>0.36630000000000001</v>
      </c>
      <c r="L50" s="21" t="e">
        <f>(#REF!+#REF!+#REF!+#REF!+#REF!)-2*#REF!</f>
        <v>#REF!</v>
      </c>
      <c r="N50" s="21" t="e">
        <f>(#REF!+#REF!+#REF!+#REF!+#REF!)-2*#REF!</f>
        <v>#REF!</v>
      </c>
      <c r="AA50" s="20"/>
      <c r="AB50" s="11" t="s">
        <v>67</v>
      </c>
    </row>
    <row r="51" spans="3:28" ht="15.75" hidden="1" customHeight="1" x14ac:dyDescent="0.35">
      <c r="C51" s="7" t="s">
        <v>69</v>
      </c>
      <c r="D51" s="6">
        <v>5.3116599999999998</v>
      </c>
      <c r="E51" s="6">
        <v>3.377389</v>
      </c>
      <c r="F51" s="6">
        <v>1.57</v>
      </c>
      <c r="G51" s="6">
        <v>0.11799999999999999</v>
      </c>
      <c r="L51" s="21" t="e">
        <f>(#REF!+#REF!+#REF!+#REF!+#REF!)-2*#REF!</f>
        <v>#REF!</v>
      </c>
      <c r="N51" s="21" t="e">
        <f>(#REF!+#REF!+#REF!+#REF!+#REF!)-2*#REF!</f>
        <v>#REF!</v>
      </c>
      <c r="AA51" s="20"/>
      <c r="AB51" s="11" t="s">
        <v>68</v>
      </c>
    </row>
    <row r="52" spans="3:28" ht="15.75" hidden="1" customHeight="1" x14ac:dyDescent="0.35">
      <c r="C52" s="7" t="s">
        <v>70</v>
      </c>
      <c r="D52" s="6">
        <v>-11.55702</v>
      </c>
      <c r="E52" s="6">
        <v>3.377389</v>
      </c>
      <c r="F52" s="6">
        <v>-3.42</v>
      </c>
      <c r="G52" s="6">
        <v>8.0000000000000004E-4</v>
      </c>
      <c r="L52" s="21" t="e">
        <f>(#REF!+#REF!+#REF!+#REF!+#REF!)-2*#REF!</f>
        <v>#REF!</v>
      </c>
      <c r="N52" s="21" t="e">
        <f>(#REF!+#REF!+#REF!+#REF!+#REF!)-2*#REF!</f>
        <v>#REF!</v>
      </c>
      <c r="AA52" s="20"/>
      <c r="AB52" s="11" t="s">
        <v>69</v>
      </c>
    </row>
    <row r="53" spans="3:28" ht="15.75" hidden="1" customHeight="1" x14ac:dyDescent="0.35">
      <c r="C53" s="7" t="s">
        <v>71</v>
      </c>
      <c r="D53" s="6">
        <v>1.5321104000000001</v>
      </c>
      <c r="E53" s="6">
        <v>4.1364359999999998</v>
      </c>
      <c r="F53" s="6">
        <v>0.37</v>
      </c>
      <c r="G53" s="6">
        <v>0.71160000000000001</v>
      </c>
      <c r="L53" s="21" t="e">
        <f>(#REF!+#REF!+#REF!+#REF!+#REF!)-2*#REF!</f>
        <v>#REF!</v>
      </c>
      <c r="N53" s="21" t="e">
        <f>(#REF!+#REF!+#REF!+#REF!+#REF!)-2*#REF!</f>
        <v>#REF!</v>
      </c>
      <c r="AA53" s="20"/>
      <c r="AB53" s="11" t="s">
        <v>70</v>
      </c>
    </row>
    <row r="54" spans="3:28" ht="15.75" hidden="1" customHeight="1" x14ac:dyDescent="0.35">
      <c r="C54" s="7" t="s">
        <v>72</v>
      </c>
      <c r="D54" s="6">
        <v>13.804838</v>
      </c>
      <c r="E54" s="6">
        <v>4.1364359999999998</v>
      </c>
      <c r="F54" s="6">
        <v>3.34</v>
      </c>
      <c r="G54" s="6">
        <v>1.1000000000000001E-3</v>
      </c>
      <c r="L54" s="21" t="e">
        <f>(#REF!+#REF!+#REF!+#REF!+#REF!)-2*#REF!</f>
        <v>#REF!</v>
      </c>
      <c r="N54" s="21" t="e">
        <f>(#REF!+#REF!+#REF!+#REF!+#REF!)-2*#REF!</f>
        <v>#REF!</v>
      </c>
      <c r="AA54" s="20"/>
      <c r="AB54" s="11" t="s">
        <v>71</v>
      </c>
    </row>
    <row r="55" spans="3:28" ht="15.75" hidden="1" customHeight="1" x14ac:dyDescent="0.35">
      <c r="C55" s="7" t="s">
        <v>73</v>
      </c>
      <c r="D55" s="6">
        <v>12.895747</v>
      </c>
      <c r="E55" s="6">
        <v>4.1364359999999998</v>
      </c>
      <c r="F55" s="6">
        <v>3.12</v>
      </c>
      <c r="G55" s="6">
        <v>2.2000000000000001E-3</v>
      </c>
      <c r="L55" s="21" t="e">
        <f>(#REF!+#REF!+#REF!+#REF!+#REF!)-2*#REF!</f>
        <v>#REF!</v>
      </c>
      <c r="N55" s="21" t="e">
        <f>(#REF!+#REF!+#REF!+#REF!+#REF!)-2*#REF!</f>
        <v>#REF!</v>
      </c>
      <c r="AA55" s="20"/>
      <c r="AB55" s="11" t="s">
        <v>72</v>
      </c>
    </row>
    <row r="56" spans="3:28" ht="15.75" hidden="1" customHeight="1" x14ac:dyDescent="0.35">
      <c r="C56" s="7" t="s">
        <v>74</v>
      </c>
      <c r="D56" s="6">
        <v>-0.74061699999999997</v>
      </c>
      <c r="E56" s="6">
        <v>4.1364359999999998</v>
      </c>
      <c r="F56" s="6">
        <v>-0.18</v>
      </c>
      <c r="G56" s="6">
        <v>0.85819999999999996</v>
      </c>
      <c r="L56" s="21" t="e">
        <f>(#REF!+#REF!+#REF!+#REF!+#REF!)-2*#REF!</f>
        <v>#REF!</v>
      </c>
      <c r="N56" s="21" t="e">
        <f>(#REF!+#REF!+#REF!+#REF!+#REF!)-2*#REF!</f>
        <v>#REF!</v>
      </c>
      <c r="AA56" s="20"/>
      <c r="AB56" s="11" t="s">
        <v>73</v>
      </c>
    </row>
    <row r="57" spans="3:28" ht="15.75" hidden="1" customHeight="1" x14ac:dyDescent="0.35">
      <c r="C57" s="7" t="s">
        <v>75</v>
      </c>
      <c r="D57" s="6">
        <v>-5.3452919999999997</v>
      </c>
      <c r="E57" s="6">
        <v>4.1369129999999998</v>
      </c>
      <c r="F57" s="6">
        <v>-1.29</v>
      </c>
      <c r="G57" s="6">
        <v>0.19850000000000001</v>
      </c>
      <c r="L57" s="21" t="e">
        <f>(#REF!+#REF!+#REF!+#REF!+#REF!)-2*#REF!</f>
        <v>#REF!</v>
      </c>
      <c r="N57" s="21" t="e">
        <f>(#REF!+#REF!+#REF!+#REF!+#REF!)-2*#REF!</f>
        <v>#REF!</v>
      </c>
      <c r="AA57" s="20"/>
      <c r="AB57" s="11" t="s">
        <v>74</v>
      </c>
    </row>
    <row r="58" spans="3:28" s="10" customFormat="1" ht="15.75" hidden="1" customHeight="1" x14ac:dyDescent="0.35">
      <c r="C58" s="7" t="s">
        <v>76</v>
      </c>
      <c r="D58" s="6">
        <v>4.7139284999999997</v>
      </c>
      <c r="E58" s="6">
        <v>4.1364359999999998</v>
      </c>
      <c r="F58" s="6">
        <v>1.1399999999999999</v>
      </c>
      <c r="G58" s="6">
        <v>0.25640000000000002</v>
      </c>
      <c r="L58" s="21" t="e">
        <f>(#REF!+#REF!+#REF!+#REF!+#REF!)-2*#REF!</f>
        <v>#REF!</v>
      </c>
      <c r="M58" s="11"/>
      <c r="N58" s="21" t="e">
        <f>(#REF!+#REF!+#REF!+#REF!+#REF!)-2*#REF!</f>
        <v>#REF!</v>
      </c>
      <c r="O58" s="11"/>
      <c r="P58" s="11"/>
      <c r="Q58" s="11"/>
      <c r="AA58" s="20"/>
      <c r="AB58" s="10" t="s">
        <v>75</v>
      </c>
    </row>
    <row r="59" spans="3:28" s="10" customFormat="1" ht="15.75" hidden="1" customHeight="1" x14ac:dyDescent="0.35">
      <c r="C59" s="7" t="s">
        <v>77</v>
      </c>
      <c r="D59" s="6">
        <v>2.5321104000000001</v>
      </c>
      <c r="E59" s="6">
        <v>4.1364359999999998</v>
      </c>
      <c r="F59" s="6">
        <v>0.61</v>
      </c>
      <c r="G59" s="6">
        <v>0.54139999999999999</v>
      </c>
      <c r="L59" s="21" t="e">
        <f>(#REF!+#REF!+#REF!+#REF!+#REF!)-2*#REF!</f>
        <v>#REF!</v>
      </c>
      <c r="M59" s="11"/>
      <c r="N59" s="21" t="e">
        <f>(#REF!+#REF!+#REF!+#REF!+#REF!)-2*#REF!</f>
        <v>#REF!</v>
      </c>
      <c r="O59" s="11"/>
      <c r="P59" s="11"/>
      <c r="Q59" s="11"/>
      <c r="AA59" s="20"/>
      <c r="AB59" s="10" t="s">
        <v>76</v>
      </c>
    </row>
    <row r="60" spans="3:28" s="10" customFormat="1" ht="15.75" hidden="1" customHeight="1" x14ac:dyDescent="0.35">
      <c r="C60" s="7" t="s">
        <v>78</v>
      </c>
      <c r="D60" s="6">
        <v>-20.558800000000002</v>
      </c>
      <c r="E60" s="6">
        <v>4.1364359999999998</v>
      </c>
      <c r="F60" s="6">
        <v>-4.97</v>
      </c>
      <c r="G60" s="6" t="s">
        <v>55</v>
      </c>
      <c r="L60" s="21" t="e">
        <f>(#REF!+#REF!+#REF!+#REF!+#REF!)-2*#REF!</f>
        <v>#REF!</v>
      </c>
      <c r="M60" s="11"/>
      <c r="N60" s="21" t="e">
        <f>(#REF!+#REF!+#REF!+#REF!+#REF!)-2*#REF!</f>
        <v>#REF!</v>
      </c>
      <c r="O60" s="11"/>
      <c r="P60" s="11"/>
      <c r="Q60" s="11"/>
      <c r="AA60" s="20"/>
      <c r="AB60" s="10" t="s">
        <v>77</v>
      </c>
    </row>
    <row r="61" spans="3:28" s="10" customFormat="1" ht="15.75" hidden="1" customHeight="1" x14ac:dyDescent="0.35">
      <c r="C61" s="7" t="s">
        <v>79</v>
      </c>
      <c r="D61" s="6">
        <v>-8.6497080000000004</v>
      </c>
      <c r="E61" s="6">
        <v>4.1364359999999998</v>
      </c>
      <c r="F61" s="6">
        <v>-2.09</v>
      </c>
      <c r="G61" s="6">
        <v>3.8300000000000001E-2</v>
      </c>
      <c r="L61" s="21" t="e">
        <f>(#REF!+#REF!+#REF!+D156+#REF!)-2*#REF!</f>
        <v>#REF!</v>
      </c>
      <c r="M61" s="11"/>
      <c r="N61" s="21" t="e">
        <f>(#REF!+#REF!+#REF!+F156+#REF!)-2*#REF!</f>
        <v>#REF!</v>
      </c>
      <c r="O61" s="11"/>
      <c r="P61" s="11"/>
      <c r="Q61" s="11"/>
      <c r="AA61" s="20"/>
      <c r="AB61" s="10" t="s">
        <v>78</v>
      </c>
    </row>
    <row r="62" spans="3:28" s="10" customFormat="1" ht="15.75" hidden="1" customHeight="1" x14ac:dyDescent="0.35">
      <c r="C62" s="7" t="s">
        <v>80</v>
      </c>
      <c r="D62" s="6">
        <v>6.5321103999999997</v>
      </c>
      <c r="E62" s="6">
        <v>4.1364359999999998</v>
      </c>
      <c r="F62" s="6">
        <v>1.58</v>
      </c>
      <c r="G62" s="6">
        <v>0.1166</v>
      </c>
      <c r="L62" s="21" t="e">
        <f>(#REF!+#REF!+#REF!+D157+#REF!)-2*#REF!</f>
        <v>#REF!</v>
      </c>
      <c r="M62" s="11"/>
      <c r="N62" s="21" t="e">
        <f>(#REF!+#REF!+#REF!+F157+#REF!)-2*#REF!</f>
        <v>#REF!</v>
      </c>
      <c r="O62" s="11"/>
      <c r="P62" s="11"/>
      <c r="Q62" s="11"/>
      <c r="AA62" s="20"/>
      <c r="AB62" s="10" t="s">
        <v>79</v>
      </c>
    </row>
    <row r="63" spans="3:28" s="10" customFormat="1" ht="15.75" hidden="1" customHeight="1" x14ac:dyDescent="0.35">
      <c r="C63" s="7" t="s">
        <v>81</v>
      </c>
      <c r="D63" s="6">
        <v>2.8957467000000001</v>
      </c>
      <c r="E63" s="6">
        <v>4.1364359999999998</v>
      </c>
      <c r="F63" s="6">
        <v>0.7</v>
      </c>
      <c r="G63" s="6">
        <v>0.48509999999999998</v>
      </c>
      <c r="L63" s="21" t="e">
        <f>(#REF!+#REF!+#REF!+D158+#REF!)-2*#REF!</f>
        <v>#REF!</v>
      </c>
      <c r="M63" s="11"/>
      <c r="N63" s="21" t="e">
        <f>(#REF!+#REF!+#REF!+F158+#REF!)-2*#REF!</f>
        <v>#REF!</v>
      </c>
      <c r="O63" s="11"/>
      <c r="P63" s="11"/>
      <c r="Q63" s="11"/>
      <c r="AA63" s="20"/>
      <c r="AB63" s="10" t="s">
        <v>80</v>
      </c>
    </row>
    <row r="64" spans="3:28" s="10" customFormat="1" ht="15.75" hidden="1" customHeight="1" x14ac:dyDescent="0.35">
      <c r="C64" s="7" t="s">
        <v>82</v>
      </c>
      <c r="D64" s="6">
        <v>-3.4678900000000001</v>
      </c>
      <c r="E64" s="6">
        <v>4.1364359999999998</v>
      </c>
      <c r="F64" s="6">
        <v>-0.84</v>
      </c>
      <c r="G64" s="6">
        <v>0.4032</v>
      </c>
      <c r="L64" s="21" t="e">
        <f>(#REF!+#REF!+#REF!+D159+#REF!)-2*#REF!</f>
        <v>#REF!</v>
      </c>
      <c r="M64" s="11"/>
      <c r="N64" s="21" t="e">
        <f>(#REF!+#REF!+#REF!+F159+#REF!)-2*#REF!</f>
        <v>#REF!</v>
      </c>
      <c r="O64" s="11"/>
      <c r="P64" s="11"/>
      <c r="Q64" s="11"/>
      <c r="AA64" s="20"/>
      <c r="AB64" s="10" t="s">
        <v>81</v>
      </c>
    </row>
    <row r="65" spans="3:28" s="10" customFormat="1" ht="15.75" hidden="1" customHeight="1" x14ac:dyDescent="0.35">
      <c r="C65" s="7" t="s">
        <v>83</v>
      </c>
      <c r="D65" s="6">
        <v>2.8957467000000001</v>
      </c>
      <c r="E65" s="6">
        <v>4.1364359999999998</v>
      </c>
      <c r="F65" s="6">
        <v>0.7</v>
      </c>
      <c r="G65" s="6">
        <v>0.48509999999999998</v>
      </c>
      <c r="L65" s="21" t="e">
        <f>(#REF!+#REF!+#REF!+D160+#REF!)-2*#REF!</f>
        <v>#REF!</v>
      </c>
      <c r="M65" s="11"/>
      <c r="N65" s="21" t="e">
        <f>(#REF!+#REF!+#REF!+F160+#REF!)-2*#REF!</f>
        <v>#REF!</v>
      </c>
      <c r="O65" s="11"/>
      <c r="P65" s="11"/>
      <c r="Q65" s="11"/>
      <c r="AA65" s="20"/>
      <c r="AB65" s="10" t="s">
        <v>82</v>
      </c>
    </row>
    <row r="66" spans="3:28" s="10" customFormat="1" ht="15.75" hidden="1" customHeight="1" x14ac:dyDescent="0.35">
      <c r="C66" s="7" t="s">
        <v>84</v>
      </c>
      <c r="D66" s="6">
        <v>4.7139284999999997</v>
      </c>
      <c r="E66" s="6">
        <v>4.1364359999999998</v>
      </c>
      <c r="F66" s="6">
        <v>1.1399999999999999</v>
      </c>
      <c r="G66" s="6">
        <v>0.25640000000000002</v>
      </c>
      <c r="L66" s="21" t="e">
        <f>(#REF!+#REF!+#REF!+D161+#REF!)-2*#REF!</f>
        <v>#REF!</v>
      </c>
      <c r="M66" s="11"/>
      <c r="N66" s="21" t="e">
        <f>(#REF!+#REF!+#REF!+F161+#REF!)-2*#REF!</f>
        <v>#REF!</v>
      </c>
      <c r="O66" s="11"/>
      <c r="P66" s="11"/>
      <c r="Q66" s="11"/>
      <c r="AA66" s="20"/>
      <c r="AB66" s="10" t="s">
        <v>83</v>
      </c>
    </row>
    <row r="67" spans="3:28" s="10" customFormat="1" ht="15.75" hidden="1" customHeight="1" x14ac:dyDescent="0.35">
      <c r="C67" s="7" t="s">
        <v>85</v>
      </c>
      <c r="D67" s="6">
        <v>-1.9224349999999999</v>
      </c>
      <c r="E67" s="6">
        <v>4.1364359999999998</v>
      </c>
      <c r="F67" s="6">
        <v>-0.46</v>
      </c>
      <c r="G67" s="6">
        <v>0.64280000000000004</v>
      </c>
      <c r="L67" s="21" t="e">
        <f>(#REF!+#REF!+#REF!+D162+#REF!)-2*#REF!</f>
        <v>#REF!</v>
      </c>
      <c r="M67" s="11"/>
      <c r="N67" s="21" t="e">
        <f>(#REF!+#REF!+#REF!+F162+#REF!)-2*#REF!</f>
        <v>#REF!</v>
      </c>
      <c r="O67" s="11"/>
      <c r="P67" s="11"/>
      <c r="Q67" s="11"/>
      <c r="AA67" s="20"/>
      <c r="AB67" s="10" t="s">
        <v>84</v>
      </c>
    </row>
    <row r="68" spans="3:28" s="10" customFormat="1" ht="15.75" hidden="1" customHeight="1" x14ac:dyDescent="0.35">
      <c r="C68" s="7" t="s">
        <v>86</v>
      </c>
      <c r="D68" s="6">
        <v>-0.87573000000000001</v>
      </c>
      <c r="E68" s="6">
        <v>0.73271900000000001</v>
      </c>
      <c r="F68" s="6">
        <v>-1.2</v>
      </c>
      <c r="G68" s="6">
        <v>0.23400000000000001</v>
      </c>
      <c r="L68" s="21" t="e">
        <f>(#REF!+#REF!+#REF!+D163+#REF!)-2*#REF!</f>
        <v>#REF!</v>
      </c>
      <c r="M68" s="11"/>
      <c r="N68" s="21" t="e">
        <f>(#REF!+#REF!+#REF!+F163+#REF!)-2*#REF!</f>
        <v>#REF!</v>
      </c>
      <c r="O68" s="11"/>
      <c r="P68" s="11"/>
      <c r="Q68" s="11"/>
      <c r="AA68" s="20"/>
      <c r="AB68" s="10" t="s">
        <v>85</v>
      </c>
    </row>
    <row r="69" spans="3:28" s="10" customFormat="1" ht="15.75" hidden="1" customHeight="1" x14ac:dyDescent="0.35">
      <c r="C69" s="7" t="s">
        <v>87</v>
      </c>
      <c r="D69" s="6">
        <v>1.1669166</v>
      </c>
      <c r="E69" s="6">
        <v>0.73271900000000001</v>
      </c>
      <c r="F69" s="6">
        <v>1.59</v>
      </c>
      <c r="G69" s="6">
        <v>0.1135</v>
      </c>
      <c r="L69" s="21" t="e">
        <f>(#REF!+#REF!+#REF!+D164+#REF!)-2*#REF!</f>
        <v>#REF!</v>
      </c>
      <c r="M69" s="11"/>
      <c r="N69" s="21" t="e">
        <f>(#REF!+#REF!+#REF!+F164+#REF!)-2*#REF!</f>
        <v>#REF!</v>
      </c>
      <c r="O69" s="11"/>
      <c r="P69" s="11"/>
      <c r="Q69" s="11"/>
      <c r="AA69" s="20"/>
      <c r="AB69" s="10" t="s">
        <v>86</v>
      </c>
    </row>
    <row r="70" spans="3:28" s="10" customFormat="1" ht="15.75" hidden="1" customHeight="1" x14ac:dyDescent="0.35">
      <c r="C70" s="7" t="s">
        <v>88</v>
      </c>
      <c r="D70" s="6">
        <v>0.75074010000000002</v>
      </c>
      <c r="E70" s="6">
        <v>0.73271900000000001</v>
      </c>
      <c r="F70" s="6">
        <v>1.02</v>
      </c>
      <c r="G70" s="6">
        <v>0.30730000000000002</v>
      </c>
      <c r="L70" s="21" t="e">
        <f>(#REF!+#REF!+#REF!+D165+#REF!)-2*#REF!</f>
        <v>#REF!</v>
      </c>
      <c r="M70" s="11"/>
      <c r="N70" s="21" t="e">
        <f>(#REF!+#REF!+#REF!+F165+#REF!)-2*#REF!</f>
        <v>#REF!</v>
      </c>
      <c r="O70" s="11"/>
      <c r="P70" s="11"/>
      <c r="Q70" s="11"/>
      <c r="AA70" s="20"/>
      <c r="AB70" s="10" t="s">
        <v>87</v>
      </c>
    </row>
    <row r="71" spans="3:28" s="10" customFormat="1" ht="15.75" hidden="1" customHeight="1" x14ac:dyDescent="0.35">
      <c r="C71" s="7" t="s">
        <v>89</v>
      </c>
      <c r="D71" s="6">
        <v>0.2257401</v>
      </c>
      <c r="E71" s="6">
        <v>0.73271900000000001</v>
      </c>
      <c r="F71" s="6">
        <v>0.31</v>
      </c>
      <c r="G71" s="6">
        <v>0.75849999999999995</v>
      </c>
      <c r="L71" s="21" t="e">
        <f>(#REF!+#REF!+#REF!+D166+#REF!)-2*#REF!</f>
        <v>#REF!</v>
      </c>
      <c r="M71" s="11"/>
      <c r="N71" s="21" t="e">
        <f>(#REF!+#REF!+#REF!+F166+#REF!)-2*#REF!</f>
        <v>#REF!</v>
      </c>
      <c r="O71" s="11"/>
      <c r="P71" s="11"/>
      <c r="Q71" s="11"/>
      <c r="AA71" s="20"/>
      <c r="AB71" s="10" t="s">
        <v>88</v>
      </c>
    </row>
    <row r="72" spans="3:28" s="10" customFormat="1" ht="15.75" hidden="1" customHeight="1" x14ac:dyDescent="0.35">
      <c r="C72" s="7" t="s">
        <v>90</v>
      </c>
      <c r="D72" s="6">
        <v>7.7210699999999993E-2</v>
      </c>
      <c r="E72" s="6">
        <v>0.73271900000000001</v>
      </c>
      <c r="F72" s="6">
        <v>0.11</v>
      </c>
      <c r="G72" s="6">
        <v>0.91620000000000001</v>
      </c>
      <c r="L72" s="21" t="e">
        <f>(#REF!+#REF!+#REF!+D167+#REF!)-2*#REF!</f>
        <v>#REF!</v>
      </c>
      <c r="M72" s="11"/>
      <c r="N72" s="21" t="e">
        <f>(#REF!+#REF!+#REF!+F167+#REF!)-2*#REF!</f>
        <v>#REF!</v>
      </c>
      <c r="O72" s="11"/>
      <c r="P72" s="11"/>
      <c r="Q72" s="11"/>
      <c r="AA72" s="20"/>
      <c r="AB72" s="10" t="s">
        <v>89</v>
      </c>
    </row>
    <row r="73" spans="3:28" s="10" customFormat="1" ht="15.75" hidden="1" customHeight="1" x14ac:dyDescent="0.35">
      <c r="C73" s="7" t="s">
        <v>91</v>
      </c>
      <c r="D73" s="6">
        <v>-5.3671999999999997E-2</v>
      </c>
      <c r="E73" s="6">
        <v>0.73271900000000001</v>
      </c>
      <c r="F73" s="6">
        <v>-7.0000000000000007E-2</v>
      </c>
      <c r="G73" s="6">
        <v>0.94169999999999998</v>
      </c>
      <c r="L73" s="21" t="e">
        <f>(#REF!+#REF!+#REF!+D193+#REF!)-2*#REF!</f>
        <v>#REF!</v>
      </c>
      <c r="M73" s="11"/>
      <c r="N73" s="21" t="e">
        <f>(#REF!+#REF!+#REF!+F193+#REF!)-2*#REF!</f>
        <v>#REF!</v>
      </c>
      <c r="O73" s="11"/>
      <c r="P73" s="11"/>
      <c r="Q73" s="11"/>
      <c r="AA73" s="20"/>
      <c r="AB73" s="10" t="s">
        <v>90</v>
      </c>
    </row>
    <row r="74" spans="3:28" s="10" customFormat="1" ht="15.75" hidden="1" customHeight="1" x14ac:dyDescent="0.35">
      <c r="C74" s="7" t="s">
        <v>92</v>
      </c>
      <c r="D74" s="6">
        <v>-1.07426</v>
      </c>
      <c r="E74" s="6">
        <v>0.73271900000000001</v>
      </c>
      <c r="F74" s="6">
        <v>-1.47</v>
      </c>
      <c r="G74" s="6">
        <v>0.1449</v>
      </c>
      <c r="L74" s="21" t="e">
        <f>(#REF!+D156+#REF!+D195+#REF!)-2*#REF!</f>
        <v>#REF!</v>
      </c>
      <c r="M74" s="11"/>
      <c r="N74" s="21" t="e">
        <f>(#REF!+F156+#REF!+F195+#REF!)-2*#REF!</f>
        <v>#REF!</v>
      </c>
      <c r="O74" s="11"/>
      <c r="P74" s="11"/>
      <c r="Q74" s="11"/>
      <c r="AA74" s="20"/>
      <c r="AB74" s="10" t="s">
        <v>91</v>
      </c>
    </row>
    <row r="75" spans="3:28" s="10" customFormat="1" ht="15.75" hidden="1" customHeight="1" x14ac:dyDescent="0.35">
      <c r="C75" s="7" t="s">
        <v>93</v>
      </c>
      <c r="D75" s="6">
        <v>-0.38161299999999998</v>
      </c>
      <c r="E75" s="6">
        <v>0.73271900000000001</v>
      </c>
      <c r="F75" s="6">
        <v>-0.52</v>
      </c>
      <c r="G75" s="6">
        <v>0.60329999999999995</v>
      </c>
      <c r="L75" s="21" t="e">
        <f>(D156+D157+#REF!+D196+#REF!)-2*#REF!</f>
        <v>#VALUE!</v>
      </c>
      <c r="M75" s="11"/>
      <c r="N75" s="21" t="e">
        <f>(F156+F157+#REF!+F196+#REF!)-2*#REF!</f>
        <v>#VALUE!</v>
      </c>
      <c r="O75" s="11"/>
      <c r="P75" s="11"/>
      <c r="Q75" s="11"/>
      <c r="AA75" s="20"/>
      <c r="AB75" s="10" t="s">
        <v>92</v>
      </c>
    </row>
    <row r="76" spans="3:28" s="10" customFormat="1" ht="15.75" hidden="1" customHeight="1" x14ac:dyDescent="0.35">
      <c r="C76" s="7" t="s">
        <v>94</v>
      </c>
      <c r="D76" s="6">
        <v>-0.79925999999999997</v>
      </c>
      <c r="E76" s="6">
        <v>0.73271900000000001</v>
      </c>
      <c r="F76" s="6">
        <v>-1.0900000000000001</v>
      </c>
      <c r="G76" s="6">
        <v>0.2772</v>
      </c>
      <c r="L76" s="21" t="e">
        <f>(D157+D158+#REF!+D197+#REF!)-2*#REF!</f>
        <v>#REF!</v>
      </c>
      <c r="M76" s="11"/>
      <c r="N76" s="21" t="e">
        <f>(F157+F158+#REF!+F197+#REF!)-2*#REF!</f>
        <v>#REF!</v>
      </c>
      <c r="O76" s="11"/>
      <c r="P76" s="11"/>
      <c r="Q76" s="11"/>
      <c r="AA76" s="20"/>
      <c r="AB76" s="10" t="s">
        <v>93</v>
      </c>
    </row>
    <row r="77" spans="3:28" s="10" customFormat="1" ht="15.75" hidden="1" customHeight="1" x14ac:dyDescent="0.35">
      <c r="C77" s="7" t="s">
        <v>95</v>
      </c>
      <c r="D77" s="6">
        <v>0.31250480000000003</v>
      </c>
      <c r="E77" s="6">
        <v>0.73271900000000001</v>
      </c>
      <c r="F77" s="6">
        <v>0.43</v>
      </c>
      <c r="G77" s="6">
        <v>0.6704</v>
      </c>
      <c r="L77" s="21" t="e">
        <f>(D158+D159+#REF!+D198+#REF!)-2*#REF!</f>
        <v>#REF!</v>
      </c>
      <c r="M77" s="11"/>
      <c r="N77" s="21" t="e">
        <f>(F158+F159+#REF!+F198+#REF!)-2*#REF!</f>
        <v>#REF!</v>
      </c>
      <c r="O77" s="11"/>
      <c r="P77" s="11"/>
      <c r="Q77" s="11"/>
      <c r="AA77" s="20"/>
      <c r="AB77" s="10" t="s">
        <v>94</v>
      </c>
    </row>
    <row r="78" spans="3:28" s="10" customFormat="1" ht="15.75" customHeight="1" x14ac:dyDescent="0.35">
      <c r="C78" s="7"/>
      <c r="D78" s="6"/>
      <c r="E78" s="6"/>
      <c r="F78" s="6"/>
      <c r="G78" s="6"/>
      <c r="L78" s="33"/>
      <c r="M78" s="11">
        <f>COUNTIF(M6:M40, "warning")</f>
        <v>4</v>
      </c>
      <c r="N78" s="33"/>
      <c r="O78" s="11"/>
      <c r="P78" s="11"/>
      <c r="Q78" s="11"/>
      <c r="U78" s="10">
        <f>COUNTIF(U6:U40, "warning")</f>
        <v>17</v>
      </c>
      <c r="W78" s="10">
        <f>COUNTIF(W6:W40, "warning")</f>
        <v>22</v>
      </c>
      <c r="Y78" s="10">
        <f>COUNTIF(Y6:Y40, "warning")</f>
        <v>4</v>
      </c>
      <c r="AA78" s="20"/>
    </row>
    <row r="79" spans="3:28" s="10" customFormat="1" ht="14" customHeight="1" thickBot="1" x14ac:dyDescent="0.4">
      <c r="C79" s="7"/>
      <c r="D79" s="6"/>
      <c r="E79" s="6"/>
      <c r="F79" s="6"/>
      <c r="G79" s="6"/>
      <c r="M79" s="11"/>
      <c r="O79" s="11"/>
      <c r="P79" s="11"/>
      <c r="Q79" s="11"/>
      <c r="AA79" s="20"/>
      <c r="AB79" s="10" t="s">
        <v>95</v>
      </c>
    </row>
    <row r="80" spans="3:28" ht="15" thickBot="1" x14ac:dyDescent="0.4">
      <c r="C80" s="186" t="s">
        <v>96</v>
      </c>
      <c r="D80" s="187"/>
      <c r="E80" s="187"/>
      <c r="F80" s="187"/>
      <c r="G80" s="187"/>
      <c r="H80" s="187"/>
      <c r="I80" s="187"/>
      <c r="J80" s="187"/>
      <c r="K80" s="187"/>
      <c r="L80" s="187"/>
      <c r="M80" s="188"/>
      <c r="N80" s="12"/>
      <c r="U80" s="34">
        <f>U78/21</f>
        <v>0.80952380952380953</v>
      </c>
      <c r="V80" s="34"/>
      <c r="W80" s="34" t="e">
        <f>#REF!/11</f>
        <v>#REF!</v>
      </c>
      <c r="X80" s="34"/>
      <c r="Y80" s="34" t="e">
        <f>#REF!/11</f>
        <v>#REF!</v>
      </c>
      <c r="AA80" s="20"/>
    </row>
    <row r="81" spans="3:31" ht="75.650000000000006" customHeight="1" x14ac:dyDescent="0.35">
      <c r="C81" s="60" t="s">
        <v>223</v>
      </c>
      <c r="D81" s="61">
        <v>1</v>
      </c>
      <c r="E81" s="61">
        <v>2</v>
      </c>
      <c r="F81" s="61">
        <v>3</v>
      </c>
      <c r="G81" s="61">
        <v>4</v>
      </c>
      <c r="H81" s="62">
        <v>5</v>
      </c>
      <c r="I81" s="62">
        <v>6</v>
      </c>
      <c r="J81" s="62">
        <v>7</v>
      </c>
      <c r="K81" s="62">
        <v>8</v>
      </c>
      <c r="L81" s="13" t="s">
        <v>229</v>
      </c>
      <c r="M81" s="18" t="s">
        <v>10</v>
      </c>
      <c r="N81" s="18" t="s">
        <v>225</v>
      </c>
      <c r="O81" s="63" t="s">
        <v>11</v>
      </c>
      <c r="P81" s="18" t="s">
        <v>12</v>
      </c>
      <c r="Q81" s="64" t="s">
        <v>13</v>
      </c>
      <c r="R81" s="17" t="s">
        <v>222</v>
      </c>
      <c r="S81" s="18" t="s">
        <v>230</v>
      </c>
      <c r="T81" s="18" t="s">
        <v>231</v>
      </c>
      <c r="U81" s="18" t="s">
        <v>10</v>
      </c>
      <c r="V81" s="13" t="s">
        <v>229</v>
      </c>
      <c r="W81" s="13" t="s">
        <v>10</v>
      </c>
      <c r="X81" s="18" t="s">
        <v>232</v>
      </c>
      <c r="Y81" s="19" t="s">
        <v>10</v>
      </c>
      <c r="AA81" s="20"/>
      <c r="AB81" s="11" t="s">
        <v>97</v>
      </c>
    </row>
    <row r="82" spans="3:31" ht="14.5" x14ac:dyDescent="0.35">
      <c r="C82" s="65" t="s">
        <v>15</v>
      </c>
      <c r="D82" s="51"/>
      <c r="E82" s="51"/>
      <c r="F82" s="52">
        <v>70</v>
      </c>
      <c r="G82" s="52">
        <v>41</v>
      </c>
      <c r="H82" s="48"/>
      <c r="I82" s="48"/>
      <c r="J82" s="52">
        <v>55</v>
      </c>
      <c r="K82" s="47">
        <v>43</v>
      </c>
      <c r="L82" s="110">
        <f>($D$157+D158+$D$194+D197+$D$311)-2*$J$197</f>
        <v>37.215179999999989</v>
      </c>
      <c r="M82" s="22" t="str">
        <f t="shared" ref="M82" si="15">IF(K82&lt;L82,"warning","normal")</f>
        <v>normal</v>
      </c>
      <c r="N82" s="110">
        <f t="shared" ref="N82:N116" si="16">($D$157+D158+$D$194+D197+$D$311)</f>
        <v>50.401999999999994</v>
      </c>
      <c r="O82" s="23" t="e">
        <f>#REF!</f>
        <v>#REF!</v>
      </c>
      <c r="P82" s="21">
        <f>L82</f>
        <v>37.215179999999989</v>
      </c>
      <c r="Q82" s="24">
        <f>N82</f>
        <v>50.401999999999994</v>
      </c>
      <c r="R82" s="25">
        <f>K82</f>
        <v>43</v>
      </c>
      <c r="S82" s="120">
        <f t="shared" ref="S82" si="17">N82</f>
        <v>50.401999999999994</v>
      </c>
      <c r="T82" s="110">
        <f>S82-$J$197</f>
        <v>43.808589999999995</v>
      </c>
      <c r="U82" s="22" t="str">
        <f>IF(R82&lt;T82,"warning","normal")</f>
        <v>warning</v>
      </c>
      <c r="V82" s="123">
        <f>S82-2*$J$197</f>
        <v>37.215179999999989</v>
      </c>
      <c r="W82" s="22" t="str">
        <f>IF(R82&lt;V82,"warning","normal")</f>
        <v>normal</v>
      </c>
      <c r="X82" s="110">
        <f>S82-3*$J$197</f>
        <v>30.621769999999991</v>
      </c>
      <c r="Y82" s="28" t="str">
        <f>IF(R82&lt;X82,"warning","normal")</f>
        <v>normal</v>
      </c>
      <c r="AA82" s="20"/>
      <c r="AB82" s="11" t="s">
        <v>98</v>
      </c>
      <c r="AC82" s="11" t="s">
        <v>11</v>
      </c>
      <c r="AD82" s="11" t="s">
        <v>12</v>
      </c>
      <c r="AE82" s="11" t="s">
        <v>13</v>
      </c>
    </row>
    <row r="83" spans="3:31" ht="14.5" x14ac:dyDescent="0.35">
      <c r="C83" s="65" t="s">
        <v>18</v>
      </c>
      <c r="D83" s="51"/>
      <c r="E83" s="51"/>
      <c r="F83" s="52">
        <v>48</v>
      </c>
      <c r="G83" s="52">
        <v>46</v>
      </c>
      <c r="H83" s="48"/>
      <c r="I83" s="48"/>
      <c r="J83" s="52">
        <v>65</v>
      </c>
      <c r="K83" s="47">
        <v>51</v>
      </c>
      <c r="L83" s="110">
        <f t="shared" ref="L83:L116" si="18">($D$157+D159+$D$194+D198+$D$311)-2*$J$197</f>
        <v>46.755179999999996</v>
      </c>
      <c r="M83" s="22" t="str">
        <f t="shared" ref="M83:M116" si="19">IF(K83&lt;L83,"warning","normal")</f>
        <v>normal</v>
      </c>
      <c r="N83" s="110">
        <f t="shared" si="16"/>
        <v>59.941999999999993</v>
      </c>
      <c r="O83" s="23" t="e">
        <f>#REF!</f>
        <v>#REF!</v>
      </c>
      <c r="P83" s="21">
        <f t="shared" ref="P83:P116" si="20">L83</f>
        <v>46.755179999999996</v>
      </c>
      <c r="Q83" s="24">
        <f t="shared" ref="Q83:Q116" si="21">N83</f>
        <v>59.941999999999993</v>
      </c>
      <c r="R83" s="25">
        <f t="shared" ref="R83:R116" si="22">K83</f>
        <v>51</v>
      </c>
      <c r="S83" s="120">
        <f t="shared" ref="S83:S116" si="23">N83</f>
        <v>59.941999999999993</v>
      </c>
      <c r="T83" s="110">
        <f t="shared" ref="T83:T116" si="24">S83-$J$197</f>
        <v>53.348589999999994</v>
      </c>
      <c r="U83" s="22" t="str">
        <f t="shared" ref="U83:U116" si="25">IF(R83&lt;T83,"warning","normal")</f>
        <v>warning</v>
      </c>
      <c r="V83" s="123">
        <f t="shared" ref="V83:V116" si="26">S83-2*$J$197</f>
        <v>46.755179999999996</v>
      </c>
      <c r="W83" s="22" t="str">
        <f t="shared" ref="W83:W116" si="27">IF(R83&lt;V83,"warning","normal")</f>
        <v>normal</v>
      </c>
      <c r="X83" s="110">
        <f t="shared" ref="X83:X116" si="28">S83-3*$J$197</f>
        <v>40.16176999999999</v>
      </c>
      <c r="Y83" s="28" t="str">
        <f t="shared" ref="Y83:Y116" si="29">IF(R83&lt;X83,"warning","normal")</f>
        <v>normal</v>
      </c>
      <c r="AA83" s="20" t="s">
        <v>19</v>
      </c>
      <c r="AB83" s="29" t="s">
        <v>20</v>
      </c>
      <c r="AC83" s="29">
        <v>80</v>
      </c>
      <c r="AD83" s="29">
        <v>71.708718099999999</v>
      </c>
      <c r="AE83" s="29">
        <v>93.581818100000007</v>
      </c>
    </row>
    <row r="84" spans="3:31" ht="14.5" x14ac:dyDescent="0.35">
      <c r="C84" s="65" t="s">
        <v>21</v>
      </c>
      <c r="D84" s="51"/>
      <c r="E84" s="51"/>
      <c r="F84" s="52">
        <v>90</v>
      </c>
      <c r="G84" s="52">
        <v>55</v>
      </c>
      <c r="H84" s="48"/>
      <c r="I84" s="48"/>
      <c r="J84" s="52">
        <v>100</v>
      </c>
      <c r="K84" s="47">
        <v>62</v>
      </c>
      <c r="L84" s="110">
        <f t="shared" si="18"/>
        <v>60.095180000000013</v>
      </c>
      <c r="M84" s="22" t="str">
        <f t="shared" si="19"/>
        <v>normal</v>
      </c>
      <c r="N84" s="110">
        <f t="shared" si="16"/>
        <v>73.282000000000011</v>
      </c>
      <c r="O84" s="23" t="e">
        <f>#REF!</f>
        <v>#REF!</v>
      </c>
      <c r="P84" s="21">
        <f t="shared" si="20"/>
        <v>60.095180000000013</v>
      </c>
      <c r="Q84" s="24">
        <f t="shared" si="21"/>
        <v>73.282000000000011</v>
      </c>
      <c r="R84" s="25">
        <f t="shared" si="22"/>
        <v>62</v>
      </c>
      <c r="S84" s="120">
        <f t="shared" si="23"/>
        <v>73.282000000000011</v>
      </c>
      <c r="T84" s="110">
        <f t="shared" si="24"/>
        <v>66.688590000000005</v>
      </c>
      <c r="U84" s="22" t="str">
        <f t="shared" si="25"/>
        <v>warning</v>
      </c>
      <c r="V84" s="123">
        <f t="shared" si="26"/>
        <v>60.095180000000013</v>
      </c>
      <c r="W84" s="22" t="str">
        <f t="shared" si="27"/>
        <v>normal</v>
      </c>
      <c r="X84" s="110">
        <f t="shared" si="28"/>
        <v>53.501770000000008</v>
      </c>
      <c r="Y84" s="28" t="str">
        <f t="shared" si="29"/>
        <v>normal</v>
      </c>
      <c r="AA84" s="20" t="s">
        <v>22</v>
      </c>
      <c r="AB84" s="29" t="s">
        <v>23</v>
      </c>
      <c r="AC84" s="29">
        <v>80</v>
      </c>
      <c r="AD84" s="29">
        <v>69.308718099999993</v>
      </c>
      <c r="AE84" s="29">
        <v>91.181818100000001</v>
      </c>
    </row>
    <row r="85" spans="3:31" ht="14.5" x14ac:dyDescent="0.35">
      <c r="C85" s="65" t="s">
        <v>24</v>
      </c>
      <c r="D85" s="51"/>
      <c r="E85" s="51"/>
      <c r="F85" s="52">
        <v>80</v>
      </c>
      <c r="G85" s="52">
        <v>67</v>
      </c>
      <c r="H85" s="48"/>
      <c r="I85" s="48"/>
      <c r="J85" s="52">
        <v>100</v>
      </c>
      <c r="K85" s="47">
        <v>72</v>
      </c>
      <c r="L85" s="110">
        <f t="shared" si="18"/>
        <v>56.415180000000021</v>
      </c>
      <c r="M85" s="22" t="str">
        <f t="shared" si="19"/>
        <v>normal</v>
      </c>
      <c r="N85" s="110">
        <f t="shared" si="16"/>
        <v>69.602000000000018</v>
      </c>
      <c r="O85" s="23" t="e">
        <f>#REF!</f>
        <v>#REF!</v>
      </c>
      <c r="P85" s="21">
        <f t="shared" si="20"/>
        <v>56.415180000000021</v>
      </c>
      <c r="Q85" s="24">
        <f t="shared" si="21"/>
        <v>69.602000000000018</v>
      </c>
      <c r="R85" s="25">
        <f t="shared" si="22"/>
        <v>72</v>
      </c>
      <c r="S85" s="120">
        <f t="shared" si="23"/>
        <v>69.602000000000018</v>
      </c>
      <c r="T85" s="110">
        <f t="shared" si="24"/>
        <v>63.008590000000019</v>
      </c>
      <c r="U85" s="22" t="str">
        <f t="shared" si="25"/>
        <v>normal</v>
      </c>
      <c r="V85" s="123">
        <f t="shared" si="26"/>
        <v>56.415180000000021</v>
      </c>
      <c r="W85" s="22" t="str">
        <f t="shared" si="27"/>
        <v>normal</v>
      </c>
      <c r="X85" s="110">
        <f t="shared" si="28"/>
        <v>49.821770000000015</v>
      </c>
      <c r="Y85" s="28" t="str">
        <f t="shared" si="29"/>
        <v>normal</v>
      </c>
      <c r="AA85" s="20" t="s">
        <v>23</v>
      </c>
      <c r="AB85" s="29" t="s">
        <v>25</v>
      </c>
      <c r="AC85" s="29">
        <v>100</v>
      </c>
      <c r="AD85" s="29">
        <v>72.708718500000003</v>
      </c>
      <c r="AE85" s="29">
        <v>94.581818500000011</v>
      </c>
    </row>
    <row r="86" spans="3:31" ht="14.5" x14ac:dyDescent="0.35">
      <c r="C86" s="65" t="s">
        <v>26</v>
      </c>
      <c r="D86" s="51"/>
      <c r="E86" s="51"/>
      <c r="F86" s="52">
        <v>58</v>
      </c>
      <c r="G86" s="52">
        <v>47</v>
      </c>
      <c r="H86" s="48"/>
      <c r="I86" s="48"/>
      <c r="J86" s="52">
        <v>60</v>
      </c>
      <c r="K86" s="47">
        <v>47</v>
      </c>
      <c r="L86" s="110">
        <f t="shared" si="18"/>
        <v>53.305180000000007</v>
      </c>
      <c r="M86" s="22" t="str">
        <f t="shared" si="19"/>
        <v>warning</v>
      </c>
      <c r="N86" s="110">
        <f t="shared" si="16"/>
        <v>66.492000000000004</v>
      </c>
      <c r="O86" s="23" t="e">
        <f>#REF!</f>
        <v>#REF!</v>
      </c>
      <c r="P86" s="21">
        <f t="shared" si="20"/>
        <v>53.305180000000007</v>
      </c>
      <c r="Q86" s="24">
        <f t="shared" si="21"/>
        <v>66.492000000000004</v>
      </c>
      <c r="R86" s="25">
        <f t="shared" si="22"/>
        <v>47</v>
      </c>
      <c r="S86" s="120">
        <f t="shared" si="23"/>
        <v>66.492000000000004</v>
      </c>
      <c r="T86" s="110">
        <f t="shared" si="24"/>
        <v>59.898590000000006</v>
      </c>
      <c r="U86" s="22" t="str">
        <f t="shared" si="25"/>
        <v>warning</v>
      </c>
      <c r="V86" s="123">
        <f t="shared" si="26"/>
        <v>53.305180000000007</v>
      </c>
      <c r="W86" s="22" t="str">
        <f t="shared" si="27"/>
        <v>warning</v>
      </c>
      <c r="X86" s="110">
        <f t="shared" si="28"/>
        <v>46.711770000000001</v>
      </c>
      <c r="Y86" s="28" t="str">
        <f t="shared" si="29"/>
        <v>normal</v>
      </c>
      <c r="AA86" s="20" t="s">
        <v>27</v>
      </c>
      <c r="AB86" s="29" t="s">
        <v>27</v>
      </c>
      <c r="AC86" s="29">
        <v>70</v>
      </c>
      <c r="AD86" s="29">
        <v>66.308717800000011</v>
      </c>
      <c r="AE86" s="29">
        <v>88.181817800000005</v>
      </c>
    </row>
    <row r="87" spans="3:31" ht="14.5" x14ac:dyDescent="0.35">
      <c r="C87" s="65" t="s">
        <v>28</v>
      </c>
      <c r="D87" s="51"/>
      <c r="E87" s="51"/>
      <c r="F87" s="52">
        <v>80</v>
      </c>
      <c r="G87" s="52">
        <v>52</v>
      </c>
      <c r="H87" s="48"/>
      <c r="I87" s="48"/>
      <c r="J87" s="52">
        <v>80</v>
      </c>
      <c r="K87" s="47">
        <v>73</v>
      </c>
      <c r="L87" s="110">
        <f t="shared" si="18"/>
        <v>52.345180000000013</v>
      </c>
      <c r="M87" s="22" t="str">
        <f t="shared" si="19"/>
        <v>normal</v>
      </c>
      <c r="N87" s="110">
        <f t="shared" si="16"/>
        <v>65.532000000000011</v>
      </c>
      <c r="O87" s="23" t="e">
        <f>#REF!</f>
        <v>#REF!</v>
      </c>
      <c r="P87" s="21">
        <f t="shared" si="20"/>
        <v>52.345180000000013</v>
      </c>
      <c r="Q87" s="24">
        <f t="shared" si="21"/>
        <v>65.532000000000011</v>
      </c>
      <c r="R87" s="25">
        <f t="shared" si="22"/>
        <v>73</v>
      </c>
      <c r="S87" s="120">
        <f t="shared" si="23"/>
        <v>65.532000000000011</v>
      </c>
      <c r="T87" s="110">
        <f t="shared" si="24"/>
        <v>58.938590000000012</v>
      </c>
      <c r="U87" s="22" t="str">
        <f t="shared" si="25"/>
        <v>normal</v>
      </c>
      <c r="V87" s="123">
        <f t="shared" si="26"/>
        <v>52.345180000000013</v>
      </c>
      <c r="W87" s="22" t="str">
        <f t="shared" si="27"/>
        <v>normal</v>
      </c>
      <c r="X87" s="110">
        <f t="shared" si="28"/>
        <v>45.751770000000008</v>
      </c>
      <c r="Y87" s="28" t="str">
        <f t="shared" si="29"/>
        <v>normal</v>
      </c>
      <c r="AA87" s="20" t="s">
        <v>29</v>
      </c>
      <c r="AB87" s="29" t="s">
        <v>29</v>
      </c>
      <c r="AC87" s="29">
        <v>60</v>
      </c>
      <c r="AD87" s="29">
        <v>58.708718399999988</v>
      </c>
      <c r="AE87" s="29">
        <v>80.581818399999989</v>
      </c>
    </row>
    <row r="88" spans="3:31" ht="14.5" x14ac:dyDescent="0.35">
      <c r="C88" s="65" t="s">
        <v>30</v>
      </c>
      <c r="D88" s="51"/>
      <c r="E88" s="51"/>
      <c r="F88" s="52">
        <v>93</v>
      </c>
      <c r="G88" s="52">
        <v>72</v>
      </c>
      <c r="H88" s="48"/>
      <c r="I88" s="48"/>
      <c r="J88" s="52">
        <v>93</v>
      </c>
      <c r="K88" s="47">
        <v>76.5</v>
      </c>
      <c r="L88" s="110">
        <f t="shared" si="18"/>
        <v>73.965180000000004</v>
      </c>
      <c r="M88" s="22" t="str">
        <f t="shared" si="19"/>
        <v>normal</v>
      </c>
      <c r="N88" s="110">
        <f t="shared" si="16"/>
        <v>87.152000000000001</v>
      </c>
      <c r="O88" s="23" t="e">
        <f>#REF!</f>
        <v>#REF!</v>
      </c>
      <c r="P88" s="21">
        <f t="shared" si="20"/>
        <v>73.965180000000004</v>
      </c>
      <c r="Q88" s="24">
        <f t="shared" si="21"/>
        <v>87.152000000000001</v>
      </c>
      <c r="R88" s="119">
        <f t="shared" si="22"/>
        <v>76.5</v>
      </c>
      <c r="S88" s="120">
        <f t="shared" si="23"/>
        <v>87.152000000000001</v>
      </c>
      <c r="T88" s="110">
        <f t="shared" si="24"/>
        <v>80.558589999999995</v>
      </c>
      <c r="U88" s="22" t="str">
        <f t="shared" si="25"/>
        <v>warning</v>
      </c>
      <c r="V88" s="123">
        <f t="shared" si="26"/>
        <v>73.965180000000004</v>
      </c>
      <c r="W88" s="22" t="str">
        <f t="shared" si="27"/>
        <v>normal</v>
      </c>
      <c r="X88" s="110">
        <f t="shared" si="28"/>
        <v>67.371769999999998</v>
      </c>
      <c r="Y88" s="28" t="str">
        <f t="shared" si="29"/>
        <v>normal</v>
      </c>
      <c r="AA88" s="20" t="s">
        <v>31</v>
      </c>
      <c r="AB88" s="29" t="s">
        <v>32</v>
      </c>
      <c r="AC88" s="29">
        <v>90</v>
      </c>
      <c r="AD88" s="29">
        <v>69.808718499999998</v>
      </c>
      <c r="AE88" s="29">
        <v>91.681818500000006</v>
      </c>
    </row>
    <row r="89" spans="3:31" ht="14.5" x14ac:dyDescent="0.35">
      <c r="C89" s="65" t="s">
        <v>33</v>
      </c>
      <c r="D89" s="51"/>
      <c r="E89" s="51"/>
      <c r="F89" s="52">
        <v>100</v>
      </c>
      <c r="G89" s="52">
        <v>71</v>
      </c>
      <c r="H89" s="48"/>
      <c r="I89" s="48"/>
      <c r="J89" s="52">
        <v>100</v>
      </c>
      <c r="K89" s="47">
        <v>74</v>
      </c>
      <c r="L89" s="110">
        <f t="shared" si="18"/>
        <v>72.225180000000023</v>
      </c>
      <c r="M89" s="22" t="str">
        <f t="shared" si="19"/>
        <v>normal</v>
      </c>
      <c r="N89" s="110">
        <f t="shared" si="16"/>
        <v>85.41200000000002</v>
      </c>
      <c r="O89" s="23" t="e">
        <f>#REF!</f>
        <v>#REF!</v>
      </c>
      <c r="P89" s="21">
        <f t="shared" si="20"/>
        <v>72.225180000000023</v>
      </c>
      <c r="Q89" s="24">
        <f t="shared" si="21"/>
        <v>85.41200000000002</v>
      </c>
      <c r="R89" s="25">
        <f t="shared" si="22"/>
        <v>74</v>
      </c>
      <c r="S89" s="120">
        <f t="shared" si="23"/>
        <v>85.41200000000002</v>
      </c>
      <c r="T89" s="110">
        <f t="shared" si="24"/>
        <v>78.818590000000015</v>
      </c>
      <c r="U89" s="22" t="str">
        <f t="shared" si="25"/>
        <v>warning</v>
      </c>
      <c r="V89" s="123">
        <f t="shared" si="26"/>
        <v>72.225180000000023</v>
      </c>
      <c r="W89" s="22" t="str">
        <f t="shared" si="27"/>
        <v>normal</v>
      </c>
      <c r="X89" s="110">
        <f t="shared" si="28"/>
        <v>65.631770000000017</v>
      </c>
      <c r="Y89" s="28" t="str">
        <f t="shared" si="29"/>
        <v>normal</v>
      </c>
      <c r="AA89" s="20" t="s">
        <v>32</v>
      </c>
      <c r="AB89" s="29" t="s">
        <v>22</v>
      </c>
      <c r="AC89" s="29">
        <v>100</v>
      </c>
      <c r="AD89" s="29">
        <v>74.708718300000015</v>
      </c>
      <c r="AE89" s="29">
        <v>96.581818300000009</v>
      </c>
    </row>
    <row r="90" spans="3:31" ht="14.5" x14ac:dyDescent="0.35">
      <c r="C90" s="65" t="s">
        <v>34</v>
      </c>
      <c r="D90" s="51"/>
      <c r="E90" s="51"/>
      <c r="F90" s="52">
        <v>85</v>
      </c>
      <c r="G90" s="52">
        <v>45</v>
      </c>
      <c r="H90" s="48"/>
      <c r="I90" s="48"/>
      <c r="J90" s="52">
        <v>70</v>
      </c>
      <c r="K90" s="47">
        <v>64</v>
      </c>
      <c r="L90" s="110">
        <f t="shared" si="18"/>
        <v>46.755179999999996</v>
      </c>
      <c r="M90" s="22" t="str">
        <f t="shared" si="19"/>
        <v>normal</v>
      </c>
      <c r="N90" s="110">
        <f t="shared" si="16"/>
        <v>59.942</v>
      </c>
      <c r="O90" s="23" t="e">
        <f>#REF!</f>
        <v>#REF!</v>
      </c>
      <c r="P90" s="21">
        <f t="shared" si="20"/>
        <v>46.755179999999996</v>
      </c>
      <c r="Q90" s="24">
        <f t="shared" si="21"/>
        <v>59.942</v>
      </c>
      <c r="R90" s="25">
        <f t="shared" si="22"/>
        <v>64</v>
      </c>
      <c r="S90" s="120">
        <f t="shared" si="23"/>
        <v>59.942</v>
      </c>
      <c r="T90" s="110">
        <f t="shared" si="24"/>
        <v>53.348590000000002</v>
      </c>
      <c r="U90" s="22" t="str">
        <f t="shared" si="25"/>
        <v>normal</v>
      </c>
      <c r="V90" s="123">
        <f t="shared" si="26"/>
        <v>46.755179999999996</v>
      </c>
      <c r="W90" s="22" t="str">
        <f t="shared" si="27"/>
        <v>normal</v>
      </c>
      <c r="X90" s="110">
        <f t="shared" si="28"/>
        <v>40.161769999999997</v>
      </c>
      <c r="Y90" s="28" t="str">
        <f t="shared" si="29"/>
        <v>normal</v>
      </c>
      <c r="AA90" s="20" t="s">
        <v>35</v>
      </c>
      <c r="AB90" s="29" t="s">
        <v>35</v>
      </c>
      <c r="AC90" s="29">
        <v>90</v>
      </c>
      <c r="AD90" s="29">
        <v>69.708718199999993</v>
      </c>
      <c r="AE90" s="29">
        <v>91.581818200000001</v>
      </c>
    </row>
    <row r="91" spans="3:31" ht="14.5" x14ac:dyDescent="0.35">
      <c r="C91" s="65" t="s">
        <v>36</v>
      </c>
      <c r="D91" s="51"/>
      <c r="E91" s="51"/>
      <c r="F91" s="52">
        <v>100</v>
      </c>
      <c r="G91" s="52">
        <v>80</v>
      </c>
      <c r="H91" s="48"/>
      <c r="I91" s="48"/>
      <c r="J91" s="52">
        <v>100</v>
      </c>
      <c r="K91" s="47">
        <v>80</v>
      </c>
      <c r="L91" s="110">
        <f t="shared" si="18"/>
        <v>75.305180000000007</v>
      </c>
      <c r="M91" s="22" t="str">
        <f t="shared" si="19"/>
        <v>normal</v>
      </c>
      <c r="N91" s="110">
        <f t="shared" si="16"/>
        <v>88.492000000000004</v>
      </c>
      <c r="O91" s="23" t="e">
        <f>#REF!</f>
        <v>#REF!</v>
      </c>
      <c r="P91" s="21">
        <f t="shared" si="20"/>
        <v>75.305180000000007</v>
      </c>
      <c r="Q91" s="24">
        <f t="shared" si="21"/>
        <v>88.492000000000004</v>
      </c>
      <c r="R91" s="25">
        <f t="shared" si="22"/>
        <v>80</v>
      </c>
      <c r="S91" s="120">
        <f t="shared" si="23"/>
        <v>88.492000000000004</v>
      </c>
      <c r="T91" s="110">
        <f t="shared" si="24"/>
        <v>81.898589999999999</v>
      </c>
      <c r="U91" s="22" t="str">
        <f t="shared" si="25"/>
        <v>warning</v>
      </c>
      <c r="V91" s="123">
        <f t="shared" si="26"/>
        <v>75.305180000000007</v>
      </c>
      <c r="W91" s="22" t="str">
        <f t="shared" si="27"/>
        <v>normal</v>
      </c>
      <c r="X91" s="110">
        <f t="shared" si="28"/>
        <v>68.711770000000001</v>
      </c>
      <c r="Y91" s="28" t="str">
        <f t="shared" si="29"/>
        <v>normal</v>
      </c>
      <c r="AA91" s="20" t="s">
        <v>25</v>
      </c>
      <c r="AB91" s="29" t="s">
        <v>31</v>
      </c>
      <c r="AC91" s="29">
        <v>90</v>
      </c>
      <c r="AD91" s="29">
        <v>67.608717799999994</v>
      </c>
      <c r="AE91" s="29">
        <v>89.481817800000002</v>
      </c>
    </row>
    <row r="92" spans="3:31" ht="14.5" x14ac:dyDescent="0.35">
      <c r="C92" s="65" t="s">
        <v>37</v>
      </c>
      <c r="D92" s="51"/>
      <c r="E92" s="51"/>
      <c r="F92" s="52">
        <v>83</v>
      </c>
      <c r="G92" s="52">
        <v>69</v>
      </c>
      <c r="H92" s="48"/>
      <c r="I92" s="48"/>
      <c r="J92" s="52">
        <v>100</v>
      </c>
      <c r="K92" s="47">
        <v>70</v>
      </c>
      <c r="L92" s="110">
        <f t="shared" si="18"/>
        <v>68.38518000000002</v>
      </c>
      <c r="M92" s="22" t="str">
        <f t="shared" si="19"/>
        <v>normal</v>
      </c>
      <c r="N92" s="110">
        <f t="shared" si="16"/>
        <v>81.572000000000017</v>
      </c>
      <c r="O92" s="23" t="e">
        <f>#REF!</f>
        <v>#REF!</v>
      </c>
      <c r="P92" s="21">
        <f t="shared" si="20"/>
        <v>68.38518000000002</v>
      </c>
      <c r="Q92" s="24">
        <f t="shared" si="21"/>
        <v>81.572000000000017</v>
      </c>
      <c r="R92" s="25">
        <f t="shared" si="22"/>
        <v>70</v>
      </c>
      <c r="S92" s="120">
        <f t="shared" si="23"/>
        <v>81.572000000000017</v>
      </c>
      <c r="T92" s="110">
        <f t="shared" si="24"/>
        <v>74.978590000000011</v>
      </c>
      <c r="U92" s="22" t="str">
        <f t="shared" si="25"/>
        <v>warning</v>
      </c>
      <c r="V92" s="123">
        <f t="shared" si="26"/>
        <v>68.38518000000002</v>
      </c>
      <c r="W92" s="22" t="str">
        <f t="shared" si="27"/>
        <v>normal</v>
      </c>
      <c r="X92" s="110">
        <f t="shared" si="28"/>
        <v>61.791770000000014</v>
      </c>
      <c r="Y92" s="28" t="str">
        <f t="shared" si="29"/>
        <v>normal</v>
      </c>
      <c r="AA92" s="20" t="s">
        <v>38</v>
      </c>
      <c r="AB92" s="29" t="s">
        <v>38</v>
      </c>
      <c r="AC92" s="29">
        <v>70</v>
      </c>
      <c r="AD92" s="29">
        <v>51.808715499999998</v>
      </c>
      <c r="AE92" s="29">
        <v>73.681815499999999</v>
      </c>
    </row>
    <row r="93" spans="3:31" ht="14.5" x14ac:dyDescent="0.35">
      <c r="C93" s="65" t="s">
        <v>39</v>
      </c>
      <c r="D93" s="51"/>
      <c r="E93" s="51"/>
      <c r="F93" s="52">
        <v>78</v>
      </c>
      <c r="G93" s="52">
        <v>74</v>
      </c>
      <c r="H93" s="48"/>
      <c r="I93" s="48"/>
      <c r="J93" s="52">
        <v>100</v>
      </c>
      <c r="K93" s="47">
        <v>74</v>
      </c>
      <c r="L93" s="110">
        <f t="shared" si="18"/>
        <v>63.465180000000018</v>
      </c>
      <c r="M93" s="22" t="str">
        <f t="shared" si="19"/>
        <v>normal</v>
      </c>
      <c r="N93" s="110">
        <f t="shared" si="16"/>
        <v>76.652000000000015</v>
      </c>
      <c r="O93" s="23" t="e">
        <f>#REF!</f>
        <v>#REF!</v>
      </c>
      <c r="P93" s="21">
        <f t="shared" si="20"/>
        <v>63.465180000000018</v>
      </c>
      <c r="Q93" s="24">
        <f t="shared" si="21"/>
        <v>76.652000000000015</v>
      </c>
      <c r="R93" s="25">
        <f t="shared" si="22"/>
        <v>74</v>
      </c>
      <c r="S93" s="120">
        <f t="shared" si="23"/>
        <v>76.652000000000015</v>
      </c>
      <c r="T93" s="110">
        <f t="shared" si="24"/>
        <v>70.058590000000009</v>
      </c>
      <c r="U93" s="22" t="str">
        <f t="shared" si="25"/>
        <v>normal</v>
      </c>
      <c r="V93" s="123">
        <f t="shared" si="26"/>
        <v>63.465180000000018</v>
      </c>
      <c r="W93" s="22" t="str">
        <f t="shared" si="27"/>
        <v>normal</v>
      </c>
      <c r="X93" s="110">
        <f t="shared" si="28"/>
        <v>56.871770000000012</v>
      </c>
      <c r="Y93" s="28" t="str">
        <f t="shared" si="29"/>
        <v>normal</v>
      </c>
      <c r="AA93" s="20" t="s">
        <v>20</v>
      </c>
      <c r="AB93" s="29" t="s">
        <v>19</v>
      </c>
      <c r="AC93" s="29">
        <v>80</v>
      </c>
      <c r="AD93" s="29">
        <v>67.808718499999998</v>
      </c>
      <c r="AE93" s="29">
        <v>89.681818500000006</v>
      </c>
    </row>
    <row r="94" spans="3:31" ht="14.5" x14ac:dyDescent="0.35">
      <c r="C94" s="65" t="s">
        <v>40</v>
      </c>
      <c r="D94" s="51"/>
      <c r="E94" s="51"/>
      <c r="F94" s="52">
        <v>85</v>
      </c>
      <c r="G94" s="52">
        <v>62</v>
      </c>
      <c r="H94" s="48"/>
      <c r="I94" s="48"/>
      <c r="J94" s="52">
        <v>100</v>
      </c>
      <c r="K94" s="47">
        <v>70</v>
      </c>
      <c r="L94" s="110">
        <f t="shared" si="18"/>
        <v>53.00518000000001</v>
      </c>
      <c r="M94" s="22" t="str">
        <f t="shared" si="19"/>
        <v>normal</v>
      </c>
      <c r="N94" s="110">
        <f t="shared" si="16"/>
        <v>66.192000000000007</v>
      </c>
      <c r="O94" s="23" t="e">
        <f>#REF!</f>
        <v>#REF!</v>
      </c>
      <c r="P94" s="21">
        <f t="shared" si="20"/>
        <v>53.00518000000001</v>
      </c>
      <c r="Q94" s="24">
        <f t="shared" si="21"/>
        <v>66.192000000000007</v>
      </c>
      <c r="R94" s="25">
        <f t="shared" si="22"/>
        <v>70</v>
      </c>
      <c r="S94" s="120">
        <f t="shared" si="23"/>
        <v>66.192000000000007</v>
      </c>
      <c r="T94" s="110">
        <f t="shared" si="24"/>
        <v>59.598590000000009</v>
      </c>
      <c r="U94" s="22" t="str">
        <f t="shared" si="25"/>
        <v>normal</v>
      </c>
      <c r="V94" s="123">
        <f t="shared" si="26"/>
        <v>53.00518000000001</v>
      </c>
      <c r="W94" s="22" t="str">
        <f t="shared" si="27"/>
        <v>normal</v>
      </c>
      <c r="X94" s="110">
        <f t="shared" si="28"/>
        <v>46.411770000000004</v>
      </c>
      <c r="Y94" s="28" t="str">
        <f t="shared" si="29"/>
        <v>normal</v>
      </c>
      <c r="AA94" s="20"/>
      <c r="AB94" s="29"/>
      <c r="AC94" s="29"/>
      <c r="AD94" s="29"/>
      <c r="AE94" s="29"/>
    </row>
    <row r="95" spans="3:31" ht="14.5" x14ac:dyDescent="0.35">
      <c r="C95" s="65" t="s">
        <v>41</v>
      </c>
      <c r="D95" s="51"/>
      <c r="E95" s="51"/>
      <c r="F95" s="52">
        <v>45</v>
      </c>
      <c r="G95" s="52">
        <v>28</v>
      </c>
      <c r="H95" s="48"/>
      <c r="I95" s="48"/>
      <c r="J95" s="52">
        <v>53</v>
      </c>
      <c r="K95" s="47">
        <v>46</v>
      </c>
      <c r="L95" s="110">
        <f t="shared" si="18"/>
        <v>32.805179999999993</v>
      </c>
      <c r="M95" s="22" t="str">
        <f t="shared" si="19"/>
        <v>normal</v>
      </c>
      <c r="N95" s="110">
        <f t="shared" si="16"/>
        <v>45.991999999999997</v>
      </c>
      <c r="O95" s="23" t="e">
        <f>#REF!</f>
        <v>#REF!</v>
      </c>
      <c r="P95" s="21">
        <f t="shared" si="20"/>
        <v>32.805179999999993</v>
      </c>
      <c r="Q95" s="24">
        <f t="shared" si="21"/>
        <v>45.991999999999997</v>
      </c>
      <c r="R95" s="25">
        <f t="shared" si="22"/>
        <v>46</v>
      </c>
      <c r="S95" s="120">
        <f t="shared" si="23"/>
        <v>45.991999999999997</v>
      </c>
      <c r="T95" s="110">
        <f t="shared" si="24"/>
        <v>39.398589999999999</v>
      </c>
      <c r="U95" s="22" t="str">
        <f t="shared" si="25"/>
        <v>normal</v>
      </c>
      <c r="V95" s="123">
        <f t="shared" si="26"/>
        <v>32.805179999999993</v>
      </c>
      <c r="W95" s="22" t="str">
        <f t="shared" si="27"/>
        <v>normal</v>
      </c>
      <c r="X95" s="110">
        <f t="shared" si="28"/>
        <v>26.211769999999994</v>
      </c>
      <c r="Y95" s="28" t="str">
        <f t="shared" si="29"/>
        <v>normal</v>
      </c>
      <c r="AA95" s="20"/>
      <c r="AB95" s="29"/>
      <c r="AC95" s="29"/>
      <c r="AD95" s="29"/>
      <c r="AE95" s="29"/>
    </row>
    <row r="96" spans="3:31" ht="14.5" x14ac:dyDescent="0.35">
      <c r="C96" s="65" t="s">
        <v>42</v>
      </c>
      <c r="D96" s="51"/>
      <c r="E96" s="51"/>
      <c r="F96" s="52">
        <v>70</v>
      </c>
      <c r="G96" s="52">
        <v>52</v>
      </c>
      <c r="H96" s="48"/>
      <c r="I96" s="48"/>
      <c r="J96" s="52">
        <v>78</v>
      </c>
      <c r="K96" s="47">
        <v>63</v>
      </c>
      <c r="L96" s="110">
        <f t="shared" si="18"/>
        <v>46.675179999999997</v>
      </c>
      <c r="M96" s="22" t="str">
        <f t="shared" si="19"/>
        <v>normal</v>
      </c>
      <c r="N96" s="110">
        <f t="shared" si="16"/>
        <v>59.861999999999995</v>
      </c>
      <c r="O96" s="23" t="e">
        <f>#REF!</f>
        <v>#REF!</v>
      </c>
      <c r="P96" s="21">
        <f t="shared" si="20"/>
        <v>46.675179999999997</v>
      </c>
      <c r="Q96" s="24">
        <f t="shared" si="21"/>
        <v>59.861999999999995</v>
      </c>
      <c r="R96" s="25">
        <f t="shared" si="22"/>
        <v>63</v>
      </c>
      <c r="S96" s="120">
        <f t="shared" si="23"/>
        <v>59.861999999999995</v>
      </c>
      <c r="T96" s="110">
        <f t="shared" si="24"/>
        <v>53.268589999999996</v>
      </c>
      <c r="U96" s="22" t="str">
        <f t="shared" si="25"/>
        <v>normal</v>
      </c>
      <c r="V96" s="123">
        <f t="shared" si="26"/>
        <v>46.675179999999997</v>
      </c>
      <c r="W96" s="22" t="str">
        <f t="shared" si="27"/>
        <v>normal</v>
      </c>
      <c r="X96" s="110">
        <f t="shared" si="28"/>
        <v>40.081769999999992</v>
      </c>
      <c r="Y96" s="28" t="str">
        <f t="shared" si="29"/>
        <v>normal</v>
      </c>
      <c r="AA96" s="20"/>
      <c r="AB96" s="29"/>
      <c r="AC96" s="29"/>
      <c r="AD96" s="29"/>
      <c r="AE96" s="29"/>
    </row>
    <row r="97" spans="3:31" ht="14.5" x14ac:dyDescent="0.35">
      <c r="C97" s="65" t="s">
        <v>43</v>
      </c>
      <c r="D97" s="51"/>
      <c r="E97" s="51"/>
      <c r="F97" s="52">
        <v>88</v>
      </c>
      <c r="G97" s="52">
        <v>37</v>
      </c>
      <c r="H97" s="48"/>
      <c r="I97" s="48"/>
      <c r="J97" s="52">
        <v>78</v>
      </c>
      <c r="K97" s="47">
        <v>52</v>
      </c>
      <c r="L97" s="110">
        <f t="shared" si="18"/>
        <v>56.295180000000016</v>
      </c>
      <c r="M97" s="22" t="str">
        <f t="shared" si="19"/>
        <v>warning</v>
      </c>
      <c r="N97" s="110">
        <f t="shared" si="16"/>
        <v>69.482000000000014</v>
      </c>
      <c r="O97" s="23" t="e">
        <f>#REF!</f>
        <v>#REF!</v>
      </c>
      <c r="P97" s="21">
        <f t="shared" si="20"/>
        <v>56.295180000000016</v>
      </c>
      <c r="Q97" s="24">
        <f t="shared" si="21"/>
        <v>69.482000000000014</v>
      </c>
      <c r="R97" s="25">
        <f t="shared" si="22"/>
        <v>52</v>
      </c>
      <c r="S97" s="120">
        <f t="shared" si="23"/>
        <v>69.482000000000014</v>
      </c>
      <c r="T97" s="110">
        <f t="shared" si="24"/>
        <v>62.888590000000015</v>
      </c>
      <c r="U97" s="22" t="str">
        <f t="shared" si="25"/>
        <v>warning</v>
      </c>
      <c r="V97" s="123">
        <f t="shared" si="26"/>
        <v>56.295180000000016</v>
      </c>
      <c r="W97" s="22" t="str">
        <f t="shared" si="27"/>
        <v>warning</v>
      </c>
      <c r="X97" s="110">
        <f t="shared" si="28"/>
        <v>49.70177000000001</v>
      </c>
      <c r="Y97" s="28" t="str">
        <f t="shared" si="29"/>
        <v>normal</v>
      </c>
      <c r="AA97" s="20"/>
      <c r="AB97" s="29"/>
      <c r="AC97" s="29"/>
      <c r="AD97" s="29"/>
      <c r="AE97" s="29"/>
    </row>
    <row r="98" spans="3:31" ht="14.5" x14ac:dyDescent="0.35">
      <c r="C98" s="65" t="s">
        <v>44</v>
      </c>
      <c r="D98" s="51"/>
      <c r="E98" s="51"/>
      <c r="F98" s="52">
        <v>90</v>
      </c>
      <c r="G98" s="52">
        <v>70</v>
      </c>
      <c r="H98" s="48"/>
      <c r="I98" s="48"/>
      <c r="J98" s="52">
        <v>95</v>
      </c>
      <c r="K98" s="47">
        <v>71</v>
      </c>
      <c r="L98" s="110">
        <f t="shared" si="18"/>
        <v>68.395180000000011</v>
      </c>
      <c r="M98" s="22" t="str">
        <f t="shared" si="19"/>
        <v>normal</v>
      </c>
      <c r="N98" s="110">
        <f t="shared" si="16"/>
        <v>81.582000000000008</v>
      </c>
      <c r="O98" s="23" t="e">
        <f>#REF!</f>
        <v>#REF!</v>
      </c>
      <c r="P98" s="21">
        <f t="shared" si="20"/>
        <v>68.395180000000011</v>
      </c>
      <c r="Q98" s="24">
        <f t="shared" si="21"/>
        <v>81.582000000000008</v>
      </c>
      <c r="R98" s="25">
        <f t="shared" si="22"/>
        <v>71</v>
      </c>
      <c r="S98" s="120">
        <f t="shared" si="23"/>
        <v>81.582000000000008</v>
      </c>
      <c r="T98" s="110">
        <f t="shared" si="24"/>
        <v>74.988590000000002</v>
      </c>
      <c r="U98" s="22" t="str">
        <f t="shared" si="25"/>
        <v>warning</v>
      </c>
      <c r="V98" s="123">
        <f t="shared" si="26"/>
        <v>68.395180000000011</v>
      </c>
      <c r="W98" s="22" t="str">
        <f t="shared" si="27"/>
        <v>normal</v>
      </c>
      <c r="X98" s="110">
        <f t="shared" si="28"/>
        <v>61.801770000000005</v>
      </c>
      <c r="Y98" s="28" t="str">
        <f t="shared" si="29"/>
        <v>normal</v>
      </c>
      <c r="AA98" s="20"/>
      <c r="AB98" s="29"/>
      <c r="AC98" s="29"/>
      <c r="AD98" s="29"/>
      <c r="AE98" s="29"/>
    </row>
    <row r="99" spans="3:31" ht="14.5" x14ac:dyDescent="0.35">
      <c r="C99" s="65" t="s">
        <v>45</v>
      </c>
      <c r="D99" s="51"/>
      <c r="E99" s="51"/>
      <c r="F99" s="53">
        <v>35</v>
      </c>
      <c r="G99" s="52">
        <v>60</v>
      </c>
      <c r="H99" s="48"/>
      <c r="I99" s="48"/>
      <c r="J99" s="52">
        <v>100</v>
      </c>
      <c r="K99" s="47">
        <v>74</v>
      </c>
      <c r="L99" s="110">
        <f t="shared" si="18"/>
        <v>56.505180000000024</v>
      </c>
      <c r="M99" s="22" t="str">
        <f t="shared" si="19"/>
        <v>normal</v>
      </c>
      <c r="N99" s="110">
        <f t="shared" si="16"/>
        <v>69.692000000000021</v>
      </c>
      <c r="O99" s="23" t="e">
        <f>#REF!</f>
        <v>#REF!</v>
      </c>
      <c r="P99" s="21">
        <f t="shared" si="20"/>
        <v>56.505180000000024</v>
      </c>
      <c r="Q99" s="24">
        <f t="shared" si="21"/>
        <v>69.692000000000021</v>
      </c>
      <c r="R99" s="25">
        <f t="shared" si="22"/>
        <v>74</v>
      </c>
      <c r="S99" s="120">
        <f t="shared" si="23"/>
        <v>69.692000000000021</v>
      </c>
      <c r="T99" s="110">
        <f t="shared" si="24"/>
        <v>63.098590000000023</v>
      </c>
      <c r="U99" s="22" t="str">
        <f t="shared" si="25"/>
        <v>normal</v>
      </c>
      <c r="V99" s="123">
        <f t="shared" si="26"/>
        <v>56.505180000000024</v>
      </c>
      <c r="W99" s="22" t="str">
        <f t="shared" si="27"/>
        <v>normal</v>
      </c>
      <c r="X99" s="110">
        <f t="shared" si="28"/>
        <v>49.911770000000018</v>
      </c>
      <c r="Y99" s="28" t="str">
        <f t="shared" si="29"/>
        <v>normal</v>
      </c>
      <c r="AA99" s="20"/>
      <c r="AB99" s="29"/>
      <c r="AC99" s="29"/>
      <c r="AD99" s="29"/>
      <c r="AE99" s="29"/>
    </row>
    <row r="100" spans="3:31" ht="14.5" x14ac:dyDescent="0.35">
      <c r="C100" s="65" t="s">
        <v>46</v>
      </c>
      <c r="D100" s="51"/>
      <c r="E100" s="51"/>
      <c r="F100" s="52">
        <v>45</v>
      </c>
      <c r="G100" s="52">
        <v>30</v>
      </c>
      <c r="H100" s="48"/>
      <c r="I100" s="48"/>
      <c r="J100" s="52">
        <v>65</v>
      </c>
      <c r="K100" s="47">
        <v>42</v>
      </c>
      <c r="L100" s="110">
        <f t="shared" si="18"/>
        <v>43.045179999999988</v>
      </c>
      <c r="M100" s="22" t="str">
        <f t="shared" si="19"/>
        <v>warning</v>
      </c>
      <c r="N100" s="110">
        <f t="shared" si="16"/>
        <v>56.231999999999992</v>
      </c>
      <c r="O100" s="23" t="e">
        <f>#REF!</f>
        <v>#REF!</v>
      </c>
      <c r="P100" s="21">
        <f t="shared" si="20"/>
        <v>43.045179999999988</v>
      </c>
      <c r="Q100" s="24">
        <f t="shared" si="21"/>
        <v>56.231999999999992</v>
      </c>
      <c r="R100" s="25">
        <f t="shared" si="22"/>
        <v>42</v>
      </c>
      <c r="S100" s="120">
        <f t="shared" si="23"/>
        <v>56.231999999999992</v>
      </c>
      <c r="T100" s="110">
        <f t="shared" si="24"/>
        <v>49.638589999999994</v>
      </c>
      <c r="U100" s="22" t="str">
        <f t="shared" si="25"/>
        <v>warning</v>
      </c>
      <c r="V100" s="123">
        <f t="shared" si="26"/>
        <v>43.045179999999988</v>
      </c>
      <c r="W100" s="22" t="str">
        <f t="shared" si="27"/>
        <v>warning</v>
      </c>
      <c r="X100" s="110">
        <f t="shared" si="28"/>
        <v>36.451769999999989</v>
      </c>
      <c r="Y100" s="28" t="str">
        <f t="shared" si="29"/>
        <v>normal</v>
      </c>
      <c r="AA100" s="20"/>
      <c r="AB100" s="29"/>
      <c r="AC100" s="29"/>
      <c r="AD100" s="29"/>
      <c r="AE100" s="29"/>
    </row>
    <row r="101" spans="3:31" ht="14.5" x14ac:dyDescent="0.35">
      <c r="C101" s="65" t="s">
        <v>47</v>
      </c>
      <c r="D101" s="51"/>
      <c r="E101" s="51"/>
      <c r="F101" s="52">
        <v>95</v>
      </c>
      <c r="G101" s="52">
        <v>77</v>
      </c>
      <c r="H101" s="48"/>
      <c r="I101" s="48"/>
      <c r="J101" s="52">
        <v>98</v>
      </c>
      <c r="K101" s="47">
        <v>74</v>
      </c>
      <c r="L101" s="110">
        <f t="shared" si="18"/>
        <v>67.595180000000013</v>
      </c>
      <c r="M101" s="22" t="str">
        <f t="shared" si="19"/>
        <v>normal</v>
      </c>
      <c r="N101" s="110">
        <f t="shared" si="16"/>
        <v>80.782000000000011</v>
      </c>
      <c r="O101" s="23" t="e">
        <f>#REF!</f>
        <v>#REF!</v>
      </c>
      <c r="P101" s="21">
        <f t="shared" si="20"/>
        <v>67.595180000000013</v>
      </c>
      <c r="Q101" s="24">
        <f t="shared" si="21"/>
        <v>80.782000000000011</v>
      </c>
      <c r="R101" s="25">
        <f t="shared" si="22"/>
        <v>74</v>
      </c>
      <c r="S101" s="120">
        <f t="shared" si="23"/>
        <v>80.782000000000011</v>
      </c>
      <c r="T101" s="110">
        <f t="shared" si="24"/>
        <v>74.188590000000005</v>
      </c>
      <c r="U101" s="22" t="str">
        <f t="shared" si="25"/>
        <v>warning</v>
      </c>
      <c r="V101" s="123">
        <f t="shared" si="26"/>
        <v>67.595180000000013</v>
      </c>
      <c r="W101" s="22" t="str">
        <f t="shared" si="27"/>
        <v>normal</v>
      </c>
      <c r="X101" s="110">
        <f t="shared" si="28"/>
        <v>61.001770000000008</v>
      </c>
      <c r="Y101" s="28" t="str">
        <f t="shared" si="29"/>
        <v>normal</v>
      </c>
      <c r="AA101" s="20"/>
      <c r="AB101" s="29"/>
      <c r="AC101" s="29"/>
      <c r="AD101" s="29"/>
      <c r="AE101" s="29"/>
    </row>
    <row r="102" spans="3:31" ht="14.5" x14ac:dyDescent="0.35">
      <c r="C102" s="65" t="s">
        <v>48</v>
      </c>
      <c r="D102" s="51"/>
      <c r="E102" s="51"/>
      <c r="F102" s="52">
        <v>85</v>
      </c>
      <c r="G102" s="52">
        <v>72</v>
      </c>
      <c r="H102" s="48"/>
      <c r="I102" s="48"/>
      <c r="J102" s="52">
        <v>100</v>
      </c>
      <c r="K102" s="47">
        <v>74</v>
      </c>
      <c r="L102" s="110">
        <f t="shared" si="18"/>
        <v>67.305180000000021</v>
      </c>
      <c r="M102" s="22" t="str">
        <f t="shared" si="19"/>
        <v>normal</v>
      </c>
      <c r="N102" s="110">
        <f t="shared" si="16"/>
        <v>80.492000000000019</v>
      </c>
      <c r="O102" s="23" t="e">
        <f>#REF!</f>
        <v>#REF!</v>
      </c>
      <c r="P102" s="21">
        <f t="shared" si="20"/>
        <v>67.305180000000021</v>
      </c>
      <c r="Q102" s="24">
        <f t="shared" si="21"/>
        <v>80.492000000000019</v>
      </c>
      <c r="R102" s="25">
        <f t="shared" si="22"/>
        <v>74</v>
      </c>
      <c r="S102" s="120">
        <f t="shared" si="23"/>
        <v>80.492000000000019</v>
      </c>
      <c r="T102" s="110">
        <f t="shared" si="24"/>
        <v>73.898590000000013</v>
      </c>
      <c r="U102" s="22" t="str">
        <f t="shared" si="25"/>
        <v>normal</v>
      </c>
      <c r="V102" s="123">
        <f t="shared" si="26"/>
        <v>67.305180000000021</v>
      </c>
      <c r="W102" s="22" t="str">
        <f t="shared" si="27"/>
        <v>normal</v>
      </c>
      <c r="X102" s="110">
        <f t="shared" si="28"/>
        <v>60.711770000000016</v>
      </c>
      <c r="Y102" s="28" t="str">
        <f t="shared" si="29"/>
        <v>normal</v>
      </c>
      <c r="AA102" s="20"/>
      <c r="AB102" s="29"/>
      <c r="AC102" s="29"/>
      <c r="AD102" s="29"/>
      <c r="AE102" s="29"/>
    </row>
    <row r="103" spans="3:31" ht="14.5" x14ac:dyDescent="0.35">
      <c r="C103" s="65" t="s">
        <v>214</v>
      </c>
      <c r="D103" s="51"/>
      <c r="E103" s="51"/>
      <c r="F103" s="52">
        <v>50</v>
      </c>
      <c r="G103" s="52">
        <v>27</v>
      </c>
      <c r="H103" s="48"/>
      <c r="I103" s="48"/>
      <c r="J103" s="52">
        <v>78</v>
      </c>
      <c r="K103" s="47">
        <v>52</v>
      </c>
      <c r="L103" s="110">
        <f t="shared" si="18"/>
        <v>45.465179999999989</v>
      </c>
      <c r="M103" s="22" t="str">
        <f t="shared" si="19"/>
        <v>normal</v>
      </c>
      <c r="N103" s="110">
        <f t="shared" si="16"/>
        <v>58.651999999999994</v>
      </c>
      <c r="O103" s="23" t="e">
        <f>#REF!</f>
        <v>#REF!</v>
      </c>
      <c r="P103" s="21">
        <f t="shared" si="20"/>
        <v>45.465179999999989</v>
      </c>
      <c r="Q103" s="24">
        <f t="shared" si="21"/>
        <v>58.651999999999994</v>
      </c>
      <c r="R103" s="25">
        <f t="shared" si="22"/>
        <v>52</v>
      </c>
      <c r="S103" s="120">
        <f t="shared" si="23"/>
        <v>58.651999999999994</v>
      </c>
      <c r="T103" s="110">
        <f t="shared" si="24"/>
        <v>52.058589999999995</v>
      </c>
      <c r="U103" s="22" t="str">
        <f t="shared" si="25"/>
        <v>warning</v>
      </c>
      <c r="V103" s="123">
        <f t="shared" si="26"/>
        <v>45.465179999999989</v>
      </c>
      <c r="W103" s="22" t="str">
        <f t="shared" si="27"/>
        <v>normal</v>
      </c>
      <c r="X103" s="110">
        <f t="shared" si="28"/>
        <v>38.871769999999991</v>
      </c>
      <c r="Y103" s="28" t="str">
        <f t="shared" si="29"/>
        <v>normal</v>
      </c>
      <c r="AA103" s="20"/>
      <c r="AB103" s="29"/>
      <c r="AC103" s="29"/>
      <c r="AD103" s="29"/>
      <c r="AE103" s="29"/>
    </row>
    <row r="104" spans="3:31" ht="14.5" x14ac:dyDescent="0.35">
      <c r="C104" s="65" t="s">
        <v>215</v>
      </c>
      <c r="D104" s="51"/>
      <c r="E104" s="51"/>
      <c r="F104" s="52">
        <v>100</v>
      </c>
      <c r="G104" s="52">
        <v>78</v>
      </c>
      <c r="H104" s="48"/>
      <c r="I104" s="48"/>
      <c r="J104" s="52">
        <v>100</v>
      </c>
      <c r="K104" s="47">
        <v>80</v>
      </c>
      <c r="L104" s="110">
        <f t="shared" si="18"/>
        <v>73.13518000000002</v>
      </c>
      <c r="M104" s="22" t="str">
        <f t="shared" si="19"/>
        <v>normal</v>
      </c>
      <c r="N104" s="110">
        <f t="shared" si="16"/>
        <v>86.322000000000017</v>
      </c>
      <c r="O104" s="23" t="e">
        <f>#REF!</f>
        <v>#REF!</v>
      </c>
      <c r="P104" s="21">
        <f t="shared" si="20"/>
        <v>73.13518000000002</v>
      </c>
      <c r="Q104" s="24">
        <f t="shared" si="21"/>
        <v>86.322000000000017</v>
      </c>
      <c r="R104" s="25">
        <f t="shared" si="22"/>
        <v>80</v>
      </c>
      <c r="S104" s="120">
        <f t="shared" si="23"/>
        <v>86.322000000000017</v>
      </c>
      <c r="T104" s="110">
        <f t="shared" si="24"/>
        <v>79.728590000000011</v>
      </c>
      <c r="U104" s="22" t="str">
        <f t="shared" si="25"/>
        <v>normal</v>
      </c>
      <c r="V104" s="123">
        <f t="shared" si="26"/>
        <v>73.13518000000002</v>
      </c>
      <c r="W104" s="22" t="str">
        <f t="shared" si="27"/>
        <v>normal</v>
      </c>
      <c r="X104" s="110">
        <f t="shared" si="28"/>
        <v>66.541770000000014</v>
      </c>
      <c r="Y104" s="28" t="str">
        <f t="shared" si="29"/>
        <v>normal</v>
      </c>
      <c r="AA104" s="20"/>
      <c r="AB104" s="29"/>
      <c r="AC104" s="29"/>
      <c r="AD104" s="29"/>
      <c r="AE104" s="29"/>
    </row>
    <row r="105" spans="3:31" ht="14.5" x14ac:dyDescent="0.35">
      <c r="C105" s="65" t="s">
        <v>216</v>
      </c>
      <c r="D105" s="51"/>
      <c r="E105" s="51"/>
      <c r="F105" s="52">
        <v>88</v>
      </c>
      <c r="G105" s="52">
        <v>68</v>
      </c>
      <c r="H105" s="48"/>
      <c r="I105" s="48"/>
      <c r="J105" s="52">
        <v>95</v>
      </c>
      <c r="K105" s="47">
        <v>62</v>
      </c>
      <c r="L105" s="110">
        <f t="shared" si="18"/>
        <v>53.095180000000013</v>
      </c>
      <c r="M105" s="22" t="str">
        <f t="shared" si="19"/>
        <v>normal</v>
      </c>
      <c r="N105" s="110">
        <f t="shared" si="16"/>
        <v>66.282000000000011</v>
      </c>
      <c r="O105" s="23" t="e">
        <f>#REF!</f>
        <v>#REF!</v>
      </c>
      <c r="P105" s="21">
        <f t="shared" si="20"/>
        <v>53.095180000000013</v>
      </c>
      <c r="Q105" s="24">
        <f t="shared" si="21"/>
        <v>66.282000000000011</v>
      </c>
      <c r="R105" s="25">
        <f t="shared" si="22"/>
        <v>62</v>
      </c>
      <c r="S105" s="120">
        <f t="shared" si="23"/>
        <v>66.282000000000011</v>
      </c>
      <c r="T105" s="110">
        <f t="shared" si="24"/>
        <v>59.688590000000012</v>
      </c>
      <c r="U105" s="22" t="str">
        <f t="shared" si="25"/>
        <v>normal</v>
      </c>
      <c r="V105" s="123">
        <f t="shared" si="26"/>
        <v>53.095180000000013</v>
      </c>
      <c r="W105" s="22" t="str">
        <f t="shared" si="27"/>
        <v>normal</v>
      </c>
      <c r="X105" s="110">
        <f t="shared" si="28"/>
        <v>46.501770000000008</v>
      </c>
      <c r="Y105" s="28" t="str">
        <f t="shared" si="29"/>
        <v>normal</v>
      </c>
      <c r="AA105" s="20"/>
      <c r="AB105" s="29"/>
      <c r="AC105" s="29"/>
      <c r="AD105" s="29"/>
      <c r="AE105" s="29"/>
    </row>
    <row r="106" spans="3:31" ht="14.5" x14ac:dyDescent="0.35">
      <c r="C106" s="65" t="s">
        <v>217</v>
      </c>
      <c r="D106" s="51"/>
      <c r="E106" s="51"/>
      <c r="F106" s="52">
        <v>98</v>
      </c>
      <c r="G106" s="52">
        <v>63</v>
      </c>
      <c r="H106" s="48"/>
      <c r="I106" s="48"/>
      <c r="J106" s="52">
        <v>90</v>
      </c>
      <c r="K106" s="47">
        <v>60</v>
      </c>
      <c r="L106" s="110">
        <f t="shared" si="18"/>
        <v>56.505180000000024</v>
      </c>
      <c r="M106" s="22" t="str">
        <f t="shared" si="19"/>
        <v>normal</v>
      </c>
      <c r="N106" s="110">
        <f t="shared" si="16"/>
        <v>69.692000000000021</v>
      </c>
      <c r="O106" s="23" t="e">
        <f>#REF!</f>
        <v>#REF!</v>
      </c>
      <c r="P106" s="21">
        <f t="shared" si="20"/>
        <v>56.505180000000024</v>
      </c>
      <c r="Q106" s="24">
        <f t="shared" si="21"/>
        <v>69.692000000000021</v>
      </c>
      <c r="R106" s="25">
        <f t="shared" si="22"/>
        <v>60</v>
      </c>
      <c r="S106" s="120">
        <f t="shared" si="23"/>
        <v>69.692000000000021</v>
      </c>
      <c r="T106" s="110">
        <f t="shared" si="24"/>
        <v>63.098590000000023</v>
      </c>
      <c r="U106" s="22" t="str">
        <f t="shared" si="25"/>
        <v>warning</v>
      </c>
      <c r="V106" s="123">
        <f t="shared" si="26"/>
        <v>56.505180000000024</v>
      </c>
      <c r="W106" s="22" t="str">
        <f t="shared" si="27"/>
        <v>normal</v>
      </c>
      <c r="X106" s="110">
        <f t="shared" si="28"/>
        <v>49.911770000000018</v>
      </c>
      <c r="Y106" s="28" t="str">
        <f t="shared" si="29"/>
        <v>normal</v>
      </c>
      <c r="AA106" s="20"/>
      <c r="AB106" s="29"/>
      <c r="AC106" s="29"/>
      <c r="AD106" s="29"/>
      <c r="AE106" s="29"/>
    </row>
    <row r="107" spans="3:31" ht="14.5" x14ac:dyDescent="0.35">
      <c r="C107" s="65" t="s">
        <v>218</v>
      </c>
      <c r="D107" s="51"/>
      <c r="E107" s="51"/>
      <c r="F107" s="52">
        <v>50</v>
      </c>
      <c r="G107" s="52">
        <v>36</v>
      </c>
      <c r="H107" s="48"/>
      <c r="I107" s="48"/>
      <c r="J107" s="52">
        <v>80</v>
      </c>
      <c r="K107" s="47">
        <v>48</v>
      </c>
      <c r="L107" s="110">
        <f t="shared" si="18"/>
        <v>40.885179999999991</v>
      </c>
      <c r="M107" s="22" t="str">
        <f t="shared" si="19"/>
        <v>normal</v>
      </c>
      <c r="N107" s="110">
        <f t="shared" si="16"/>
        <v>54.071999999999996</v>
      </c>
      <c r="O107" s="23" t="e">
        <f>#REF!</f>
        <v>#REF!</v>
      </c>
      <c r="P107" s="21">
        <f t="shared" si="20"/>
        <v>40.885179999999991</v>
      </c>
      <c r="Q107" s="24">
        <f t="shared" si="21"/>
        <v>54.071999999999996</v>
      </c>
      <c r="R107" s="25">
        <f t="shared" si="22"/>
        <v>48</v>
      </c>
      <c r="S107" s="120">
        <f t="shared" si="23"/>
        <v>54.071999999999996</v>
      </c>
      <c r="T107" s="110">
        <f t="shared" si="24"/>
        <v>47.478589999999997</v>
      </c>
      <c r="U107" s="22" t="str">
        <f t="shared" si="25"/>
        <v>normal</v>
      </c>
      <c r="V107" s="123">
        <f t="shared" si="26"/>
        <v>40.885179999999991</v>
      </c>
      <c r="W107" s="22" t="str">
        <f t="shared" si="27"/>
        <v>normal</v>
      </c>
      <c r="X107" s="110">
        <f t="shared" si="28"/>
        <v>34.291769999999993</v>
      </c>
      <c r="Y107" s="28" t="str">
        <f t="shared" si="29"/>
        <v>normal</v>
      </c>
      <c r="AA107" s="20"/>
      <c r="AB107" s="29"/>
      <c r="AC107" s="29"/>
      <c r="AD107" s="29"/>
      <c r="AE107" s="29"/>
    </row>
    <row r="108" spans="3:31" ht="14.5" x14ac:dyDescent="0.35">
      <c r="C108" s="65" t="s">
        <v>219</v>
      </c>
      <c r="D108" s="51"/>
      <c r="E108" s="51"/>
      <c r="F108" s="52">
        <v>60</v>
      </c>
      <c r="G108" s="52">
        <v>42</v>
      </c>
      <c r="H108" s="48"/>
      <c r="I108" s="48"/>
      <c r="J108" s="52">
        <v>53</v>
      </c>
      <c r="K108" s="47">
        <v>44</v>
      </c>
      <c r="L108" s="110">
        <f t="shared" si="18"/>
        <v>33.805179999999993</v>
      </c>
      <c r="M108" s="22" t="str">
        <f t="shared" si="19"/>
        <v>normal</v>
      </c>
      <c r="N108" s="110">
        <f t="shared" si="16"/>
        <v>46.991999999999997</v>
      </c>
      <c r="O108" s="23" t="e">
        <f>#REF!</f>
        <v>#REF!</v>
      </c>
      <c r="P108" s="21">
        <f t="shared" si="20"/>
        <v>33.805179999999993</v>
      </c>
      <c r="Q108" s="24">
        <f t="shared" si="21"/>
        <v>46.991999999999997</v>
      </c>
      <c r="R108" s="25">
        <f t="shared" si="22"/>
        <v>44</v>
      </c>
      <c r="S108" s="120">
        <f t="shared" si="23"/>
        <v>46.991999999999997</v>
      </c>
      <c r="T108" s="110">
        <f t="shared" si="24"/>
        <v>40.398589999999999</v>
      </c>
      <c r="U108" s="22" t="str">
        <f t="shared" si="25"/>
        <v>normal</v>
      </c>
      <c r="V108" s="123">
        <f t="shared" si="26"/>
        <v>33.805179999999993</v>
      </c>
      <c r="W108" s="22" t="str">
        <f t="shared" si="27"/>
        <v>normal</v>
      </c>
      <c r="X108" s="110">
        <f t="shared" si="28"/>
        <v>27.211769999999994</v>
      </c>
      <c r="Y108" s="28" t="str">
        <f t="shared" si="29"/>
        <v>normal</v>
      </c>
      <c r="AA108" s="20"/>
      <c r="AB108" s="29"/>
      <c r="AC108" s="29"/>
      <c r="AD108" s="29"/>
      <c r="AE108" s="29"/>
    </row>
    <row r="109" spans="3:31" ht="14.5" x14ac:dyDescent="0.35">
      <c r="C109" s="65" t="s">
        <v>220</v>
      </c>
      <c r="D109" s="51"/>
      <c r="E109" s="51"/>
      <c r="F109" s="52">
        <v>80</v>
      </c>
      <c r="G109" s="52">
        <v>64</v>
      </c>
      <c r="H109" s="48"/>
      <c r="I109" s="48"/>
      <c r="J109" s="52">
        <v>100</v>
      </c>
      <c r="K109" s="47">
        <v>65</v>
      </c>
      <c r="L109" s="110">
        <f t="shared" si="18"/>
        <v>64.625180000000015</v>
      </c>
      <c r="M109" s="22" t="str">
        <f t="shared" si="19"/>
        <v>normal</v>
      </c>
      <c r="N109" s="110">
        <f t="shared" si="16"/>
        <v>77.812000000000012</v>
      </c>
      <c r="O109" s="23" t="e">
        <f>#REF!</f>
        <v>#REF!</v>
      </c>
      <c r="P109" s="21">
        <f t="shared" si="20"/>
        <v>64.625180000000015</v>
      </c>
      <c r="Q109" s="24">
        <f t="shared" si="21"/>
        <v>77.812000000000012</v>
      </c>
      <c r="R109" s="25">
        <f t="shared" si="22"/>
        <v>65</v>
      </c>
      <c r="S109" s="120">
        <f t="shared" si="23"/>
        <v>77.812000000000012</v>
      </c>
      <c r="T109" s="110">
        <f t="shared" si="24"/>
        <v>71.218590000000006</v>
      </c>
      <c r="U109" s="22" t="str">
        <f t="shared" si="25"/>
        <v>warning</v>
      </c>
      <c r="V109" s="123">
        <f t="shared" si="26"/>
        <v>64.625180000000015</v>
      </c>
      <c r="W109" s="22" t="str">
        <f t="shared" si="27"/>
        <v>normal</v>
      </c>
      <c r="X109" s="110">
        <f t="shared" si="28"/>
        <v>58.031770000000009</v>
      </c>
      <c r="Y109" s="28" t="str">
        <f t="shared" si="29"/>
        <v>normal</v>
      </c>
      <c r="AA109" s="20"/>
      <c r="AB109" s="29"/>
      <c r="AC109" s="29"/>
      <c r="AD109" s="29"/>
      <c r="AE109" s="29"/>
    </row>
    <row r="110" spans="3:31" ht="14.5" x14ac:dyDescent="0.35">
      <c r="C110" s="65" t="s">
        <v>238</v>
      </c>
      <c r="D110" s="51"/>
      <c r="E110" s="51"/>
      <c r="F110" s="52">
        <v>100</v>
      </c>
      <c r="G110" s="52">
        <v>74</v>
      </c>
      <c r="H110" s="48"/>
      <c r="I110" s="48"/>
      <c r="J110" s="52">
        <v>100</v>
      </c>
      <c r="K110" s="47">
        <v>78</v>
      </c>
      <c r="L110" s="110">
        <f t="shared" si="18"/>
        <v>70.895180000000011</v>
      </c>
      <c r="M110" s="22" t="str">
        <f t="shared" si="19"/>
        <v>normal</v>
      </c>
      <c r="N110" s="110">
        <f t="shared" si="16"/>
        <v>84.082000000000008</v>
      </c>
      <c r="O110" s="23" t="e">
        <f>#REF!</f>
        <v>#REF!</v>
      </c>
      <c r="P110" s="21">
        <f t="shared" si="20"/>
        <v>70.895180000000011</v>
      </c>
      <c r="Q110" s="24">
        <f t="shared" si="21"/>
        <v>84.082000000000008</v>
      </c>
      <c r="R110" s="25">
        <f t="shared" si="22"/>
        <v>78</v>
      </c>
      <c r="S110" s="120">
        <f t="shared" si="23"/>
        <v>84.082000000000008</v>
      </c>
      <c r="T110" s="110">
        <f t="shared" si="24"/>
        <v>77.488590000000002</v>
      </c>
      <c r="U110" s="22" t="str">
        <f t="shared" si="25"/>
        <v>normal</v>
      </c>
      <c r="V110" s="123">
        <f t="shared" si="26"/>
        <v>70.895180000000011</v>
      </c>
      <c r="W110" s="22" t="str">
        <f t="shared" si="27"/>
        <v>normal</v>
      </c>
      <c r="X110" s="110">
        <f t="shared" si="28"/>
        <v>64.301770000000005</v>
      </c>
      <c r="Y110" s="28" t="str">
        <f t="shared" si="29"/>
        <v>normal</v>
      </c>
      <c r="AA110" s="20"/>
      <c r="AB110" s="29"/>
      <c r="AC110" s="29"/>
      <c r="AD110" s="29"/>
      <c r="AE110" s="29"/>
    </row>
    <row r="111" spans="3:31" ht="14.5" x14ac:dyDescent="0.35">
      <c r="C111" s="65" t="s">
        <v>239</v>
      </c>
      <c r="D111" s="51"/>
      <c r="E111" s="51"/>
      <c r="F111" s="52">
        <v>98</v>
      </c>
      <c r="G111" s="52">
        <v>70</v>
      </c>
      <c r="H111" s="48"/>
      <c r="I111" s="48"/>
      <c r="J111" s="52">
        <v>100</v>
      </c>
      <c r="K111" s="47">
        <v>74</v>
      </c>
      <c r="L111" s="110">
        <f t="shared" si="18"/>
        <v>68.425180000000012</v>
      </c>
      <c r="M111" s="22" t="str">
        <f t="shared" si="19"/>
        <v>normal</v>
      </c>
      <c r="N111" s="110">
        <f t="shared" si="16"/>
        <v>81.612000000000009</v>
      </c>
      <c r="O111" s="23" t="e">
        <f>#REF!</f>
        <v>#REF!</v>
      </c>
      <c r="P111" s="21">
        <f t="shared" si="20"/>
        <v>68.425180000000012</v>
      </c>
      <c r="Q111" s="24">
        <f t="shared" si="21"/>
        <v>81.612000000000009</v>
      </c>
      <c r="R111" s="25">
        <f t="shared" si="22"/>
        <v>74</v>
      </c>
      <c r="S111" s="120">
        <f t="shared" si="23"/>
        <v>81.612000000000009</v>
      </c>
      <c r="T111" s="110">
        <f t="shared" si="24"/>
        <v>75.018590000000003</v>
      </c>
      <c r="U111" s="22" t="str">
        <f t="shared" si="25"/>
        <v>warning</v>
      </c>
      <c r="V111" s="123">
        <f t="shared" si="26"/>
        <v>68.425180000000012</v>
      </c>
      <c r="W111" s="22" t="str">
        <f t="shared" si="27"/>
        <v>normal</v>
      </c>
      <c r="X111" s="110">
        <f t="shared" si="28"/>
        <v>61.831770000000006</v>
      </c>
      <c r="Y111" s="28" t="str">
        <f t="shared" si="29"/>
        <v>normal</v>
      </c>
      <c r="AA111" s="20"/>
      <c r="AB111" s="29"/>
      <c r="AC111" s="29"/>
      <c r="AD111" s="29"/>
      <c r="AE111" s="29"/>
    </row>
    <row r="112" spans="3:31" ht="14.5" x14ac:dyDescent="0.35">
      <c r="C112" s="65" t="s">
        <v>240</v>
      </c>
      <c r="D112" s="51"/>
      <c r="E112" s="51"/>
      <c r="F112" s="52">
        <v>100</v>
      </c>
      <c r="G112" s="52">
        <v>67.5</v>
      </c>
      <c r="H112" s="48"/>
      <c r="I112" s="48"/>
      <c r="J112" s="52">
        <v>100</v>
      </c>
      <c r="K112" s="47">
        <v>67</v>
      </c>
      <c r="L112" s="110">
        <f t="shared" si="18"/>
        <v>64.25518000000001</v>
      </c>
      <c r="M112" s="22" t="str">
        <f t="shared" si="19"/>
        <v>normal</v>
      </c>
      <c r="N112" s="110">
        <f t="shared" si="16"/>
        <v>77.442000000000007</v>
      </c>
      <c r="O112" s="23" t="e">
        <f>#REF!</f>
        <v>#REF!</v>
      </c>
      <c r="P112" s="21">
        <f t="shared" si="20"/>
        <v>64.25518000000001</v>
      </c>
      <c r="Q112" s="24">
        <f t="shared" si="21"/>
        <v>77.442000000000007</v>
      </c>
      <c r="R112" s="25">
        <f t="shared" si="22"/>
        <v>67</v>
      </c>
      <c r="S112" s="120">
        <f t="shared" si="23"/>
        <v>77.442000000000007</v>
      </c>
      <c r="T112" s="110">
        <f t="shared" si="24"/>
        <v>70.848590000000002</v>
      </c>
      <c r="U112" s="22" t="str">
        <f t="shared" si="25"/>
        <v>warning</v>
      </c>
      <c r="V112" s="123">
        <f t="shared" si="26"/>
        <v>64.25518000000001</v>
      </c>
      <c r="W112" s="22" t="str">
        <f t="shared" si="27"/>
        <v>normal</v>
      </c>
      <c r="X112" s="110">
        <f t="shared" si="28"/>
        <v>57.661770000000004</v>
      </c>
      <c r="Y112" s="28" t="str">
        <f t="shared" si="29"/>
        <v>normal</v>
      </c>
      <c r="AA112" s="20"/>
      <c r="AB112" s="29"/>
      <c r="AC112" s="29"/>
      <c r="AD112" s="29"/>
      <c r="AE112" s="29"/>
    </row>
    <row r="113" spans="3:31" ht="14.5" x14ac:dyDescent="0.35">
      <c r="C113" s="65" t="s">
        <v>241</v>
      </c>
      <c r="D113" s="51"/>
      <c r="E113" s="51"/>
      <c r="F113" s="52">
        <v>48</v>
      </c>
      <c r="G113" s="52">
        <v>35</v>
      </c>
      <c r="H113" s="48"/>
      <c r="I113" s="48"/>
      <c r="J113" s="52">
        <v>58</v>
      </c>
      <c r="K113" s="47">
        <v>39</v>
      </c>
      <c r="L113" s="110">
        <f t="shared" si="18"/>
        <v>27.475179999999991</v>
      </c>
      <c r="M113" s="22" t="str">
        <f t="shared" si="19"/>
        <v>normal</v>
      </c>
      <c r="N113" s="110">
        <f t="shared" si="16"/>
        <v>40.661999999999992</v>
      </c>
      <c r="O113" s="23" t="e">
        <f>#REF!</f>
        <v>#REF!</v>
      </c>
      <c r="P113" s="21">
        <f t="shared" si="20"/>
        <v>27.475179999999991</v>
      </c>
      <c r="Q113" s="24">
        <f t="shared" si="21"/>
        <v>40.661999999999992</v>
      </c>
      <c r="R113" s="25">
        <f t="shared" si="22"/>
        <v>39</v>
      </c>
      <c r="S113" s="120">
        <f t="shared" si="23"/>
        <v>40.661999999999992</v>
      </c>
      <c r="T113" s="110">
        <f t="shared" si="24"/>
        <v>34.068589999999993</v>
      </c>
      <c r="U113" s="22" t="str">
        <f t="shared" si="25"/>
        <v>normal</v>
      </c>
      <c r="V113" s="123">
        <f t="shared" si="26"/>
        <v>27.475179999999991</v>
      </c>
      <c r="W113" s="22" t="str">
        <f t="shared" si="27"/>
        <v>normal</v>
      </c>
      <c r="X113" s="110">
        <f t="shared" si="28"/>
        <v>20.881769999999989</v>
      </c>
      <c r="Y113" s="28" t="str">
        <f t="shared" si="29"/>
        <v>normal</v>
      </c>
      <c r="AA113" s="20"/>
      <c r="AB113" s="29"/>
      <c r="AC113" s="29"/>
      <c r="AD113" s="29"/>
      <c r="AE113" s="29"/>
    </row>
    <row r="114" spans="3:31" ht="14.5" x14ac:dyDescent="0.35">
      <c r="C114" s="65" t="s">
        <v>242</v>
      </c>
      <c r="D114" s="51"/>
      <c r="E114" s="51"/>
      <c r="F114" s="52">
        <v>43</v>
      </c>
      <c r="G114" s="52">
        <v>33</v>
      </c>
      <c r="H114" s="48"/>
      <c r="I114" s="48"/>
      <c r="J114" s="52">
        <v>80</v>
      </c>
      <c r="K114" s="47">
        <v>51</v>
      </c>
      <c r="L114" s="110">
        <f t="shared" si="18"/>
        <v>26.765179999999997</v>
      </c>
      <c r="M114" s="22" t="str">
        <f t="shared" si="19"/>
        <v>normal</v>
      </c>
      <c r="N114" s="110">
        <f t="shared" si="16"/>
        <v>39.951999999999998</v>
      </c>
      <c r="O114" s="23" t="e">
        <f>#REF!</f>
        <v>#REF!</v>
      </c>
      <c r="P114" s="21">
        <f t="shared" si="20"/>
        <v>26.765179999999997</v>
      </c>
      <c r="Q114" s="24">
        <f t="shared" si="21"/>
        <v>39.951999999999998</v>
      </c>
      <c r="R114" s="25">
        <f t="shared" si="22"/>
        <v>51</v>
      </c>
      <c r="S114" s="120">
        <f t="shared" si="23"/>
        <v>39.951999999999998</v>
      </c>
      <c r="T114" s="110">
        <f t="shared" si="24"/>
        <v>33.35859</v>
      </c>
      <c r="U114" s="22" t="str">
        <f t="shared" si="25"/>
        <v>normal</v>
      </c>
      <c r="V114" s="123">
        <f t="shared" si="26"/>
        <v>26.765179999999997</v>
      </c>
      <c r="W114" s="22" t="str">
        <f t="shared" si="27"/>
        <v>normal</v>
      </c>
      <c r="X114" s="110">
        <f t="shared" si="28"/>
        <v>20.171769999999995</v>
      </c>
      <c r="Y114" s="28" t="str">
        <f t="shared" si="29"/>
        <v>normal</v>
      </c>
      <c r="AA114" s="20"/>
      <c r="AB114" s="29"/>
      <c r="AC114" s="29"/>
      <c r="AD114" s="29"/>
      <c r="AE114" s="29"/>
    </row>
    <row r="115" spans="3:31" ht="14.5" x14ac:dyDescent="0.35">
      <c r="C115" s="65" t="s">
        <v>243</v>
      </c>
      <c r="D115" s="51"/>
      <c r="E115" s="51"/>
      <c r="F115" s="52">
        <v>68</v>
      </c>
      <c r="G115" s="52">
        <v>60</v>
      </c>
      <c r="H115" s="48"/>
      <c r="I115" s="48"/>
      <c r="J115" s="52">
        <v>100</v>
      </c>
      <c r="K115" s="47">
        <v>73</v>
      </c>
      <c r="L115" s="110">
        <f t="shared" si="18"/>
        <v>66.965180000000018</v>
      </c>
      <c r="M115" s="22" t="str">
        <f t="shared" si="19"/>
        <v>normal</v>
      </c>
      <c r="N115" s="110">
        <f t="shared" si="16"/>
        <v>80.152000000000015</v>
      </c>
      <c r="O115" s="23" t="e">
        <f>#REF!</f>
        <v>#REF!</v>
      </c>
      <c r="P115" s="21">
        <f t="shared" si="20"/>
        <v>66.965180000000018</v>
      </c>
      <c r="Q115" s="24">
        <f t="shared" si="21"/>
        <v>80.152000000000015</v>
      </c>
      <c r="R115" s="25">
        <f t="shared" si="22"/>
        <v>73</v>
      </c>
      <c r="S115" s="120">
        <f t="shared" si="23"/>
        <v>80.152000000000015</v>
      </c>
      <c r="T115" s="110">
        <f t="shared" si="24"/>
        <v>73.558590000000009</v>
      </c>
      <c r="U115" s="22" t="str">
        <f t="shared" si="25"/>
        <v>warning</v>
      </c>
      <c r="V115" s="123">
        <f t="shared" si="26"/>
        <v>66.965180000000018</v>
      </c>
      <c r="W115" s="22" t="str">
        <f t="shared" si="27"/>
        <v>normal</v>
      </c>
      <c r="X115" s="110">
        <f t="shared" si="28"/>
        <v>60.371770000000012</v>
      </c>
      <c r="Y115" s="28" t="str">
        <f t="shared" si="29"/>
        <v>normal</v>
      </c>
      <c r="AA115" s="20"/>
      <c r="AB115" s="29"/>
      <c r="AC115" s="29"/>
      <c r="AD115" s="29"/>
      <c r="AE115" s="29"/>
    </row>
    <row r="116" spans="3:31" ht="14.5" x14ac:dyDescent="0.35">
      <c r="C116" s="65" t="s">
        <v>244</v>
      </c>
      <c r="D116" s="51"/>
      <c r="E116" s="51"/>
      <c r="F116" s="52">
        <v>75</v>
      </c>
      <c r="G116" s="52">
        <v>62</v>
      </c>
      <c r="H116" s="48"/>
      <c r="I116" s="48"/>
      <c r="J116" s="52">
        <v>90</v>
      </c>
      <c r="K116" s="47">
        <v>66</v>
      </c>
      <c r="L116" s="110">
        <f t="shared" si="18"/>
        <v>49.175179999999983</v>
      </c>
      <c r="M116" s="22" t="str">
        <f t="shared" si="19"/>
        <v>normal</v>
      </c>
      <c r="N116" s="110">
        <f t="shared" si="16"/>
        <v>62.361999999999988</v>
      </c>
      <c r="O116" s="23" t="e">
        <f>#REF!</f>
        <v>#REF!</v>
      </c>
      <c r="P116" s="21">
        <f t="shared" si="20"/>
        <v>49.175179999999983</v>
      </c>
      <c r="Q116" s="24">
        <f t="shared" si="21"/>
        <v>62.361999999999988</v>
      </c>
      <c r="R116" s="25">
        <f t="shared" si="22"/>
        <v>66</v>
      </c>
      <c r="S116" s="120">
        <f t="shared" si="23"/>
        <v>62.361999999999988</v>
      </c>
      <c r="T116" s="110">
        <f t="shared" si="24"/>
        <v>55.768589999999989</v>
      </c>
      <c r="U116" s="22" t="str">
        <f t="shared" si="25"/>
        <v>normal</v>
      </c>
      <c r="V116" s="123">
        <f t="shared" si="26"/>
        <v>49.175179999999983</v>
      </c>
      <c r="W116" s="22" t="str">
        <f t="shared" si="27"/>
        <v>normal</v>
      </c>
      <c r="X116" s="110">
        <f t="shared" si="28"/>
        <v>42.581769999999985</v>
      </c>
      <c r="Y116" s="28" t="str">
        <f t="shared" si="29"/>
        <v>normal</v>
      </c>
      <c r="AA116" s="20"/>
      <c r="AB116" s="29"/>
      <c r="AC116" s="29"/>
      <c r="AD116" s="29"/>
      <c r="AE116" s="29"/>
    </row>
    <row r="117" spans="3:31" s="10" customFormat="1" ht="15" thickBot="1" x14ac:dyDescent="0.4">
      <c r="C117" s="43"/>
      <c r="D117" s="66"/>
      <c r="E117" s="66"/>
      <c r="F117" s="66"/>
      <c r="G117" s="66"/>
      <c r="H117" s="67"/>
      <c r="I117" s="68"/>
      <c r="J117" s="68"/>
      <c r="K117" s="67"/>
      <c r="L117" s="69"/>
      <c r="M117" s="67"/>
      <c r="N117" s="67"/>
      <c r="O117" s="38" t="e">
        <f>AVERAGE(O82:O103)</f>
        <v>#REF!</v>
      </c>
      <c r="P117" s="68"/>
      <c r="Q117" s="68"/>
      <c r="R117" s="68"/>
      <c r="S117" s="68"/>
      <c r="T117" s="68"/>
      <c r="U117" s="68">
        <v>5</v>
      </c>
      <c r="V117" s="68"/>
      <c r="W117" s="68">
        <v>2</v>
      </c>
      <c r="X117" s="68"/>
      <c r="Y117" s="70">
        <v>0</v>
      </c>
      <c r="AA117" s="20"/>
      <c r="AB117" s="29"/>
      <c r="AC117" s="29"/>
      <c r="AD117" s="29"/>
      <c r="AE117" s="29"/>
    </row>
    <row r="118" spans="3:31" ht="15.5" thickTop="1" thickBot="1" x14ac:dyDescent="0.4">
      <c r="C118" s="189" t="s">
        <v>99</v>
      </c>
      <c r="D118" s="190"/>
      <c r="E118" s="190"/>
      <c r="F118" s="190"/>
      <c r="G118" s="190"/>
      <c r="H118" s="190"/>
      <c r="I118" s="190"/>
      <c r="J118" s="190"/>
      <c r="K118" s="190"/>
      <c r="L118" s="190"/>
      <c r="M118" s="191"/>
      <c r="N118" s="71"/>
      <c r="O118" s="68"/>
      <c r="P118" s="68"/>
      <c r="Q118" s="68"/>
      <c r="R118" s="68"/>
      <c r="S118" s="68"/>
      <c r="T118" s="68"/>
      <c r="U118" s="72">
        <f>U117/11</f>
        <v>0.45454545454545453</v>
      </c>
      <c r="V118" s="72"/>
      <c r="W118" s="72">
        <f>W117/11</f>
        <v>0.18181818181818182</v>
      </c>
      <c r="X118" s="72"/>
      <c r="Y118" s="73">
        <f>Y117/11</f>
        <v>0</v>
      </c>
    </row>
    <row r="119" spans="3:31" ht="73.25" customHeight="1" x14ac:dyDescent="0.35">
      <c r="C119" s="60" t="s">
        <v>223</v>
      </c>
      <c r="D119" s="61">
        <v>1</v>
      </c>
      <c r="E119" s="61">
        <v>2</v>
      </c>
      <c r="F119" s="61">
        <v>3</v>
      </c>
      <c r="G119" s="61">
        <v>4</v>
      </c>
      <c r="H119" s="62">
        <v>5</v>
      </c>
      <c r="I119" s="62">
        <v>6</v>
      </c>
      <c r="J119" s="62">
        <v>7</v>
      </c>
      <c r="K119" s="62">
        <v>8</v>
      </c>
      <c r="L119" s="13" t="s">
        <v>233</v>
      </c>
      <c r="M119" s="18" t="s">
        <v>10</v>
      </c>
      <c r="N119" s="19" t="s">
        <v>225</v>
      </c>
      <c r="O119" s="129" t="s">
        <v>100</v>
      </c>
      <c r="P119" s="14" t="s">
        <v>12</v>
      </c>
      <c r="Q119" s="16" t="s">
        <v>101</v>
      </c>
      <c r="R119" s="17" t="s">
        <v>222</v>
      </c>
      <c r="S119" s="18" t="s">
        <v>234</v>
      </c>
      <c r="T119" s="18" t="s">
        <v>235</v>
      </c>
      <c r="U119" s="18" t="s">
        <v>10</v>
      </c>
      <c r="V119" s="13" t="s">
        <v>233</v>
      </c>
      <c r="W119" s="13" t="s">
        <v>10</v>
      </c>
      <c r="X119" s="18" t="s">
        <v>236</v>
      </c>
      <c r="Y119" s="19" t="s">
        <v>10</v>
      </c>
    </row>
    <row r="120" spans="3:31" ht="14.5" x14ac:dyDescent="0.35">
      <c r="C120" s="65" t="s">
        <v>15</v>
      </c>
      <c r="D120" s="51"/>
      <c r="E120" s="51"/>
      <c r="F120" s="47">
        <v>60</v>
      </c>
      <c r="G120" s="47">
        <v>42.5</v>
      </c>
      <c r="H120" s="48"/>
      <c r="I120" s="48"/>
      <c r="J120" s="47">
        <v>90</v>
      </c>
      <c r="K120" s="47">
        <v>60</v>
      </c>
      <c r="L120" s="110">
        <f>($D$157+D158+$D$195+D198+$D$312)-2*$J$197</f>
        <v>51.356180000000009</v>
      </c>
      <c r="M120" s="22" t="str">
        <f>IF(K120&lt;L120,"warning","normal")</f>
        <v>normal</v>
      </c>
      <c r="N120" s="130">
        <f t="shared" ref="N120:N154" si="30">($D$157+D158+$D$195+D198+$D$312)</f>
        <v>64.543000000000006</v>
      </c>
      <c r="O120" s="125" t="e">
        <f>#REF!</f>
        <v>#REF!</v>
      </c>
      <c r="P120" s="110">
        <f>L120</f>
        <v>51.356180000000009</v>
      </c>
      <c r="Q120" s="126">
        <f>N120</f>
        <v>64.543000000000006</v>
      </c>
      <c r="R120" s="119">
        <f>K120</f>
        <v>60</v>
      </c>
      <c r="S120" s="120">
        <f t="shared" ref="S120" si="31">N120</f>
        <v>64.543000000000006</v>
      </c>
      <c r="T120" s="110">
        <f>S120-$J$197</f>
        <v>57.949590000000008</v>
      </c>
      <c r="U120" s="22" t="str">
        <f>IF(R120&lt;T120,"warning","normal")</f>
        <v>normal</v>
      </c>
      <c r="V120" s="123">
        <f>S120-2*$J$197</f>
        <v>51.356180000000009</v>
      </c>
      <c r="W120" s="22" t="str">
        <f>IF(R120&lt;V120,"warning","normal")</f>
        <v>normal</v>
      </c>
      <c r="X120" s="110">
        <f>S120-3*$J$197</f>
        <v>44.762770000000003</v>
      </c>
      <c r="Y120" s="28" t="str">
        <f>IF(R120&lt;X120,"warning","normal")</f>
        <v>normal</v>
      </c>
    </row>
    <row r="121" spans="3:31" ht="14.5" x14ac:dyDescent="0.35">
      <c r="C121" s="65" t="s">
        <v>18</v>
      </c>
      <c r="D121" s="51"/>
      <c r="E121" s="51"/>
      <c r="F121" s="47">
        <v>53</v>
      </c>
      <c r="G121" s="47">
        <v>62</v>
      </c>
      <c r="H121" s="48"/>
      <c r="I121" s="48"/>
      <c r="J121" s="47">
        <v>85</v>
      </c>
      <c r="K121" s="47">
        <v>56</v>
      </c>
      <c r="L121" s="110">
        <f t="shared" ref="L121:L154" si="32">($D$157+D159+$D$195+D199+$D$312)-2*$J$197</f>
        <v>52.516180000000006</v>
      </c>
      <c r="M121" s="22" t="str">
        <f t="shared" ref="M121:M154" si="33">IF(K121&lt;L121,"warning","normal")</f>
        <v>normal</v>
      </c>
      <c r="N121" s="130">
        <f t="shared" si="30"/>
        <v>65.703000000000003</v>
      </c>
      <c r="O121" s="125" t="e">
        <f>#REF!</f>
        <v>#REF!</v>
      </c>
      <c r="P121" s="110">
        <f t="shared" ref="P121:P154" si="34">L121</f>
        <v>52.516180000000006</v>
      </c>
      <c r="Q121" s="126">
        <f t="shared" ref="Q121:Q154" si="35">N121</f>
        <v>65.703000000000003</v>
      </c>
      <c r="R121" s="119">
        <f t="shared" ref="R121:R154" si="36">K121</f>
        <v>56</v>
      </c>
      <c r="S121" s="120">
        <f t="shared" ref="S121:S154" si="37">N121</f>
        <v>65.703000000000003</v>
      </c>
      <c r="T121" s="110">
        <f t="shared" ref="T121:T154" si="38">S121-$J$197</f>
        <v>59.109590000000004</v>
      </c>
      <c r="U121" s="22" t="str">
        <f t="shared" ref="U121:U154" si="39">IF(R121&lt;T121,"warning","normal")</f>
        <v>warning</v>
      </c>
      <c r="V121" s="123">
        <f t="shared" ref="V121:V153" si="40">S121-2*$J$197</f>
        <v>52.516180000000006</v>
      </c>
      <c r="W121" s="22" t="str">
        <f t="shared" ref="W121:W154" si="41">IF(R121&lt;V121,"warning","normal")</f>
        <v>normal</v>
      </c>
      <c r="X121" s="110">
        <f t="shared" ref="X121:X154" si="42">S121-3*$J$197</f>
        <v>45.92277</v>
      </c>
      <c r="Y121" s="28" t="str">
        <f t="shared" ref="Y121:Y154" si="43">IF(R121&lt;X121,"warning","normal")</f>
        <v>normal</v>
      </c>
    </row>
    <row r="122" spans="3:31" ht="14.5" x14ac:dyDescent="0.35">
      <c r="C122" s="65" t="s">
        <v>21</v>
      </c>
      <c r="D122" s="51"/>
      <c r="E122" s="51"/>
      <c r="F122" s="47">
        <v>68</v>
      </c>
      <c r="G122" s="47">
        <v>65.5</v>
      </c>
      <c r="H122" s="48"/>
      <c r="I122" s="48"/>
      <c r="J122" s="47">
        <v>95</v>
      </c>
      <c r="K122" s="47">
        <v>72</v>
      </c>
      <c r="L122" s="110">
        <f t="shared" si="32"/>
        <v>55.976179999999999</v>
      </c>
      <c r="M122" s="22" t="str">
        <f t="shared" si="33"/>
        <v>normal</v>
      </c>
      <c r="N122" s="130">
        <f t="shared" si="30"/>
        <v>69.162999999999997</v>
      </c>
      <c r="O122" s="125" t="e">
        <f>#REF!</f>
        <v>#REF!</v>
      </c>
      <c r="P122" s="110">
        <f t="shared" si="34"/>
        <v>55.976179999999999</v>
      </c>
      <c r="Q122" s="126">
        <f t="shared" si="35"/>
        <v>69.162999999999997</v>
      </c>
      <c r="R122" s="119">
        <f t="shared" si="36"/>
        <v>72</v>
      </c>
      <c r="S122" s="120">
        <f t="shared" si="37"/>
        <v>69.162999999999997</v>
      </c>
      <c r="T122" s="110">
        <f t="shared" si="38"/>
        <v>62.569589999999998</v>
      </c>
      <c r="U122" s="22" t="str">
        <f t="shared" si="39"/>
        <v>normal</v>
      </c>
      <c r="V122" s="123">
        <f t="shared" si="40"/>
        <v>55.976179999999999</v>
      </c>
      <c r="W122" s="22" t="str">
        <f t="shared" si="41"/>
        <v>normal</v>
      </c>
      <c r="X122" s="110">
        <f t="shared" si="42"/>
        <v>49.382769999999994</v>
      </c>
      <c r="Y122" s="28" t="str">
        <f t="shared" si="43"/>
        <v>normal</v>
      </c>
    </row>
    <row r="123" spans="3:31" ht="14.5" x14ac:dyDescent="0.35">
      <c r="C123" s="65" t="s">
        <v>24</v>
      </c>
      <c r="D123" s="51"/>
      <c r="E123" s="51"/>
      <c r="F123" s="47">
        <v>80</v>
      </c>
      <c r="G123" s="47">
        <v>72.5</v>
      </c>
      <c r="H123" s="48"/>
      <c r="I123" s="48"/>
      <c r="J123" s="47">
        <v>100</v>
      </c>
      <c r="K123" s="47">
        <v>77</v>
      </c>
      <c r="L123" s="110">
        <f t="shared" si="32"/>
        <v>71.186180000000007</v>
      </c>
      <c r="M123" s="22" t="str">
        <f t="shared" si="33"/>
        <v>normal</v>
      </c>
      <c r="N123" s="130">
        <f t="shared" si="30"/>
        <v>84.373000000000005</v>
      </c>
      <c r="O123" s="125" t="e">
        <f>#REF!</f>
        <v>#REF!</v>
      </c>
      <c r="P123" s="110">
        <f t="shared" si="34"/>
        <v>71.186180000000007</v>
      </c>
      <c r="Q123" s="126">
        <f t="shared" si="35"/>
        <v>84.373000000000005</v>
      </c>
      <c r="R123" s="119">
        <f t="shared" si="36"/>
        <v>77</v>
      </c>
      <c r="S123" s="120">
        <f t="shared" si="37"/>
        <v>84.373000000000005</v>
      </c>
      <c r="T123" s="110">
        <f t="shared" si="38"/>
        <v>77.779589999999999</v>
      </c>
      <c r="U123" s="22" t="str">
        <f t="shared" si="39"/>
        <v>warning</v>
      </c>
      <c r="V123" s="123">
        <f t="shared" si="40"/>
        <v>71.186180000000007</v>
      </c>
      <c r="W123" s="22" t="str">
        <f t="shared" si="41"/>
        <v>normal</v>
      </c>
      <c r="X123" s="110">
        <f t="shared" si="42"/>
        <v>64.592770000000002</v>
      </c>
      <c r="Y123" s="28" t="str">
        <f t="shared" si="43"/>
        <v>normal</v>
      </c>
    </row>
    <row r="124" spans="3:31" ht="14.5" x14ac:dyDescent="0.35">
      <c r="C124" s="65" t="s">
        <v>26</v>
      </c>
      <c r="D124" s="51"/>
      <c r="E124" s="51"/>
      <c r="F124" s="47">
        <v>73</v>
      </c>
      <c r="G124" s="47">
        <v>70</v>
      </c>
      <c r="H124" s="48"/>
      <c r="I124" s="48"/>
      <c r="J124" s="47">
        <v>95</v>
      </c>
      <c r="K124" s="47">
        <v>69</v>
      </c>
      <c r="L124" s="110">
        <f t="shared" si="32"/>
        <v>49.776179999999982</v>
      </c>
      <c r="M124" s="22" t="str">
        <f t="shared" si="33"/>
        <v>normal</v>
      </c>
      <c r="N124" s="130">
        <f t="shared" si="30"/>
        <v>62.962999999999987</v>
      </c>
      <c r="O124" s="125" t="e">
        <f>#REF!</f>
        <v>#REF!</v>
      </c>
      <c r="P124" s="110">
        <f t="shared" si="34"/>
        <v>49.776179999999982</v>
      </c>
      <c r="Q124" s="126">
        <f t="shared" si="35"/>
        <v>62.962999999999987</v>
      </c>
      <c r="R124" s="119">
        <f t="shared" si="36"/>
        <v>69</v>
      </c>
      <c r="S124" s="120">
        <f t="shared" si="37"/>
        <v>62.962999999999987</v>
      </c>
      <c r="T124" s="110">
        <f t="shared" si="38"/>
        <v>56.369589999999988</v>
      </c>
      <c r="U124" s="22" t="str">
        <f t="shared" si="39"/>
        <v>normal</v>
      </c>
      <c r="V124" s="123">
        <f t="shared" si="40"/>
        <v>49.776179999999982</v>
      </c>
      <c r="W124" s="22" t="str">
        <f t="shared" si="41"/>
        <v>normal</v>
      </c>
      <c r="X124" s="110">
        <f t="shared" si="42"/>
        <v>43.182769999999984</v>
      </c>
      <c r="Y124" s="28" t="str">
        <f t="shared" si="43"/>
        <v>normal</v>
      </c>
    </row>
    <row r="125" spans="3:31" ht="14.5" x14ac:dyDescent="0.35">
      <c r="C125" s="65" t="s">
        <v>28</v>
      </c>
      <c r="D125" s="51"/>
      <c r="E125" s="51"/>
      <c r="F125" s="47">
        <v>70</v>
      </c>
      <c r="G125" s="47">
        <v>69.5</v>
      </c>
      <c r="H125" s="48"/>
      <c r="I125" s="48"/>
      <c r="J125" s="47">
        <v>100</v>
      </c>
      <c r="K125" s="47">
        <v>72</v>
      </c>
      <c r="L125" s="110">
        <f t="shared" si="32"/>
        <v>68.726179999999999</v>
      </c>
      <c r="M125" s="22" t="str">
        <f t="shared" si="33"/>
        <v>normal</v>
      </c>
      <c r="N125" s="130">
        <f t="shared" si="30"/>
        <v>81.912999999999997</v>
      </c>
      <c r="O125" s="125" t="e">
        <f>#REF!</f>
        <v>#REF!</v>
      </c>
      <c r="P125" s="110">
        <f t="shared" si="34"/>
        <v>68.726179999999999</v>
      </c>
      <c r="Q125" s="126">
        <f t="shared" si="35"/>
        <v>81.912999999999997</v>
      </c>
      <c r="R125" s="119">
        <f t="shared" si="36"/>
        <v>72</v>
      </c>
      <c r="S125" s="120">
        <f t="shared" si="37"/>
        <v>81.912999999999997</v>
      </c>
      <c r="T125" s="110">
        <f t="shared" si="38"/>
        <v>75.319589999999991</v>
      </c>
      <c r="U125" s="22" t="str">
        <f t="shared" si="39"/>
        <v>warning</v>
      </c>
      <c r="V125" s="123">
        <f t="shared" si="40"/>
        <v>68.726179999999999</v>
      </c>
      <c r="W125" s="22" t="str">
        <f t="shared" si="41"/>
        <v>normal</v>
      </c>
      <c r="X125" s="110">
        <f t="shared" si="42"/>
        <v>62.132769999999994</v>
      </c>
      <c r="Y125" s="28" t="str">
        <f t="shared" si="43"/>
        <v>normal</v>
      </c>
    </row>
    <row r="126" spans="3:31" ht="14.5" x14ac:dyDescent="0.35">
      <c r="C126" s="65" t="s">
        <v>30</v>
      </c>
      <c r="D126" s="51"/>
      <c r="E126" s="51"/>
      <c r="F126" s="47">
        <v>83</v>
      </c>
      <c r="G126" s="47">
        <v>75.5</v>
      </c>
      <c r="H126" s="48"/>
      <c r="I126" s="48"/>
      <c r="J126" s="47">
        <v>95</v>
      </c>
      <c r="K126" s="47">
        <v>80</v>
      </c>
      <c r="L126" s="110">
        <f t="shared" si="32"/>
        <v>75.61618</v>
      </c>
      <c r="M126" s="22" t="str">
        <f t="shared" si="33"/>
        <v>normal</v>
      </c>
      <c r="N126" s="130">
        <f t="shared" si="30"/>
        <v>88.802999999999997</v>
      </c>
      <c r="O126" s="125" t="e">
        <f>#REF!</f>
        <v>#REF!</v>
      </c>
      <c r="P126" s="110">
        <f t="shared" si="34"/>
        <v>75.61618</v>
      </c>
      <c r="Q126" s="126">
        <f t="shared" si="35"/>
        <v>88.802999999999997</v>
      </c>
      <c r="R126" s="119">
        <f t="shared" si="36"/>
        <v>80</v>
      </c>
      <c r="S126" s="120">
        <f t="shared" si="37"/>
        <v>88.802999999999997</v>
      </c>
      <c r="T126" s="110">
        <f t="shared" si="38"/>
        <v>82.209589999999992</v>
      </c>
      <c r="U126" s="22" t="str">
        <f t="shared" si="39"/>
        <v>warning</v>
      </c>
      <c r="V126" s="123">
        <f t="shared" si="40"/>
        <v>75.61618</v>
      </c>
      <c r="W126" s="22" t="str">
        <f t="shared" si="41"/>
        <v>normal</v>
      </c>
      <c r="X126" s="110">
        <f t="shared" si="42"/>
        <v>69.022769999999994</v>
      </c>
      <c r="Y126" s="28" t="str">
        <f t="shared" si="43"/>
        <v>normal</v>
      </c>
    </row>
    <row r="127" spans="3:31" ht="14.5" x14ac:dyDescent="0.35">
      <c r="C127" s="65" t="s">
        <v>33</v>
      </c>
      <c r="D127" s="51"/>
      <c r="E127" s="51"/>
      <c r="F127" s="47">
        <v>98</v>
      </c>
      <c r="G127" s="47">
        <v>78.5</v>
      </c>
      <c r="H127" s="48"/>
      <c r="I127" s="48"/>
      <c r="J127" s="47">
        <v>100</v>
      </c>
      <c r="K127" s="47">
        <v>77</v>
      </c>
      <c r="L127" s="110">
        <f t="shared" si="32"/>
        <v>72.186180000000007</v>
      </c>
      <c r="M127" s="22" t="str">
        <f t="shared" si="33"/>
        <v>normal</v>
      </c>
      <c r="N127" s="130">
        <f t="shared" si="30"/>
        <v>85.373000000000005</v>
      </c>
      <c r="O127" s="125" t="e">
        <f>#REF!</f>
        <v>#REF!</v>
      </c>
      <c r="P127" s="110">
        <f t="shared" si="34"/>
        <v>72.186180000000007</v>
      </c>
      <c r="Q127" s="126">
        <f t="shared" si="35"/>
        <v>85.373000000000005</v>
      </c>
      <c r="R127" s="119">
        <f t="shared" si="36"/>
        <v>77</v>
      </c>
      <c r="S127" s="120">
        <f t="shared" si="37"/>
        <v>85.373000000000005</v>
      </c>
      <c r="T127" s="110">
        <f t="shared" si="38"/>
        <v>78.779589999999999</v>
      </c>
      <c r="U127" s="22" t="str">
        <f t="shared" si="39"/>
        <v>warning</v>
      </c>
      <c r="V127" s="123">
        <f t="shared" si="40"/>
        <v>72.186180000000007</v>
      </c>
      <c r="W127" s="22" t="str">
        <f t="shared" si="41"/>
        <v>normal</v>
      </c>
      <c r="X127" s="110">
        <f t="shared" si="42"/>
        <v>65.592770000000002</v>
      </c>
      <c r="Y127" s="28" t="str">
        <f t="shared" si="43"/>
        <v>normal</v>
      </c>
    </row>
    <row r="128" spans="3:31" ht="14.5" x14ac:dyDescent="0.35">
      <c r="C128" s="65" t="s">
        <v>34</v>
      </c>
      <c r="D128" s="51"/>
      <c r="E128" s="51"/>
      <c r="F128" s="47">
        <v>83</v>
      </c>
      <c r="G128" s="47">
        <v>59.5</v>
      </c>
      <c r="H128" s="48"/>
      <c r="I128" s="48"/>
      <c r="J128" s="47">
        <v>85</v>
      </c>
      <c r="K128" s="47">
        <v>66</v>
      </c>
      <c r="L128" s="110">
        <f t="shared" si="32"/>
        <v>58.646180000000001</v>
      </c>
      <c r="M128" s="22" t="str">
        <f t="shared" si="33"/>
        <v>normal</v>
      </c>
      <c r="N128" s="130">
        <f t="shared" si="30"/>
        <v>71.832999999999998</v>
      </c>
      <c r="O128" s="125" t="e">
        <f>#REF!</f>
        <v>#REF!</v>
      </c>
      <c r="P128" s="110">
        <f t="shared" si="34"/>
        <v>58.646180000000001</v>
      </c>
      <c r="Q128" s="126">
        <f t="shared" si="35"/>
        <v>71.832999999999998</v>
      </c>
      <c r="R128" s="119">
        <f t="shared" si="36"/>
        <v>66</v>
      </c>
      <c r="S128" s="120">
        <f t="shared" si="37"/>
        <v>71.832999999999998</v>
      </c>
      <c r="T128" s="110">
        <f t="shared" si="38"/>
        <v>65.239589999999993</v>
      </c>
      <c r="U128" s="22" t="str">
        <f t="shared" si="39"/>
        <v>normal</v>
      </c>
      <c r="V128" s="123">
        <f t="shared" si="40"/>
        <v>58.646180000000001</v>
      </c>
      <c r="W128" s="22" t="str">
        <f t="shared" si="41"/>
        <v>normal</v>
      </c>
      <c r="X128" s="110">
        <f t="shared" si="42"/>
        <v>52.052769999999995</v>
      </c>
      <c r="Y128" s="28" t="str">
        <f t="shared" si="43"/>
        <v>normal</v>
      </c>
    </row>
    <row r="129" spans="3:25" ht="14.5" x14ac:dyDescent="0.35">
      <c r="C129" s="65" t="s">
        <v>36</v>
      </c>
      <c r="D129" s="51"/>
      <c r="E129" s="51"/>
      <c r="F129" s="47">
        <v>100</v>
      </c>
      <c r="G129" s="47">
        <v>79.5</v>
      </c>
      <c r="H129" s="48"/>
      <c r="I129" s="48"/>
      <c r="J129" s="47">
        <v>100</v>
      </c>
      <c r="K129" s="47">
        <v>78</v>
      </c>
      <c r="L129" s="110">
        <f t="shared" si="32"/>
        <v>81.196179999999998</v>
      </c>
      <c r="M129" s="22" t="str">
        <f t="shared" si="33"/>
        <v>warning</v>
      </c>
      <c r="N129" s="130">
        <f t="shared" si="30"/>
        <v>94.382999999999996</v>
      </c>
      <c r="O129" s="125" t="e">
        <f>#REF!</f>
        <v>#REF!</v>
      </c>
      <c r="P129" s="110">
        <f t="shared" si="34"/>
        <v>81.196179999999998</v>
      </c>
      <c r="Q129" s="126">
        <f t="shared" si="35"/>
        <v>94.382999999999996</v>
      </c>
      <c r="R129" s="119">
        <f t="shared" si="36"/>
        <v>78</v>
      </c>
      <c r="S129" s="120">
        <f t="shared" si="37"/>
        <v>94.382999999999996</v>
      </c>
      <c r="T129" s="110">
        <f t="shared" si="38"/>
        <v>87.78958999999999</v>
      </c>
      <c r="U129" s="22" t="str">
        <f t="shared" si="39"/>
        <v>warning</v>
      </c>
      <c r="V129" s="123">
        <f t="shared" si="40"/>
        <v>81.196179999999998</v>
      </c>
      <c r="W129" s="22" t="str">
        <f t="shared" si="41"/>
        <v>warning</v>
      </c>
      <c r="X129" s="110">
        <f t="shared" si="42"/>
        <v>74.602769999999992</v>
      </c>
      <c r="Y129" s="28" t="str">
        <f t="shared" si="43"/>
        <v>normal</v>
      </c>
    </row>
    <row r="130" spans="3:25" ht="14.5" x14ac:dyDescent="0.35">
      <c r="C130" s="65" t="s">
        <v>37</v>
      </c>
      <c r="D130" s="51"/>
      <c r="E130" s="51"/>
      <c r="F130" s="47">
        <v>85</v>
      </c>
      <c r="G130" s="47">
        <v>75</v>
      </c>
      <c r="H130" s="48"/>
      <c r="I130" s="48"/>
      <c r="J130" s="47">
        <v>95</v>
      </c>
      <c r="K130" s="47">
        <v>79</v>
      </c>
      <c r="L130" s="110">
        <f t="shared" si="32"/>
        <v>74.556180000000012</v>
      </c>
      <c r="M130" s="22" t="str">
        <f t="shared" si="33"/>
        <v>normal</v>
      </c>
      <c r="N130" s="130">
        <f t="shared" si="30"/>
        <v>87.743000000000009</v>
      </c>
      <c r="O130" s="125" t="e">
        <f>#REF!</f>
        <v>#REF!</v>
      </c>
      <c r="P130" s="110">
        <f t="shared" si="34"/>
        <v>74.556180000000012</v>
      </c>
      <c r="Q130" s="126">
        <f t="shared" si="35"/>
        <v>87.743000000000009</v>
      </c>
      <c r="R130" s="119">
        <f t="shared" si="36"/>
        <v>79</v>
      </c>
      <c r="S130" s="120">
        <f t="shared" si="37"/>
        <v>87.743000000000009</v>
      </c>
      <c r="T130" s="110">
        <f t="shared" si="38"/>
        <v>81.149590000000003</v>
      </c>
      <c r="U130" s="22" t="str">
        <f t="shared" si="39"/>
        <v>warning</v>
      </c>
      <c r="V130" s="123">
        <f t="shared" si="40"/>
        <v>74.556180000000012</v>
      </c>
      <c r="W130" s="22" t="str">
        <f t="shared" si="41"/>
        <v>normal</v>
      </c>
      <c r="X130" s="110">
        <f t="shared" si="42"/>
        <v>67.962770000000006</v>
      </c>
      <c r="Y130" s="28" t="str">
        <f t="shared" si="43"/>
        <v>normal</v>
      </c>
    </row>
    <row r="131" spans="3:25" ht="14.5" x14ac:dyDescent="0.35">
      <c r="C131" s="65" t="s">
        <v>39</v>
      </c>
      <c r="D131" s="51"/>
      <c r="E131" s="51"/>
      <c r="F131" s="47">
        <v>93</v>
      </c>
      <c r="G131" s="47">
        <v>73</v>
      </c>
      <c r="H131" s="48"/>
      <c r="I131" s="48"/>
      <c r="J131" s="47">
        <v>80</v>
      </c>
      <c r="K131" s="47">
        <v>66</v>
      </c>
      <c r="L131" s="110">
        <f t="shared" si="32"/>
        <v>53.476179999999999</v>
      </c>
      <c r="M131" s="22" t="str">
        <f t="shared" si="33"/>
        <v>normal</v>
      </c>
      <c r="N131" s="130">
        <f t="shared" si="30"/>
        <v>66.662999999999997</v>
      </c>
      <c r="O131" s="125" t="e">
        <f>#REF!</f>
        <v>#REF!</v>
      </c>
      <c r="P131" s="110">
        <f t="shared" si="34"/>
        <v>53.476179999999999</v>
      </c>
      <c r="Q131" s="126">
        <f t="shared" si="35"/>
        <v>66.662999999999997</v>
      </c>
      <c r="R131" s="119">
        <f t="shared" si="36"/>
        <v>66</v>
      </c>
      <c r="S131" s="120">
        <f t="shared" si="37"/>
        <v>66.662999999999997</v>
      </c>
      <c r="T131" s="110">
        <f t="shared" si="38"/>
        <v>60.069589999999998</v>
      </c>
      <c r="U131" s="22" t="str">
        <f t="shared" si="39"/>
        <v>normal</v>
      </c>
      <c r="V131" s="123">
        <f t="shared" si="40"/>
        <v>53.476179999999999</v>
      </c>
      <c r="W131" s="22" t="str">
        <f t="shared" si="41"/>
        <v>normal</v>
      </c>
      <c r="X131" s="110">
        <f t="shared" si="42"/>
        <v>46.882769999999994</v>
      </c>
      <c r="Y131" s="28" t="str">
        <f t="shared" si="43"/>
        <v>normal</v>
      </c>
    </row>
    <row r="132" spans="3:25" ht="14.5" x14ac:dyDescent="0.35">
      <c r="C132" s="65" t="s">
        <v>40</v>
      </c>
      <c r="D132" s="51"/>
      <c r="E132" s="51"/>
      <c r="F132" s="47">
        <v>78</v>
      </c>
      <c r="G132" s="47">
        <v>77.5</v>
      </c>
      <c r="H132" s="48"/>
      <c r="I132" s="48"/>
      <c r="J132" s="47">
        <v>95</v>
      </c>
      <c r="K132" s="47">
        <v>76</v>
      </c>
      <c r="L132" s="110">
        <f t="shared" si="32"/>
        <v>80.026180000000011</v>
      </c>
      <c r="M132" s="22" t="str">
        <f t="shared" si="33"/>
        <v>warning</v>
      </c>
      <c r="N132" s="130">
        <f t="shared" si="30"/>
        <v>93.213000000000008</v>
      </c>
      <c r="O132" s="125" t="e">
        <f>#REF!</f>
        <v>#REF!</v>
      </c>
      <c r="P132" s="110">
        <f t="shared" si="34"/>
        <v>80.026180000000011</v>
      </c>
      <c r="Q132" s="126">
        <f t="shared" si="35"/>
        <v>93.213000000000008</v>
      </c>
      <c r="R132" s="119">
        <f t="shared" si="36"/>
        <v>76</v>
      </c>
      <c r="S132" s="120">
        <f t="shared" si="37"/>
        <v>93.213000000000008</v>
      </c>
      <c r="T132" s="110">
        <f t="shared" si="38"/>
        <v>86.619590000000002</v>
      </c>
      <c r="U132" s="22" t="str">
        <f t="shared" si="39"/>
        <v>warning</v>
      </c>
      <c r="V132" s="123">
        <f t="shared" si="40"/>
        <v>80.026180000000011</v>
      </c>
      <c r="W132" s="22" t="str">
        <f t="shared" si="41"/>
        <v>warning</v>
      </c>
      <c r="X132" s="110">
        <f t="shared" si="42"/>
        <v>73.432770000000005</v>
      </c>
      <c r="Y132" s="28" t="str">
        <f t="shared" si="43"/>
        <v>normal</v>
      </c>
    </row>
    <row r="133" spans="3:25" ht="14.5" x14ac:dyDescent="0.35">
      <c r="C133" s="65" t="s">
        <v>41</v>
      </c>
      <c r="D133" s="51"/>
      <c r="E133" s="51"/>
      <c r="F133" s="47">
        <v>20</v>
      </c>
      <c r="G133" s="47">
        <v>45.5</v>
      </c>
      <c r="H133" s="48"/>
      <c r="I133" s="48"/>
      <c r="J133" s="47">
        <v>40</v>
      </c>
      <c r="K133" s="47">
        <v>47</v>
      </c>
      <c r="L133" s="110">
        <f t="shared" si="32"/>
        <v>28.896179999999998</v>
      </c>
      <c r="M133" s="22" t="str">
        <f t="shared" si="33"/>
        <v>normal</v>
      </c>
      <c r="N133" s="130">
        <f t="shared" si="30"/>
        <v>42.082999999999998</v>
      </c>
      <c r="O133" s="125" t="e">
        <f>#REF!</f>
        <v>#REF!</v>
      </c>
      <c r="P133" s="110">
        <f t="shared" si="34"/>
        <v>28.896179999999998</v>
      </c>
      <c r="Q133" s="126">
        <f t="shared" si="35"/>
        <v>42.082999999999998</v>
      </c>
      <c r="R133" s="119">
        <f t="shared" si="36"/>
        <v>47</v>
      </c>
      <c r="S133" s="120">
        <f t="shared" si="37"/>
        <v>42.082999999999998</v>
      </c>
      <c r="T133" s="110">
        <f t="shared" si="38"/>
        <v>35.48959</v>
      </c>
      <c r="U133" s="22" t="str">
        <f t="shared" si="39"/>
        <v>normal</v>
      </c>
      <c r="V133" s="123">
        <f t="shared" si="40"/>
        <v>28.896179999999998</v>
      </c>
      <c r="W133" s="22" t="str">
        <f t="shared" si="41"/>
        <v>normal</v>
      </c>
      <c r="X133" s="110">
        <f t="shared" si="42"/>
        <v>22.302769999999995</v>
      </c>
      <c r="Y133" s="28" t="str">
        <f t="shared" si="43"/>
        <v>normal</v>
      </c>
    </row>
    <row r="134" spans="3:25" ht="14.5" x14ac:dyDescent="0.35">
      <c r="C134" s="65" t="s">
        <v>42</v>
      </c>
      <c r="D134" s="51"/>
      <c r="E134" s="51"/>
      <c r="F134" s="47">
        <v>68</v>
      </c>
      <c r="G134" s="47">
        <v>50.5</v>
      </c>
      <c r="H134" s="48"/>
      <c r="I134" s="48"/>
      <c r="J134" s="47">
        <v>65</v>
      </c>
      <c r="K134" s="47">
        <v>67</v>
      </c>
      <c r="L134" s="110">
        <f t="shared" si="32"/>
        <v>50.186179999999993</v>
      </c>
      <c r="M134" s="22" t="str">
        <f t="shared" si="33"/>
        <v>normal</v>
      </c>
      <c r="N134" s="130">
        <f t="shared" si="30"/>
        <v>63.37299999999999</v>
      </c>
      <c r="O134" s="125" t="e">
        <f>#REF!</f>
        <v>#REF!</v>
      </c>
      <c r="P134" s="110">
        <f t="shared" si="34"/>
        <v>50.186179999999993</v>
      </c>
      <c r="Q134" s="126">
        <f t="shared" si="35"/>
        <v>63.37299999999999</v>
      </c>
      <c r="R134" s="119">
        <f t="shared" si="36"/>
        <v>67</v>
      </c>
      <c r="S134" s="120">
        <f t="shared" si="37"/>
        <v>63.37299999999999</v>
      </c>
      <c r="T134" s="110">
        <f t="shared" si="38"/>
        <v>56.779589999999992</v>
      </c>
      <c r="U134" s="22" t="str">
        <f t="shared" si="39"/>
        <v>normal</v>
      </c>
      <c r="V134" s="123">
        <f t="shared" si="40"/>
        <v>50.186179999999993</v>
      </c>
      <c r="W134" s="22" t="str">
        <f t="shared" si="41"/>
        <v>normal</v>
      </c>
      <c r="X134" s="110">
        <f t="shared" si="42"/>
        <v>43.592769999999987</v>
      </c>
      <c r="Y134" s="28" t="str">
        <f t="shared" si="43"/>
        <v>normal</v>
      </c>
    </row>
    <row r="135" spans="3:25" ht="14.5" x14ac:dyDescent="0.35">
      <c r="C135" s="65" t="s">
        <v>43</v>
      </c>
      <c r="D135" s="51"/>
      <c r="E135" s="51"/>
      <c r="F135" s="47">
        <v>70</v>
      </c>
      <c r="G135" s="47">
        <v>67.5</v>
      </c>
      <c r="H135" s="48"/>
      <c r="I135" s="48"/>
      <c r="J135" s="47">
        <v>100</v>
      </c>
      <c r="K135" s="47">
        <v>75</v>
      </c>
      <c r="L135" s="110">
        <f t="shared" si="32"/>
        <v>66.196179999999998</v>
      </c>
      <c r="M135" s="22" t="str">
        <f t="shared" si="33"/>
        <v>normal</v>
      </c>
      <c r="N135" s="130">
        <f t="shared" si="30"/>
        <v>79.382999999999996</v>
      </c>
      <c r="O135" s="125" t="e">
        <f>#REF!</f>
        <v>#REF!</v>
      </c>
      <c r="P135" s="110">
        <f t="shared" si="34"/>
        <v>66.196179999999998</v>
      </c>
      <c r="Q135" s="126">
        <f t="shared" si="35"/>
        <v>79.382999999999996</v>
      </c>
      <c r="R135" s="119">
        <f t="shared" si="36"/>
        <v>75</v>
      </c>
      <c r="S135" s="120">
        <f t="shared" si="37"/>
        <v>79.382999999999996</v>
      </c>
      <c r="T135" s="110">
        <f t="shared" si="38"/>
        <v>72.78958999999999</v>
      </c>
      <c r="U135" s="22" t="str">
        <f t="shared" si="39"/>
        <v>normal</v>
      </c>
      <c r="V135" s="123">
        <f t="shared" si="40"/>
        <v>66.196179999999998</v>
      </c>
      <c r="W135" s="22" t="str">
        <f t="shared" si="41"/>
        <v>normal</v>
      </c>
      <c r="X135" s="110">
        <f t="shared" si="42"/>
        <v>59.602769999999992</v>
      </c>
      <c r="Y135" s="28" t="str">
        <f t="shared" si="43"/>
        <v>normal</v>
      </c>
    </row>
    <row r="136" spans="3:25" ht="14.5" x14ac:dyDescent="0.35">
      <c r="C136" s="65" t="s">
        <v>44</v>
      </c>
      <c r="D136" s="51"/>
      <c r="E136" s="51"/>
      <c r="F136" s="47">
        <v>93</v>
      </c>
      <c r="G136" s="47">
        <v>71</v>
      </c>
      <c r="H136" s="48"/>
      <c r="I136" s="48"/>
      <c r="J136" s="47">
        <v>100</v>
      </c>
      <c r="K136" s="47">
        <v>75</v>
      </c>
      <c r="L136" s="110">
        <f t="shared" si="32"/>
        <v>74.936180000000007</v>
      </c>
      <c r="M136" s="22" t="str">
        <f t="shared" si="33"/>
        <v>normal</v>
      </c>
      <c r="N136" s="130">
        <f t="shared" si="30"/>
        <v>88.123000000000005</v>
      </c>
      <c r="O136" s="125" t="e">
        <f>#REF!</f>
        <v>#REF!</v>
      </c>
      <c r="P136" s="110">
        <f t="shared" si="34"/>
        <v>74.936180000000007</v>
      </c>
      <c r="Q136" s="126">
        <f t="shared" si="35"/>
        <v>88.123000000000005</v>
      </c>
      <c r="R136" s="119">
        <f t="shared" si="36"/>
        <v>75</v>
      </c>
      <c r="S136" s="120">
        <f t="shared" si="37"/>
        <v>88.123000000000005</v>
      </c>
      <c r="T136" s="110">
        <f t="shared" si="38"/>
        <v>81.529589999999999</v>
      </c>
      <c r="U136" s="22" t="str">
        <f t="shared" si="39"/>
        <v>warning</v>
      </c>
      <c r="V136" s="123">
        <f t="shared" si="40"/>
        <v>74.936180000000007</v>
      </c>
      <c r="W136" s="22" t="str">
        <f t="shared" si="41"/>
        <v>normal</v>
      </c>
      <c r="X136" s="110">
        <f t="shared" si="42"/>
        <v>68.342770000000002</v>
      </c>
      <c r="Y136" s="28" t="str">
        <f t="shared" si="43"/>
        <v>normal</v>
      </c>
    </row>
    <row r="137" spans="3:25" ht="14.5" x14ac:dyDescent="0.35">
      <c r="C137" s="65" t="s">
        <v>45</v>
      </c>
      <c r="D137" s="51"/>
      <c r="E137" s="51"/>
      <c r="F137" s="47">
        <v>73</v>
      </c>
      <c r="G137" s="47">
        <v>68.5</v>
      </c>
      <c r="H137" s="48"/>
      <c r="I137" s="48"/>
      <c r="J137" s="47">
        <v>85</v>
      </c>
      <c r="K137" s="47">
        <v>75</v>
      </c>
      <c r="L137" s="110">
        <f t="shared" si="32"/>
        <v>58.146180000000015</v>
      </c>
      <c r="M137" s="22" t="str">
        <f t="shared" si="33"/>
        <v>normal</v>
      </c>
      <c r="N137" s="130">
        <f t="shared" si="30"/>
        <v>71.333000000000013</v>
      </c>
      <c r="O137" s="125" t="e">
        <f>#REF!</f>
        <v>#REF!</v>
      </c>
      <c r="P137" s="110">
        <f t="shared" si="34"/>
        <v>58.146180000000015</v>
      </c>
      <c r="Q137" s="126">
        <f t="shared" si="35"/>
        <v>71.333000000000013</v>
      </c>
      <c r="R137" s="119">
        <f t="shared" si="36"/>
        <v>75</v>
      </c>
      <c r="S137" s="120">
        <f t="shared" si="37"/>
        <v>71.333000000000013</v>
      </c>
      <c r="T137" s="110">
        <f t="shared" si="38"/>
        <v>64.739590000000007</v>
      </c>
      <c r="U137" s="22" t="str">
        <f t="shared" si="39"/>
        <v>normal</v>
      </c>
      <c r="V137" s="123">
        <f t="shared" si="40"/>
        <v>58.146180000000015</v>
      </c>
      <c r="W137" s="22" t="str">
        <f t="shared" si="41"/>
        <v>normal</v>
      </c>
      <c r="X137" s="110">
        <f t="shared" si="42"/>
        <v>51.55277000000001</v>
      </c>
      <c r="Y137" s="28" t="str">
        <f t="shared" si="43"/>
        <v>normal</v>
      </c>
    </row>
    <row r="138" spans="3:25" ht="14.5" x14ac:dyDescent="0.35">
      <c r="C138" s="65" t="s">
        <v>46</v>
      </c>
      <c r="D138" s="51"/>
      <c r="E138" s="51"/>
      <c r="F138" s="47">
        <v>58</v>
      </c>
      <c r="G138" s="47">
        <v>50</v>
      </c>
      <c r="H138" s="48"/>
      <c r="I138" s="48"/>
      <c r="J138" s="47">
        <v>75</v>
      </c>
      <c r="K138" s="47">
        <v>59</v>
      </c>
      <c r="L138" s="110">
        <f t="shared" si="32"/>
        <v>46.066179999999989</v>
      </c>
      <c r="M138" s="22" t="str">
        <f t="shared" si="33"/>
        <v>normal</v>
      </c>
      <c r="N138" s="130">
        <f t="shared" si="30"/>
        <v>59.252999999999993</v>
      </c>
      <c r="O138" s="125" t="e">
        <f>#REF!</f>
        <v>#REF!</v>
      </c>
      <c r="P138" s="110">
        <f t="shared" si="34"/>
        <v>46.066179999999989</v>
      </c>
      <c r="Q138" s="126">
        <f t="shared" si="35"/>
        <v>59.252999999999993</v>
      </c>
      <c r="R138" s="119">
        <f t="shared" si="36"/>
        <v>59</v>
      </c>
      <c r="S138" s="120">
        <f t="shared" si="37"/>
        <v>59.252999999999993</v>
      </c>
      <c r="T138" s="110">
        <f t="shared" si="38"/>
        <v>52.659589999999994</v>
      </c>
      <c r="U138" s="22" t="str">
        <f t="shared" si="39"/>
        <v>normal</v>
      </c>
      <c r="V138" s="123">
        <f t="shared" si="40"/>
        <v>46.066179999999989</v>
      </c>
      <c r="W138" s="22" t="str">
        <f t="shared" si="41"/>
        <v>normal</v>
      </c>
      <c r="X138" s="110">
        <f t="shared" si="42"/>
        <v>39.47276999999999</v>
      </c>
      <c r="Y138" s="28" t="str">
        <f t="shared" si="43"/>
        <v>normal</v>
      </c>
    </row>
    <row r="139" spans="3:25" ht="14.5" x14ac:dyDescent="0.35">
      <c r="C139" s="65" t="s">
        <v>47</v>
      </c>
      <c r="D139" s="51"/>
      <c r="E139" s="51"/>
      <c r="F139" s="47">
        <v>98</v>
      </c>
      <c r="G139" s="47">
        <v>75</v>
      </c>
      <c r="H139" s="48"/>
      <c r="I139" s="48"/>
      <c r="J139" s="47">
        <v>100</v>
      </c>
      <c r="K139" s="47">
        <v>78</v>
      </c>
      <c r="L139" s="110">
        <f t="shared" si="32"/>
        <v>75.896180000000001</v>
      </c>
      <c r="M139" s="22" t="str">
        <f t="shared" si="33"/>
        <v>normal</v>
      </c>
      <c r="N139" s="130">
        <f t="shared" si="30"/>
        <v>89.082999999999998</v>
      </c>
      <c r="O139" s="125" t="e">
        <f>#REF!</f>
        <v>#REF!</v>
      </c>
      <c r="P139" s="110">
        <f t="shared" si="34"/>
        <v>75.896180000000001</v>
      </c>
      <c r="Q139" s="126">
        <f t="shared" si="35"/>
        <v>89.082999999999998</v>
      </c>
      <c r="R139" s="119">
        <f t="shared" si="36"/>
        <v>78</v>
      </c>
      <c r="S139" s="120">
        <f t="shared" si="37"/>
        <v>89.082999999999998</v>
      </c>
      <c r="T139" s="110">
        <f t="shared" si="38"/>
        <v>82.489589999999993</v>
      </c>
      <c r="U139" s="22" t="str">
        <f t="shared" si="39"/>
        <v>warning</v>
      </c>
      <c r="V139" s="123">
        <f t="shared" si="40"/>
        <v>75.896180000000001</v>
      </c>
      <c r="W139" s="22" t="str">
        <f t="shared" si="41"/>
        <v>normal</v>
      </c>
      <c r="X139" s="110">
        <f t="shared" si="42"/>
        <v>69.302769999999995</v>
      </c>
      <c r="Y139" s="28" t="str">
        <f t="shared" si="43"/>
        <v>normal</v>
      </c>
    </row>
    <row r="140" spans="3:25" ht="14.5" x14ac:dyDescent="0.35">
      <c r="C140" s="65" t="s">
        <v>48</v>
      </c>
      <c r="D140" s="51"/>
      <c r="E140" s="51"/>
      <c r="F140" s="47">
        <v>95</v>
      </c>
      <c r="G140" s="47">
        <v>76.5</v>
      </c>
      <c r="H140" s="48"/>
      <c r="I140" s="48"/>
      <c r="J140" s="47">
        <v>90</v>
      </c>
      <c r="K140" s="47">
        <v>78</v>
      </c>
      <c r="L140" s="110">
        <f t="shared" si="32"/>
        <v>72.936180000000007</v>
      </c>
      <c r="M140" s="22" t="str">
        <f t="shared" si="33"/>
        <v>normal</v>
      </c>
      <c r="N140" s="130">
        <f t="shared" si="30"/>
        <v>86.123000000000005</v>
      </c>
      <c r="O140" s="125" t="e">
        <f>#REF!</f>
        <v>#REF!</v>
      </c>
      <c r="P140" s="110">
        <f t="shared" si="34"/>
        <v>72.936180000000007</v>
      </c>
      <c r="Q140" s="126">
        <f t="shared" si="35"/>
        <v>86.123000000000005</v>
      </c>
      <c r="R140" s="119">
        <f t="shared" si="36"/>
        <v>78</v>
      </c>
      <c r="S140" s="120">
        <f t="shared" si="37"/>
        <v>86.123000000000005</v>
      </c>
      <c r="T140" s="110">
        <f t="shared" si="38"/>
        <v>79.529589999999999</v>
      </c>
      <c r="U140" s="22" t="str">
        <f t="shared" si="39"/>
        <v>warning</v>
      </c>
      <c r="V140" s="123">
        <f t="shared" si="40"/>
        <v>72.936180000000007</v>
      </c>
      <c r="W140" s="22" t="str">
        <f t="shared" si="41"/>
        <v>normal</v>
      </c>
      <c r="X140" s="110">
        <f t="shared" si="42"/>
        <v>66.342770000000002</v>
      </c>
      <c r="Y140" s="28" t="str">
        <f t="shared" si="43"/>
        <v>normal</v>
      </c>
    </row>
    <row r="141" spans="3:25" ht="14.5" x14ac:dyDescent="0.35">
      <c r="C141" s="65" t="s">
        <v>214</v>
      </c>
      <c r="D141" s="51"/>
      <c r="E141" s="51"/>
      <c r="F141" s="47">
        <v>40</v>
      </c>
      <c r="G141" s="47">
        <v>55.5</v>
      </c>
      <c r="H141" s="48"/>
      <c r="I141" s="48"/>
      <c r="J141" s="47">
        <v>85</v>
      </c>
      <c r="K141" s="47">
        <v>65</v>
      </c>
      <c r="L141" s="110">
        <f t="shared" si="32"/>
        <v>50.856180000000009</v>
      </c>
      <c r="M141" s="22" t="str">
        <f t="shared" si="33"/>
        <v>normal</v>
      </c>
      <c r="N141" s="130">
        <f t="shared" si="30"/>
        <v>64.043000000000006</v>
      </c>
      <c r="O141" s="125" t="e">
        <f>#REF!</f>
        <v>#REF!</v>
      </c>
      <c r="P141" s="110">
        <f t="shared" si="34"/>
        <v>50.856180000000009</v>
      </c>
      <c r="Q141" s="126">
        <f t="shared" si="35"/>
        <v>64.043000000000006</v>
      </c>
      <c r="R141" s="119">
        <f t="shared" si="36"/>
        <v>65</v>
      </c>
      <c r="S141" s="120">
        <f t="shared" si="37"/>
        <v>64.043000000000006</v>
      </c>
      <c r="T141" s="110">
        <f t="shared" si="38"/>
        <v>57.449590000000008</v>
      </c>
      <c r="U141" s="22" t="str">
        <f t="shared" si="39"/>
        <v>normal</v>
      </c>
      <c r="V141" s="123">
        <f t="shared" si="40"/>
        <v>50.856180000000009</v>
      </c>
      <c r="W141" s="22" t="str">
        <f t="shared" si="41"/>
        <v>normal</v>
      </c>
      <c r="X141" s="110">
        <f t="shared" si="42"/>
        <v>44.262770000000003</v>
      </c>
      <c r="Y141" s="28" t="str">
        <f t="shared" si="43"/>
        <v>normal</v>
      </c>
    </row>
    <row r="142" spans="3:25" ht="14.5" x14ac:dyDescent="0.35">
      <c r="C142" s="65" t="s">
        <v>215</v>
      </c>
      <c r="D142" s="51"/>
      <c r="E142" s="51"/>
      <c r="F142" s="47">
        <v>95</v>
      </c>
      <c r="G142" s="47">
        <v>79.5</v>
      </c>
      <c r="H142" s="48"/>
      <c r="I142" s="48"/>
      <c r="J142" s="47">
        <v>100</v>
      </c>
      <c r="K142" s="47">
        <v>80</v>
      </c>
      <c r="L142" s="110">
        <f t="shared" si="32"/>
        <v>73.856180000000009</v>
      </c>
      <c r="M142" s="22" t="str">
        <f t="shared" si="33"/>
        <v>normal</v>
      </c>
      <c r="N142" s="130">
        <f t="shared" si="30"/>
        <v>87.043000000000006</v>
      </c>
      <c r="O142" s="125" t="e">
        <f>#REF!</f>
        <v>#REF!</v>
      </c>
      <c r="P142" s="110">
        <f t="shared" si="34"/>
        <v>73.856180000000009</v>
      </c>
      <c r="Q142" s="126">
        <f t="shared" si="35"/>
        <v>87.043000000000006</v>
      </c>
      <c r="R142" s="119">
        <f t="shared" si="36"/>
        <v>80</v>
      </c>
      <c r="S142" s="120">
        <f t="shared" si="37"/>
        <v>87.043000000000006</v>
      </c>
      <c r="T142" s="110">
        <f t="shared" si="38"/>
        <v>80.449590000000001</v>
      </c>
      <c r="U142" s="22" t="str">
        <f t="shared" si="39"/>
        <v>warning</v>
      </c>
      <c r="V142" s="123">
        <f t="shared" si="40"/>
        <v>73.856180000000009</v>
      </c>
      <c r="W142" s="22" t="str">
        <f t="shared" si="41"/>
        <v>normal</v>
      </c>
      <c r="X142" s="110">
        <f t="shared" si="42"/>
        <v>67.262770000000003</v>
      </c>
      <c r="Y142" s="28" t="str">
        <f t="shared" si="43"/>
        <v>normal</v>
      </c>
    </row>
    <row r="143" spans="3:25" ht="14.5" x14ac:dyDescent="0.35">
      <c r="C143" s="65" t="s">
        <v>216</v>
      </c>
      <c r="D143" s="51"/>
      <c r="E143" s="51"/>
      <c r="F143" s="47">
        <v>50</v>
      </c>
      <c r="G143" s="47">
        <v>51.5</v>
      </c>
      <c r="H143" s="48"/>
      <c r="I143" s="48"/>
      <c r="J143" s="47">
        <v>90</v>
      </c>
      <c r="K143" s="47">
        <v>69</v>
      </c>
      <c r="L143" s="110">
        <f t="shared" si="32"/>
        <v>63.106180000000009</v>
      </c>
      <c r="M143" s="22" t="str">
        <f t="shared" si="33"/>
        <v>normal</v>
      </c>
      <c r="N143" s="130">
        <f t="shared" si="30"/>
        <v>76.293000000000006</v>
      </c>
      <c r="O143" s="125" t="e">
        <f>#REF!</f>
        <v>#REF!</v>
      </c>
      <c r="P143" s="110">
        <f t="shared" si="34"/>
        <v>63.106180000000009</v>
      </c>
      <c r="Q143" s="126">
        <f t="shared" si="35"/>
        <v>76.293000000000006</v>
      </c>
      <c r="R143" s="119">
        <f t="shared" si="36"/>
        <v>69</v>
      </c>
      <c r="S143" s="120">
        <f t="shared" si="37"/>
        <v>76.293000000000006</v>
      </c>
      <c r="T143" s="110">
        <f t="shared" si="38"/>
        <v>69.699590000000001</v>
      </c>
      <c r="U143" s="22" t="str">
        <f t="shared" si="39"/>
        <v>warning</v>
      </c>
      <c r="V143" s="123">
        <f t="shared" si="40"/>
        <v>63.106180000000009</v>
      </c>
      <c r="W143" s="22" t="str">
        <f t="shared" si="41"/>
        <v>normal</v>
      </c>
      <c r="X143" s="110">
        <f t="shared" si="42"/>
        <v>56.512770000000003</v>
      </c>
      <c r="Y143" s="28" t="str">
        <f t="shared" si="43"/>
        <v>normal</v>
      </c>
    </row>
    <row r="144" spans="3:25" ht="14.5" x14ac:dyDescent="0.35">
      <c r="C144" s="65" t="s">
        <v>217</v>
      </c>
      <c r="D144" s="51"/>
      <c r="E144" s="51"/>
      <c r="F144" s="47">
        <v>70</v>
      </c>
      <c r="G144" s="47">
        <v>74.5</v>
      </c>
      <c r="H144" s="48"/>
      <c r="I144" s="48"/>
      <c r="J144" s="47">
        <v>70</v>
      </c>
      <c r="K144" s="47">
        <v>71</v>
      </c>
      <c r="L144" s="110">
        <f t="shared" si="32"/>
        <v>67.146180000000001</v>
      </c>
      <c r="M144" s="22" t="str">
        <f t="shared" si="33"/>
        <v>normal</v>
      </c>
      <c r="N144" s="130">
        <f t="shared" si="30"/>
        <v>80.332999999999998</v>
      </c>
      <c r="O144" s="125" t="e">
        <f>#REF!</f>
        <v>#REF!</v>
      </c>
      <c r="P144" s="110">
        <f t="shared" si="34"/>
        <v>67.146180000000001</v>
      </c>
      <c r="Q144" s="126">
        <f t="shared" si="35"/>
        <v>80.332999999999998</v>
      </c>
      <c r="R144" s="119">
        <f t="shared" si="36"/>
        <v>71</v>
      </c>
      <c r="S144" s="120">
        <f t="shared" si="37"/>
        <v>80.332999999999998</v>
      </c>
      <c r="T144" s="110">
        <f t="shared" si="38"/>
        <v>73.739589999999993</v>
      </c>
      <c r="U144" s="22" t="str">
        <f t="shared" si="39"/>
        <v>warning</v>
      </c>
      <c r="V144" s="123">
        <f t="shared" si="40"/>
        <v>67.146180000000001</v>
      </c>
      <c r="W144" s="22" t="str">
        <f t="shared" si="41"/>
        <v>normal</v>
      </c>
      <c r="X144" s="110">
        <f t="shared" si="42"/>
        <v>60.552769999999995</v>
      </c>
      <c r="Y144" s="28" t="str">
        <f t="shared" si="43"/>
        <v>normal</v>
      </c>
    </row>
    <row r="145" spans="3:25" ht="14.5" x14ac:dyDescent="0.35">
      <c r="C145" s="65" t="s">
        <v>218</v>
      </c>
      <c r="D145" s="51"/>
      <c r="E145" s="51"/>
      <c r="F145" s="47">
        <v>40</v>
      </c>
      <c r="G145" s="47">
        <v>57</v>
      </c>
      <c r="H145" s="48"/>
      <c r="I145" s="48"/>
      <c r="J145" s="47">
        <v>60</v>
      </c>
      <c r="K145" s="47">
        <v>52</v>
      </c>
      <c r="L145" s="110">
        <f t="shared" si="32"/>
        <v>40.896180000000001</v>
      </c>
      <c r="M145" s="22" t="str">
        <f t="shared" si="33"/>
        <v>normal</v>
      </c>
      <c r="N145" s="130">
        <f t="shared" si="30"/>
        <v>54.082999999999998</v>
      </c>
      <c r="O145" s="125" t="e">
        <f>#REF!</f>
        <v>#REF!</v>
      </c>
      <c r="P145" s="110">
        <f t="shared" si="34"/>
        <v>40.896180000000001</v>
      </c>
      <c r="Q145" s="126">
        <f t="shared" si="35"/>
        <v>54.082999999999998</v>
      </c>
      <c r="R145" s="119">
        <f t="shared" si="36"/>
        <v>52</v>
      </c>
      <c r="S145" s="120">
        <f t="shared" si="37"/>
        <v>54.082999999999998</v>
      </c>
      <c r="T145" s="110">
        <f t="shared" si="38"/>
        <v>47.48959</v>
      </c>
      <c r="U145" s="22" t="str">
        <f t="shared" si="39"/>
        <v>normal</v>
      </c>
      <c r="V145" s="123">
        <f t="shared" si="40"/>
        <v>40.896180000000001</v>
      </c>
      <c r="W145" s="22" t="str">
        <f t="shared" si="41"/>
        <v>normal</v>
      </c>
      <c r="X145" s="110">
        <f t="shared" si="42"/>
        <v>34.302769999999995</v>
      </c>
      <c r="Y145" s="28" t="str">
        <f t="shared" si="43"/>
        <v>normal</v>
      </c>
    </row>
    <row r="146" spans="3:25" ht="14.5" x14ac:dyDescent="0.35">
      <c r="C146" s="65" t="s">
        <v>219</v>
      </c>
      <c r="D146" s="51"/>
      <c r="E146" s="51"/>
      <c r="F146" s="47">
        <v>48</v>
      </c>
      <c r="G146" s="47">
        <v>57.5</v>
      </c>
      <c r="H146" s="48"/>
      <c r="I146" s="48"/>
      <c r="J146" s="47">
        <v>40</v>
      </c>
      <c r="K146" s="47">
        <v>41</v>
      </c>
      <c r="L146" s="110">
        <f t="shared" si="32"/>
        <v>41.436179999999993</v>
      </c>
      <c r="M146" s="22" t="str">
        <f t="shared" si="33"/>
        <v>warning</v>
      </c>
      <c r="N146" s="130">
        <f t="shared" si="30"/>
        <v>54.622999999999998</v>
      </c>
      <c r="O146" s="125" t="e">
        <f>#REF!</f>
        <v>#REF!</v>
      </c>
      <c r="P146" s="110">
        <f t="shared" si="34"/>
        <v>41.436179999999993</v>
      </c>
      <c r="Q146" s="126">
        <f t="shared" si="35"/>
        <v>54.622999999999998</v>
      </c>
      <c r="R146" s="119">
        <f t="shared" si="36"/>
        <v>41</v>
      </c>
      <c r="S146" s="120">
        <f t="shared" si="37"/>
        <v>54.622999999999998</v>
      </c>
      <c r="T146" s="110">
        <f t="shared" si="38"/>
        <v>48.029589999999999</v>
      </c>
      <c r="U146" s="22" t="str">
        <f t="shared" si="39"/>
        <v>warning</v>
      </c>
      <c r="V146" s="123">
        <f t="shared" si="40"/>
        <v>41.436179999999993</v>
      </c>
      <c r="W146" s="22" t="str">
        <f t="shared" si="41"/>
        <v>warning</v>
      </c>
      <c r="X146" s="110">
        <f t="shared" si="42"/>
        <v>34.842769999999994</v>
      </c>
      <c r="Y146" s="28" t="str">
        <f t="shared" si="43"/>
        <v>normal</v>
      </c>
    </row>
    <row r="147" spans="3:25" ht="14.5" x14ac:dyDescent="0.35">
      <c r="C147" s="65" t="s">
        <v>220</v>
      </c>
      <c r="D147" s="51"/>
      <c r="E147" s="51"/>
      <c r="F147" s="47">
        <v>83</v>
      </c>
      <c r="G147" s="47">
        <v>68.5</v>
      </c>
      <c r="H147" s="48"/>
      <c r="I147" s="48"/>
      <c r="J147" s="47">
        <v>95</v>
      </c>
      <c r="K147" s="47">
        <v>78</v>
      </c>
      <c r="L147" s="110">
        <f t="shared" si="32"/>
        <v>67.276180000000011</v>
      </c>
      <c r="M147" s="22" t="str">
        <f t="shared" si="33"/>
        <v>normal</v>
      </c>
      <c r="N147" s="130">
        <f t="shared" si="30"/>
        <v>80.463000000000008</v>
      </c>
      <c r="O147" s="125" t="e">
        <f>#REF!</f>
        <v>#REF!</v>
      </c>
      <c r="P147" s="110">
        <f t="shared" si="34"/>
        <v>67.276180000000011</v>
      </c>
      <c r="Q147" s="126">
        <f t="shared" si="35"/>
        <v>80.463000000000008</v>
      </c>
      <c r="R147" s="119">
        <f t="shared" si="36"/>
        <v>78</v>
      </c>
      <c r="S147" s="120">
        <f t="shared" si="37"/>
        <v>80.463000000000008</v>
      </c>
      <c r="T147" s="110">
        <f t="shared" si="38"/>
        <v>73.869590000000002</v>
      </c>
      <c r="U147" s="22" t="str">
        <f t="shared" si="39"/>
        <v>normal</v>
      </c>
      <c r="V147" s="123">
        <f t="shared" si="40"/>
        <v>67.276180000000011</v>
      </c>
      <c r="W147" s="22" t="str">
        <f t="shared" si="41"/>
        <v>normal</v>
      </c>
      <c r="X147" s="110">
        <f t="shared" si="42"/>
        <v>60.682770000000005</v>
      </c>
      <c r="Y147" s="28" t="str">
        <f t="shared" si="43"/>
        <v>normal</v>
      </c>
    </row>
    <row r="148" spans="3:25" ht="14.5" x14ac:dyDescent="0.35">
      <c r="C148" s="65" t="s">
        <v>238</v>
      </c>
      <c r="D148" s="51"/>
      <c r="E148" s="51"/>
      <c r="F148" s="47">
        <v>100</v>
      </c>
      <c r="G148" s="47">
        <v>80</v>
      </c>
      <c r="H148" s="48"/>
      <c r="I148" s="48"/>
      <c r="J148" s="47">
        <v>100</v>
      </c>
      <c r="K148" s="47">
        <v>76</v>
      </c>
      <c r="L148" s="110">
        <f t="shared" si="32"/>
        <v>77.73617999999999</v>
      </c>
      <c r="M148" s="22" t="str">
        <f t="shared" si="33"/>
        <v>warning</v>
      </c>
      <c r="N148" s="130">
        <f t="shared" si="30"/>
        <v>90.922999999999988</v>
      </c>
      <c r="O148" s="125" t="e">
        <f>#REF!</f>
        <v>#REF!</v>
      </c>
      <c r="P148" s="110">
        <f t="shared" si="34"/>
        <v>77.73617999999999</v>
      </c>
      <c r="Q148" s="126">
        <f t="shared" si="35"/>
        <v>90.922999999999988</v>
      </c>
      <c r="R148" s="119">
        <f t="shared" si="36"/>
        <v>76</v>
      </c>
      <c r="S148" s="120">
        <f t="shared" si="37"/>
        <v>90.922999999999988</v>
      </c>
      <c r="T148" s="110">
        <f t="shared" si="38"/>
        <v>84.329589999999982</v>
      </c>
      <c r="U148" s="22" t="str">
        <f t="shared" si="39"/>
        <v>warning</v>
      </c>
      <c r="V148" s="123">
        <f t="shared" si="40"/>
        <v>77.73617999999999</v>
      </c>
      <c r="W148" s="22" t="str">
        <f t="shared" si="41"/>
        <v>warning</v>
      </c>
      <c r="X148" s="110">
        <f t="shared" si="42"/>
        <v>71.142769999999985</v>
      </c>
      <c r="Y148" s="28" t="str">
        <f t="shared" si="43"/>
        <v>normal</v>
      </c>
    </row>
    <row r="149" spans="3:25" ht="14.5" x14ac:dyDescent="0.35">
      <c r="C149" s="65" t="s">
        <v>239</v>
      </c>
      <c r="D149" s="51"/>
      <c r="E149" s="51"/>
      <c r="F149" s="47">
        <v>88</v>
      </c>
      <c r="G149" s="47">
        <v>77.5</v>
      </c>
      <c r="H149" s="48"/>
      <c r="I149" s="48"/>
      <c r="J149" s="47">
        <v>100</v>
      </c>
      <c r="K149" s="47">
        <v>80</v>
      </c>
      <c r="L149" s="110">
        <f t="shared" si="32"/>
        <v>73.186180000000007</v>
      </c>
      <c r="M149" s="22" t="str">
        <f t="shared" si="33"/>
        <v>normal</v>
      </c>
      <c r="N149" s="130">
        <f t="shared" si="30"/>
        <v>86.373000000000005</v>
      </c>
      <c r="O149" s="125" t="e">
        <f>#REF!</f>
        <v>#REF!</v>
      </c>
      <c r="P149" s="110">
        <f t="shared" si="34"/>
        <v>73.186180000000007</v>
      </c>
      <c r="Q149" s="126">
        <f t="shared" si="35"/>
        <v>86.373000000000005</v>
      </c>
      <c r="R149" s="119">
        <f t="shared" si="36"/>
        <v>80</v>
      </c>
      <c r="S149" s="120">
        <f t="shared" si="37"/>
        <v>86.373000000000005</v>
      </c>
      <c r="T149" s="110">
        <f t="shared" si="38"/>
        <v>79.779589999999999</v>
      </c>
      <c r="U149" s="22" t="str">
        <f t="shared" si="39"/>
        <v>normal</v>
      </c>
      <c r="V149" s="123">
        <f t="shared" si="40"/>
        <v>73.186180000000007</v>
      </c>
      <c r="W149" s="22" t="str">
        <f t="shared" si="41"/>
        <v>normal</v>
      </c>
      <c r="X149" s="110">
        <f t="shared" si="42"/>
        <v>66.592770000000002</v>
      </c>
      <c r="Y149" s="28" t="str">
        <f t="shared" si="43"/>
        <v>normal</v>
      </c>
    </row>
    <row r="150" spans="3:25" ht="14.5" x14ac:dyDescent="0.35">
      <c r="C150" s="65" t="s">
        <v>240</v>
      </c>
      <c r="D150" s="51"/>
      <c r="E150" s="51"/>
      <c r="F150" s="47">
        <v>83</v>
      </c>
      <c r="G150" s="47">
        <v>78.5</v>
      </c>
      <c r="H150" s="48"/>
      <c r="I150" s="48"/>
      <c r="J150" s="47">
        <v>100</v>
      </c>
      <c r="K150" s="47">
        <v>79</v>
      </c>
      <c r="L150" s="110">
        <f t="shared" si="32"/>
        <v>70.526179999999997</v>
      </c>
      <c r="M150" s="22" t="str">
        <f t="shared" si="33"/>
        <v>normal</v>
      </c>
      <c r="N150" s="130">
        <f t="shared" si="30"/>
        <v>83.712999999999994</v>
      </c>
      <c r="O150" s="125" t="e">
        <f>#REF!</f>
        <v>#REF!</v>
      </c>
      <c r="P150" s="110">
        <f t="shared" si="34"/>
        <v>70.526179999999997</v>
      </c>
      <c r="Q150" s="126">
        <f t="shared" si="35"/>
        <v>83.712999999999994</v>
      </c>
      <c r="R150" s="119">
        <f t="shared" si="36"/>
        <v>79</v>
      </c>
      <c r="S150" s="120">
        <f t="shared" si="37"/>
        <v>83.712999999999994</v>
      </c>
      <c r="T150" s="110">
        <f t="shared" si="38"/>
        <v>77.119589999999988</v>
      </c>
      <c r="U150" s="22" t="str">
        <f t="shared" si="39"/>
        <v>normal</v>
      </c>
      <c r="V150" s="123">
        <f t="shared" si="40"/>
        <v>70.526179999999997</v>
      </c>
      <c r="W150" s="22" t="str">
        <f t="shared" si="41"/>
        <v>normal</v>
      </c>
      <c r="X150" s="110">
        <f t="shared" si="42"/>
        <v>63.932769999999991</v>
      </c>
      <c r="Y150" s="28" t="str">
        <f t="shared" si="43"/>
        <v>normal</v>
      </c>
    </row>
    <row r="151" spans="3:25" ht="14.5" x14ac:dyDescent="0.35">
      <c r="C151" s="65" t="s">
        <v>241</v>
      </c>
      <c r="D151" s="51"/>
      <c r="E151" s="51"/>
      <c r="F151" s="47">
        <v>28</v>
      </c>
      <c r="G151" s="47">
        <v>30.5</v>
      </c>
      <c r="H151" s="48"/>
      <c r="I151" s="48"/>
      <c r="J151" s="47">
        <v>50</v>
      </c>
      <c r="K151" s="47">
        <v>47</v>
      </c>
      <c r="L151" s="110">
        <f t="shared" si="32"/>
        <v>26.106179999999998</v>
      </c>
      <c r="M151" s="22" t="str">
        <f t="shared" si="33"/>
        <v>normal</v>
      </c>
      <c r="N151" s="130">
        <f t="shared" si="30"/>
        <v>39.292999999999999</v>
      </c>
      <c r="O151" s="125" t="e">
        <f>#REF!</f>
        <v>#REF!</v>
      </c>
      <c r="P151" s="110">
        <f t="shared" si="34"/>
        <v>26.106179999999998</v>
      </c>
      <c r="Q151" s="126">
        <f t="shared" si="35"/>
        <v>39.292999999999999</v>
      </c>
      <c r="R151" s="119">
        <f t="shared" si="36"/>
        <v>47</v>
      </c>
      <c r="S151" s="120">
        <f t="shared" si="37"/>
        <v>39.292999999999999</v>
      </c>
      <c r="T151" s="110">
        <f t="shared" si="38"/>
        <v>32.699590000000001</v>
      </c>
      <c r="U151" s="22" t="str">
        <f t="shared" si="39"/>
        <v>normal</v>
      </c>
      <c r="V151" s="123">
        <f t="shared" si="40"/>
        <v>26.106179999999998</v>
      </c>
      <c r="W151" s="22" t="str">
        <f t="shared" si="41"/>
        <v>normal</v>
      </c>
      <c r="X151" s="110">
        <f t="shared" si="42"/>
        <v>19.512769999999996</v>
      </c>
      <c r="Y151" s="28" t="str">
        <f t="shared" si="43"/>
        <v>normal</v>
      </c>
    </row>
    <row r="152" spans="3:25" ht="14.5" x14ac:dyDescent="0.35">
      <c r="C152" s="65" t="s">
        <v>242</v>
      </c>
      <c r="D152" s="51"/>
      <c r="E152" s="51"/>
      <c r="F152" s="47">
        <v>45</v>
      </c>
      <c r="G152" s="47">
        <v>43.5</v>
      </c>
      <c r="H152" s="48"/>
      <c r="I152" s="48"/>
      <c r="J152" s="47">
        <v>50</v>
      </c>
      <c r="K152" s="47">
        <v>45</v>
      </c>
      <c r="L152" s="110">
        <f t="shared" si="32"/>
        <v>44.896180000000001</v>
      </c>
      <c r="M152" s="22" t="str">
        <f t="shared" si="33"/>
        <v>normal</v>
      </c>
      <c r="N152" s="130">
        <f t="shared" si="30"/>
        <v>58.082999999999998</v>
      </c>
      <c r="O152" s="125" t="e">
        <f>#REF!</f>
        <v>#REF!</v>
      </c>
      <c r="P152" s="110">
        <f t="shared" si="34"/>
        <v>44.896180000000001</v>
      </c>
      <c r="Q152" s="126">
        <f t="shared" si="35"/>
        <v>58.082999999999998</v>
      </c>
      <c r="R152" s="119">
        <f t="shared" si="36"/>
        <v>45</v>
      </c>
      <c r="S152" s="120">
        <f t="shared" si="37"/>
        <v>58.082999999999998</v>
      </c>
      <c r="T152" s="110">
        <f t="shared" si="38"/>
        <v>51.48959</v>
      </c>
      <c r="U152" s="22" t="str">
        <f t="shared" si="39"/>
        <v>warning</v>
      </c>
      <c r="V152" s="123">
        <f t="shared" si="40"/>
        <v>44.896180000000001</v>
      </c>
      <c r="W152" s="22" t="str">
        <f t="shared" si="41"/>
        <v>normal</v>
      </c>
      <c r="X152" s="110">
        <f t="shared" si="42"/>
        <v>38.302769999999995</v>
      </c>
      <c r="Y152" s="28" t="str">
        <f t="shared" si="43"/>
        <v>normal</v>
      </c>
    </row>
    <row r="153" spans="3:25" ht="14.5" x14ac:dyDescent="0.35">
      <c r="C153" s="65" t="s">
        <v>243</v>
      </c>
      <c r="D153" s="51"/>
      <c r="E153" s="51"/>
      <c r="F153" s="47">
        <v>63</v>
      </c>
      <c r="G153" s="47">
        <v>71.5</v>
      </c>
      <c r="H153" s="48"/>
      <c r="I153" s="48"/>
      <c r="J153" s="47">
        <v>90</v>
      </c>
      <c r="K153" s="47">
        <v>73</v>
      </c>
      <c r="L153" s="110">
        <f t="shared" si="32"/>
        <v>66.736180000000004</v>
      </c>
      <c r="M153" s="22" t="str">
        <f t="shared" si="33"/>
        <v>normal</v>
      </c>
      <c r="N153" s="130">
        <f t="shared" si="30"/>
        <v>79.923000000000002</v>
      </c>
      <c r="O153" s="125" t="e">
        <f>#REF!</f>
        <v>#REF!</v>
      </c>
      <c r="P153" s="110">
        <f t="shared" si="34"/>
        <v>66.736180000000004</v>
      </c>
      <c r="Q153" s="126">
        <f t="shared" si="35"/>
        <v>79.923000000000002</v>
      </c>
      <c r="R153" s="119">
        <f t="shared" si="36"/>
        <v>73</v>
      </c>
      <c r="S153" s="120">
        <f t="shared" si="37"/>
        <v>79.923000000000002</v>
      </c>
      <c r="T153" s="110">
        <f t="shared" si="38"/>
        <v>73.329589999999996</v>
      </c>
      <c r="U153" s="22" t="str">
        <f t="shared" si="39"/>
        <v>warning</v>
      </c>
      <c r="V153" s="123">
        <f t="shared" si="40"/>
        <v>66.736180000000004</v>
      </c>
      <c r="W153" s="22" t="str">
        <f t="shared" si="41"/>
        <v>normal</v>
      </c>
      <c r="X153" s="110">
        <f t="shared" si="42"/>
        <v>60.142769999999999</v>
      </c>
      <c r="Y153" s="28" t="str">
        <f t="shared" si="43"/>
        <v>normal</v>
      </c>
    </row>
    <row r="154" spans="3:25" ht="15" thickBot="1" x14ac:dyDescent="0.4">
      <c r="C154" s="74" t="s">
        <v>244</v>
      </c>
      <c r="D154" s="75"/>
      <c r="E154" s="75"/>
      <c r="F154" s="76">
        <v>68</v>
      </c>
      <c r="G154" s="76">
        <v>67.5</v>
      </c>
      <c r="H154" s="77"/>
      <c r="I154" s="77"/>
      <c r="J154" s="76">
        <v>80</v>
      </c>
      <c r="K154" s="76">
        <v>65</v>
      </c>
      <c r="L154" s="113">
        <f t="shared" si="32"/>
        <v>56.306179999999998</v>
      </c>
      <c r="M154" s="31" t="str">
        <f t="shared" si="33"/>
        <v>normal</v>
      </c>
      <c r="N154" s="131">
        <f t="shared" si="30"/>
        <v>69.492999999999995</v>
      </c>
      <c r="O154" s="127" t="e">
        <f>#REF!</f>
        <v>#REF!</v>
      </c>
      <c r="P154" s="113">
        <f t="shared" si="34"/>
        <v>56.306179999999998</v>
      </c>
      <c r="Q154" s="128">
        <f t="shared" si="35"/>
        <v>69.492999999999995</v>
      </c>
      <c r="R154" s="121">
        <f t="shared" si="36"/>
        <v>65</v>
      </c>
      <c r="S154" s="122">
        <f t="shared" si="37"/>
        <v>69.492999999999995</v>
      </c>
      <c r="T154" s="113">
        <f t="shared" si="38"/>
        <v>62.899589999999996</v>
      </c>
      <c r="U154" s="31" t="str">
        <f t="shared" si="39"/>
        <v>normal</v>
      </c>
      <c r="V154" s="124">
        <f>S154-2*$J$197</f>
        <v>56.306179999999998</v>
      </c>
      <c r="W154" s="31" t="str">
        <f t="shared" si="41"/>
        <v>normal</v>
      </c>
      <c r="X154" s="113">
        <f t="shared" si="42"/>
        <v>49.712769999999992</v>
      </c>
      <c r="Y154" s="32" t="str">
        <f t="shared" si="43"/>
        <v>normal</v>
      </c>
    </row>
    <row r="155" spans="3:25" s="10" customFormat="1" ht="15" thickBot="1" x14ac:dyDescent="0.4">
      <c r="C155" s="35"/>
      <c r="D155" s="36"/>
      <c r="E155" s="36"/>
      <c r="F155" s="36"/>
      <c r="G155" s="36"/>
      <c r="I155" s="11"/>
      <c r="J155" s="11"/>
      <c r="L155" s="37"/>
      <c r="O155" s="59" t="e">
        <f>AVERAGE(O120:O141)</f>
        <v>#REF!</v>
      </c>
      <c r="P155" s="11"/>
      <c r="Q155" s="11"/>
      <c r="R155" s="11"/>
      <c r="S155" s="11"/>
      <c r="T155" s="11"/>
      <c r="U155" s="11">
        <v>2</v>
      </c>
      <c r="V155" s="11"/>
      <c r="W155" s="11">
        <v>1</v>
      </c>
      <c r="X155" s="11"/>
      <c r="Y155" s="11">
        <v>0</v>
      </c>
    </row>
    <row r="156" spans="3:25" ht="15.5" thickTop="1" thickBot="1" x14ac:dyDescent="0.4">
      <c r="C156" s="1" t="s">
        <v>49</v>
      </c>
      <c r="D156" s="1" t="s">
        <v>50</v>
      </c>
      <c r="E156" s="1" t="s">
        <v>51</v>
      </c>
      <c r="F156" s="1" t="s">
        <v>52</v>
      </c>
      <c r="G156" s="1" t="s">
        <v>53</v>
      </c>
      <c r="L156" s="10"/>
      <c r="M156" s="10"/>
      <c r="N156" s="10"/>
      <c r="U156" s="34">
        <f>U155/11</f>
        <v>0.18181818181818182</v>
      </c>
      <c r="V156" s="34"/>
      <c r="W156" s="34">
        <f>W155/11</f>
        <v>9.0909090909090912E-2</v>
      </c>
      <c r="X156" s="34"/>
      <c r="Y156" s="34">
        <f>Y155/11</f>
        <v>0</v>
      </c>
    </row>
    <row r="157" spans="3:25" ht="15" thickBot="1" x14ac:dyDescent="0.4">
      <c r="C157" s="116" t="s">
        <v>102</v>
      </c>
      <c r="D157" s="117">
        <v>71.643000000000001</v>
      </c>
      <c r="E157" s="117">
        <v>0.32200000000000001</v>
      </c>
      <c r="F157" s="117">
        <v>222.68</v>
      </c>
      <c r="G157" s="118">
        <v>0</v>
      </c>
      <c r="H157" s="114" t="s">
        <v>103</v>
      </c>
      <c r="I157" s="40" t="s">
        <v>104</v>
      </c>
      <c r="J157" s="40" t="s">
        <v>105</v>
      </c>
      <c r="K157" s="40" t="s">
        <v>106</v>
      </c>
      <c r="L157" s="10"/>
      <c r="M157" s="10"/>
      <c r="N157" s="10"/>
      <c r="O157" s="10"/>
      <c r="P157" s="10"/>
      <c r="Q157" s="10"/>
    </row>
    <row r="158" spans="3:25" ht="14.5" x14ac:dyDescent="0.35">
      <c r="C158" s="39" t="s">
        <v>107</v>
      </c>
      <c r="D158" s="115">
        <v>-12.6</v>
      </c>
      <c r="E158" s="115">
        <v>1.88</v>
      </c>
      <c r="F158" s="115">
        <v>-6.72</v>
      </c>
      <c r="G158" s="115">
        <v>0</v>
      </c>
      <c r="H158" s="41" t="s">
        <v>108</v>
      </c>
      <c r="I158" s="41">
        <v>10</v>
      </c>
      <c r="J158" s="41">
        <v>10</v>
      </c>
      <c r="K158" s="41">
        <v>15947.855</v>
      </c>
    </row>
    <row r="159" spans="3:25" ht="14.5" x14ac:dyDescent="0.35">
      <c r="C159" s="39" t="s">
        <v>109</v>
      </c>
      <c r="D159" s="55">
        <v>-11.73</v>
      </c>
      <c r="E159" s="55">
        <v>1.88</v>
      </c>
      <c r="F159" s="55">
        <v>-6.25</v>
      </c>
      <c r="G159" s="55">
        <v>0</v>
      </c>
      <c r="H159" s="41" t="s">
        <v>110</v>
      </c>
      <c r="I159" s="41">
        <v>2</v>
      </c>
      <c r="J159" s="41">
        <v>2</v>
      </c>
      <c r="K159" s="41">
        <v>245.988</v>
      </c>
      <c r="L159" s="10"/>
    </row>
    <row r="160" spans="3:25" ht="14.5" x14ac:dyDescent="0.35">
      <c r="C160" s="39" t="s">
        <v>111</v>
      </c>
      <c r="D160" s="55">
        <v>1.32</v>
      </c>
      <c r="E160" s="55">
        <v>1.88</v>
      </c>
      <c r="F160" s="55">
        <v>0.7</v>
      </c>
      <c r="G160" s="55">
        <v>0.48399999999999999</v>
      </c>
      <c r="H160" s="41" t="s">
        <v>112</v>
      </c>
      <c r="I160" s="41">
        <v>20</v>
      </c>
      <c r="J160" s="41">
        <v>20</v>
      </c>
      <c r="K160" s="41">
        <v>4834.5450000000001</v>
      </c>
      <c r="L160" s="10"/>
    </row>
    <row r="161" spans="1:31" ht="14.5" x14ac:dyDescent="0.35">
      <c r="C161" s="39" t="s">
        <v>113</v>
      </c>
      <c r="D161" s="55">
        <v>7.23</v>
      </c>
      <c r="E161" s="55">
        <v>1.88</v>
      </c>
      <c r="F161" s="55">
        <v>3.86</v>
      </c>
      <c r="G161" s="55">
        <v>0</v>
      </c>
      <c r="H161" s="41" t="s">
        <v>114</v>
      </c>
      <c r="I161" s="41">
        <v>18</v>
      </c>
      <c r="J161" s="41">
        <v>18</v>
      </c>
      <c r="K161" s="41">
        <v>11100.558000000001</v>
      </c>
      <c r="L161" s="10"/>
    </row>
    <row r="162" spans="1:31" ht="15.75" customHeight="1" x14ac:dyDescent="0.35">
      <c r="C162" s="39" t="s">
        <v>115</v>
      </c>
      <c r="D162" s="55">
        <v>-5.18</v>
      </c>
      <c r="E162" s="55">
        <v>1.88</v>
      </c>
      <c r="F162" s="55">
        <v>-2.76</v>
      </c>
      <c r="G162" s="55">
        <v>6.0000000000000001E-3</v>
      </c>
      <c r="L162" s="10"/>
    </row>
    <row r="163" spans="1:31" ht="15.75" customHeight="1" x14ac:dyDescent="0.35">
      <c r="C163" s="39" t="s">
        <v>116</v>
      </c>
      <c r="D163" s="55">
        <v>2.86</v>
      </c>
      <c r="E163" s="55">
        <v>1.88</v>
      </c>
      <c r="F163" s="55">
        <v>1.52</v>
      </c>
      <c r="G163" s="55">
        <v>0.129</v>
      </c>
      <c r="H163" s="40" t="s">
        <v>103</v>
      </c>
      <c r="I163" s="40" t="s">
        <v>105</v>
      </c>
      <c r="J163" s="40" t="s">
        <v>106</v>
      </c>
      <c r="K163" s="40" t="s">
        <v>117</v>
      </c>
    </row>
    <row r="164" spans="1:31" ht="15.75" customHeight="1" x14ac:dyDescent="0.35">
      <c r="C164" s="39" t="s">
        <v>118</v>
      </c>
      <c r="D164" s="55">
        <v>13.57</v>
      </c>
      <c r="E164" s="55">
        <v>1.88</v>
      </c>
      <c r="F164" s="55">
        <v>7.23</v>
      </c>
      <c r="G164" s="55">
        <v>0</v>
      </c>
      <c r="H164" s="40" t="s">
        <v>119</v>
      </c>
      <c r="I164" s="40">
        <v>50</v>
      </c>
      <c r="J164" s="40">
        <v>32128.945</v>
      </c>
      <c r="K164" s="40">
        <v>642.57899999999995</v>
      </c>
    </row>
    <row r="165" spans="1:31" ht="15.75" customHeight="1" x14ac:dyDescent="0.35">
      <c r="C165" s="39" t="s">
        <v>120</v>
      </c>
      <c r="D165" s="55">
        <v>15.65</v>
      </c>
      <c r="E165" s="55">
        <v>1.88</v>
      </c>
      <c r="F165" s="55">
        <v>8.34</v>
      </c>
      <c r="G165" s="55">
        <v>0</v>
      </c>
      <c r="H165" s="40" t="s">
        <v>121</v>
      </c>
      <c r="I165" s="40">
        <v>279</v>
      </c>
      <c r="J165" s="40">
        <v>33370.642</v>
      </c>
      <c r="K165" s="40">
        <v>119.608</v>
      </c>
    </row>
    <row r="166" spans="1:31" ht="15.75" customHeight="1" x14ac:dyDescent="0.35">
      <c r="C166" s="39" t="s">
        <v>122</v>
      </c>
      <c r="D166" s="55">
        <v>-4.3099999999999996</v>
      </c>
      <c r="E166" s="55">
        <v>1.88</v>
      </c>
      <c r="F166" s="55">
        <v>-2.2999999999999998</v>
      </c>
      <c r="G166" s="55">
        <v>2.3E-2</v>
      </c>
      <c r="H166" s="40" t="s">
        <v>123</v>
      </c>
      <c r="I166" s="40">
        <v>329</v>
      </c>
      <c r="J166" s="40">
        <v>65499.588000000003</v>
      </c>
      <c r="K166" s="40"/>
    </row>
    <row r="167" spans="1:31" ht="15.75" customHeight="1" x14ac:dyDescent="0.35">
      <c r="C167" s="39" t="s">
        <v>124</v>
      </c>
      <c r="D167" s="55">
        <v>17.82</v>
      </c>
      <c r="E167" s="55">
        <v>1.88</v>
      </c>
      <c r="F167" s="55">
        <v>9.5</v>
      </c>
      <c r="G167" s="55">
        <v>0</v>
      </c>
    </row>
    <row r="168" spans="1:31" ht="15.75" customHeight="1" x14ac:dyDescent="0.35">
      <c r="C168" s="39" t="s">
        <v>125</v>
      </c>
      <c r="D168" s="55">
        <v>10.48</v>
      </c>
      <c r="E168" s="55">
        <v>1.88</v>
      </c>
      <c r="F168" s="55">
        <v>5.59</v>
      </c>
      <c r="G168" s="55">
        <v>0</v>
      </c>
    </row>
    <row r="169" spans="1:31" ht="15.75" customHeight="1" x14ac:dyDescent="0.35">
      <c r="C169" s="39" t="s">
        <v>126</v>
      </c>
      <c r="D169" s="55">
        <v>4.8600000000000003</v>
      </c>
      <c r="E169" s="55">
        <v>1.88</v>
      </c>
      <c r="F169" s="55">
        <v>2.59</v>
      </c>
      <c r="G169" s="55">
        <v>0.01</v>
      </c>
    </row>
    <row r="170" spans="1:31" ht="15.75" customHeight="1" x14ac:dyDescent="0.35">
      <c r="C170" s="39" t="s">
        <v>127</v>
      </c>
      <c r="D170" s="55">
        <v>9.86</v>
      </c>
      <c r="E170" s="55">
        <v>1.88</v>
      </c>
      <c r="F170" s="55">
        <v>5.25</v>
      </c>
      <c r="G170" s="55">
        <v>0</v>
      </c>
    </row>
    <row r="171" spans="1:31" ht="15.75" customHeight="1" x14ac:dyDescent="0.35">
      <c r="C171" s="39" t="s">
        <v>128</v>
      </c>
      <c r="D171" s="55">
        <v>-31.89</v>
      </c>
      <c r="E171" s="55">
        <v>1.88</v>
      </c>
      <c r="F171" s="55">
        <v>-17</v>
      </c>
      <c r="G171" s="55">
        <v>0</v>
      </c>
    </row>
    <row r="172" spans="1:31" ht="15.75" customHeight="1" x14ac:dyDescent="0.35">
      <c r="C172" s="39" t="s">
        <v>129</v>
      </c>
      <c r="D172" s="55">
        <v>-8.64</v>
      </c>
      <c r="E172" s="55">
        <v>1.88</v>
      </c>
      <c r="F172" s="55">
        <v>-4.6100000000000003</v>
      </c>
      <c r="G172" s="55">
        <v>0</v>
      </c>
    </row>
    <row r="173" spans="1:31" ht="15.75" customHeight="1" x14ac:dyDescent="0.35">
      <c r="C173" s="39" t="s">
        <v>130</v>
      </c>
      <c r="D173" s="55">
        <v>2.94</v>
      </c>
      <c r="E173" s="55">
        <v>1.88</v>
      </c>
      <c r="F173" s="55">
        <v>1.57</v>
      </c>
      <c r="G173" s="55">
        <v>0.11899999999999999</v>
      </c>
    </row>
    <row r="174" spans="1:31" ht="15.75" customHeight="1" x14ac:dyDescent="0.35">
      <c r="C174" s="39" t="s">
        <v>131</v>
      </c>
      <c r="D174" s="55">
        <v>10.61</v>
      </c>
      <c r="E174" s="55">
        <v>1.88</v>
      </c>
      <c r="F174" s="55">
        <v>5.65</v>
      </c>
      <c r="G174" s="55">
        <v>0</v>
      </c>
    </row>
    <row r="175" spans="1:31" ht="15.75" customHeight="1" x14ac:dyDescent="0.35">
      <c r="C175" s="39" t="s">
        <v>132</v>
      </c>
      <c r="D175" s="55">
        <v>-2.35</v>
      </c>
      <c r="E175" s="55">
        <v>1.88</v>
      </c>
      <c r="F175" s="55">
        <v>-1.25</v>
      </c>
      <c r="G175" s="55">
        <v>0.21199999999999999</v>
      </c>
    </row>
    <row r="176" spans="1:31" s="10" customFormat="1" ht="15.75" customHeight="1" x14ac:dyDescent="0.35">
      <c r="A176" s="11"/>
      <c r="B176" s="11"/>
      <c r="C176" s="39" t="s">
        <v>133</v>
      </c>
      <c r="D176" s="55">
        <v>-11.98</v>
      </c>
      <c r="E176" s="55">
        <v>1.88</v>
      </c>
      <c r="F176" s="55">
        <v>-6.38</v>
      </c>
      <c r="G176" s="55">
        <v>0</v>
      </c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 spans="1:31" s="10" customFormat="1" ht="15.75" customHeight="1" x14ac:dyDescent="0.35">
      <c r="A177" s="11"/>
      <c r="B177" s="11"/>
      <c r="C177" s="39" t="s">
        <v>134</v>
      </c>
      <c r="D177" s="55">
        <v>15.02</v>
      </c>
      <c r="E177" s="55">
        <v>1.88</v>
      </c>
      <c r="F177" s="55">
        <v>8.01</v>
      </c>
      <c r="G177" s="55">
        <v>0</v>
      </c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spans="1:31" s="10" customFormat="1" ht="15.75" customHeight="1" x14ac:dyDescent="0.35">
      <c r="A178" s="11"/>
      <c r="B178" s="11"/>
      <c r="C178" s="39" t="s">
        <v>135</v>
      </c>
      <c r="D178" s="55">
        <v>11.9</v>
      </c>
      <c r="E178" s="55">
        <v>1.88</v>
      </c>
      <c r="F178" s="55">
        <v>6.34</v>
      </c>
      <c r="G178" s="55">
        <v>0</v>
      </c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 spans="1:31" s="10" customFormat="1" ht="15.75" customHeight="1" x14ac:dyDescent="0.35">
      <c r="A179" s="11"/>
      <c r="B179" s="11"/>
      <c r="C179" s="39" t="s">
        <v>250</v>
      </c>
      <c r="D179" s="55">
        <v>-10.1</v>
      </c>
      <c r="E179" s="55">
        <v>1.88</v>
      </c>
      <c r="F179" s="55">
        <v>-5.38</v>
      </c>
      <c r="G179" s="55">
        <v>0</v>
      </c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 spans="1:31" s="10" customFormat="1" ht="15.75" customHeight="1" x14ac:dyDescent="0.35">
      <c r="A180" s="11"/>
      <c r="B180" s="11"/>
      <c r="C180" s="39" t="s">
        <v>251</v>
      </c>
      <c r="D180" s="55">
        <v>17.649999999999999</v>
      </c>
      <c r="E180" s="55">
        <v>1.88</v>
      </c>
      <c r="F180" s="55">
        <v>9.41</v>
      </c>
      <c r="G180" s="55">
        <v>0</v>
      </c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 spans="1:31" s="10" customFormat="1" ht="15.75" customHeight="1" x14ac:dyDescent="0.35">
      <c r="A181" s="11"/>
      <c r="B181" s="11"/>
      <c r="C181" s="39" t="s">
        <v>252</v>
      </c>
      <c r="D181" s="55">
        <v>2.36</v>
      </c>
      <c r="E181" s="55">
        <v>1.88</v>
      </c>
      <c r="F181" s="55">
        <v>1.26</v>
      </c>
      <c r="G181" s="55">
        <v>0.21</v>
      </c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spans="1:31" s="10" customFormat="1" ht="15.75" customHeight="1" x14ac:dyDescent="0.35">
      <c r="A182" s="11"/>
      <c r="B182" s="11"/>
      <c r="C182" s="39" t="s">
        <v>253</v>
      </c>
      <c r="D182" s="55">
        <v>1.23</v>
      </c>
      <c r="E182" s="55">
        <v>1.88</v>
      </c>
      <c r="F182" s="55">
        <v>0.66</v>
      </c>
      <c r="G182" s="55">
        <v>0.51200000000000001</v>
      </c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 spans="1:31" s="10" customFormat="1" ht="15.75" customHeight="1" x14ac:dyDescent="0.35">
      <c r="A183" s="11"/>
      <c r="B183" s="11"/>
      <c r="C183" s="39" t="s">
        <v>254</v>
      </c>
      <c r="D183" s="55">
        <v>-19.559999999999999</v>
      </c>
      <c r="E183" s="55">
        <v>1.88</v>
      </c>
      <c r="F183" s="55">
        <v>-10.43</v>
      </c>
      <c r="G183" s="55">
        <v>0</v>
      </c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spans="1:31" s="10" customFormat="1" ht="15.75" customHeight="1" x14ac:dyDescent="0.35">
      <c r="A184" s="11"/>
      <c r="B184" s="11"/>
      <c r="C184" s="39" t="s">
        <v>255</v>
      </c>
      <c r="D184" s="55">
        <v>-21.18</v>
      </c>
      <c r="E184" s="55">
        <v>1.88</v>
      </c>
      <c r="F184" s="55">
        <v>-11.29</v>
      </c>
      <c r="G184" s="55">
        <v>0</v>
      </c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 spans="1:31" s="10" customFormat="1" ht="15.75" customHeight="1" x14ac:dyDescent="0.35">
      <c r="A185" s="11"/>
      <c r="B185" s="11"/>
      <c r="C185" s="39" t="s">
        <v>256</v>
      </c>
      <c r="D185" s="55">
        <v>7.48</v>
      </c>
      <c r="E185" s="55">
        <v>1.88</v>
      </c>
      <c r="F185" s="55">
        <v>3.99</v>
      </c>
      <c r="G185" s="55">
        <v>0</v>
      </c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 spans="1:31" s="10" customFormat="1" ht="15.75" customHeight="1" x14ac:dyDescent="0.35">
      <c r="A186" s="11"/>
      <c r="B186" s="11"/>
      <c r="C186" s="39" t="s">
        <v>257</v>
      </c>
      <c r="D186" s="55">
        <v>16.57</v>
      </c>
      <c r="E186" s="55">
        <v>1.88</v>
      </c>
      <c r="F186" s="55">
        <v>8.83</v>
      </c>
      <c r="G186" s="55">
        <v>0</v>
      </c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spans="1:31" s="10" customFormat="1" ht="15.75" customHeight="1" x14ac:dyDescent="0.35">
      <c r="A187" s="11"/>
      <c r="B187" s="11"/>
      <c r="C187" s="39" t="s">
        <v>258</v>
      </c>
      <c r="D187" s="55">
        <v>12.73</v>
      </c>
      <c r="E187" s="55">
        <v>1.88</v>
      </c>
      <c r="F187" s="55">
        <v>6.79</v>
      </c>
      <c r="G187" s="55">
        <v>0</v>
      </c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 spans="1:31" s="10" customFormat="1" ht="15.75" customHeight="1" x14ac:dyDescent="0.35">
      <c r="A188" s="11"/>
      <c r="B188" s="11"/>
      <c r="C188" s="39" t="s">
        <v>259</v>
      </c>
      <c r="D188" s="55">
        <v>9.27</v>
      </c>
      <c r="E188" s="55">
        <v>1.88</v>
      </c>
      <c r="F188" s="55">
        <v>4.9400000000000004</v>
      </c>
      <c r="G188" s="55">
        <v>0</v>
      </c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 spans="1:31" s="10" customFormat="1" ht="15.75" customHeight="1" x14ac:dyDescent="0.35">
      <c r="A189" s="11"/>
      <c r="B189" s="11"/>
      <c r="C189" s="39" t="s">
        <v>260</v>
      </c>
      <c r="D189" s="55">
        <v>-28.31</v>
      </c>
      <c r="E189" s="55">
        <v>1.88</v>
      </c>
      <c r="F189" s="55">
        <v>-15.09</v>
      </c>
      <c r="G189" s="55">
        <v>0</v>
      </c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 spans="1:31" s="10" customFormat="1" ht="15.75" customHeight="1" x14ac:dyDescent="0.35">
      <c r="A190" s="11"/>
      <c r="B190" s="11"/>
      <c r="C190" s="39" t="s">
        <v>261</v>
      </c>
      <c r="D190" s="55">
        <v>-22.18</v>
      </c>
      <c r="E190" s="55">
        <v>1.88</v>
      </c>
      <c r="F190" s="55">
        <v>-11.83</v>
      </c>
      <c r="G190" s="55">
        <v>0</v>
      </c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 spans="1:31" s="10" customFormat="1" ht="15.75" customHeight="1" x14ac:dyDescent="0.35">
      <c r="A191" s="11"/>
      <c r="B191" s="11"/>
      <c r="C191" s="39" t="s">
        <v>262</v>
      </c>
      <c r="D191" s="55">
        <v>5.36</v>
      </c>
      <c r="E191" s="55">
        <v>1.88</v>
      </c>
      <c r="F191" s="55">
        <v>2.86</v>
      </c>
      <c r="G191" s="55">
        <v>5.0000000000000001E-3</v>
      </c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 spans="1:31" s="10" customFormat="1" ht="15.75" customHeight="1" thickBot="1" x14ac:dyDescent="0.4">
      <c r="A192" s="11"/>
      <c r="B192" s="11"/>
      <c r="C192" s="39" t="s">
        <v>263</v>
      </c>
      <c r="D192" s="55">
        <v>-6.73</v>
      </c>
      <c r="E192" s="55">
        <v>1.88</v>
      </c>
      <c r="F192" s="55">
        <v>-3.59</v>
      </c>
      <c r="G192" s="55">
        <v>0</v>
      </c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 spans="1:31" s="10" customFormat="1" ht="15.75" customHeight="1" x14ac:dyDescent="0.35">
      <c r="A193" s="11"/>
      <c r="B193" s="11"/>
      <c r="C193" s="42" t="s">
        <v>136</v>
      </c>
      <c r="D193" s="56">
        <v>4.2999999999999997E-2</v>
      </c>
      <c r="E193" s="56">
        <v>0.45500000000000002</v>
      </c>
      <c r="F193" s="56">
        <v>0.09</v>
      </c>
      <c r="G193" s="56">
        <v>0.92500000000000004</v>
      </c>
      <c r="I193" s="40"/>
      <c r="J193" s="97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 spans="1:31" s="10" customFormat="1" ht="15.75" customHeight="1" x14ac:dyDescent="0.35">
      <c r="A194" s="11"/>
      <c r="B194" s="11"/>
      <c r="C194" s="43" t="s">
        <v>137</v>
      </c>
      <c r="D194" s="54">
        <v>-1.121</v>
      </c>
      <c r="E194" s="54">
        <v>0.45500000000000002</v>
      </c>
      <c r="F194" s="54">
        <v>-2.46</v>
      </c>
      <c r="G194" s="54">
        <v>1.4999999999999999E-2</v>
      </c>
      <c r="I194" s="40"/>
      <c r="J194" s="97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 spans="1:31" s="10" customFormat="1" ht="15.75" customHeight="1" thickBot="1" x14ac:dyDescent="0.4">
      <c r="A195" s="11"/>
      <c r="B195" s="11"/>
      <c r="C195" s="44" t="s">
        <v>138</v>
      </c>
      <c r="D195" s="54">
        <v>1.079</v>
      </c>
      <c r="E195" s="54">
        <v>0.45500000000000002</v>
      </c>
      <c r="F195" s="54">
        <v>2.37</v>
      </c>
      <c r="G195" s="54">
        <v>1.9E-2</v>
      </c>
      <c r="I195" s="40" t="s">
        <v>56</v>
      </c>
      <c r="J195" s="99">
        <v>0.93569999999999998</v>
      </c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 spans="1:31" s="10" customFormat="1" ht="25" customHeight="1" x14ac:dyDescent="0.35">
      <c r="A196" s="11"/>
      <c r="B196" s="11"/>
      <c r="C196" s="57" t="s">
        <v>139</v>
      </c>
      <c r="D196" s="56">
        <v>2.67</v>
      </c>
      <c r="E196" s="56">
        <v>2.65</v>
      </c>
      <c r="F196" s="56">
        <v>1</v>
      </c>
      <c r="G196" s="56">
        <v>0.316</v>
      </c>
      <c r="I196" s="40" t="s">
        <v>58</v>
      </c>
      <c r="J196" s="99">
        <v>0.86799999999999999</v>
      </c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 spans="1:31" ht="27.65" customHeight="1" x14ac:dyDescent="0.35">
      <c r="C197" s="4" t="s">
        <v>140</v>
      </c>
      <c r="D197" s="54">
        <v>-5.67</v>
      </c>
      <c r="E197" s="54">
        <v>2.65</v>
      </c>
      <c r="F197" s="54">
        <v>-2.14</v>
      </c>
      <c r="G197" s="54">
        <v>3.4000000000000002E-2</v>
      </c>
      <c r="I197" s="96" t="s">
        <v>60</v>
      </c>
      <c r="J197" s="98">
        <v>6.5934100000000004</v>
      </c>
    </row>
    <row r="198" spans="1:31" ht="42" customHeight="1" x14ac:dyDescent="0.35">
      <c r="C198" s="4" t="s">
        <v>141</v>
      </c>
      <c r="D198" s="54">
        <v>3</v>
      </c>
      <c r="E198" s="54">
        <v>2.65</v>
      </c>
      <c r="F198" s="54">
        <v>1.1299999999999999</v>
      </c>
      <c r="G198" s="54">
        <v>0.25900000000000001</v>
      </c>
      <c r="I198" s="40" t="s">
        <v>62</v>
      </c>
      <c r="J198" s="40"/>
    </row>
    <row r="199" spans="1:31" ht="15.75" customHeight="1" x14ac:dyDescent="0.35">
      <c r="C199" s="4" t="s">
        <v>142</v>
      </c>
      <c r="D199" s="54">
        <v>3.29</v>
      </c>
      <c r="E199" s="54">
        <v>2.65</v>
      </c>
      <c r="F199" s="54">
        <v>1.24</v>
      </c>
      <c r="G199" s="54">
        <v>0.216</v>
      </c>
      <c r="I199" s="40" t="s">
        <v>64</v>
      </c>
      <c r="J199" s="40"/>
    </row>
    <row r="200" spans="1:31" ht="37.25" customHeight="1" x14ac:dyDescent="0.35">
      <c r="C200" s="4" t="s">
        <v>143</v>
      </c>
      <c r="D200" s="54">
        <v>-6.3</v>
      </c>
      <c r="E200" s="54">
        <v>2.65</v>
      </c>
      <c r="F200" s="54">
        <v>-2.37</v>
      </c>
      <c r="G200" s="54">
        <v>1.9E-2</v>
      </c>
    </row>
    <row r="201" spans="1:31" ht="34.75" customHeight="1" x14ac:dyDescent="0.35">
      <c r="C201" s="4" t="s">
        <v>144</v>
      </c>
      <c r="D201" s="54">
        <v>3</v>
      </c>
      <c r="E201" s="54">
        <v>2.65</v>
      </c>
      <c r="F201" s="54">
        <v>1.1299999999999999</v>
      </c>
      <c r="G201" s="54">
        <v>0.25900000000000001</v>
      </c>
    </row>
    <row r="202" spans="1:31" ht="15.75" customHeight="1" x14ac:dyDescent="0.35">
      <c r="C202" s="4" t="s">
        <v>145</v>
      </c>
      <c r="D202" s="54">
        <v>-6</v>
      </c>
      <c r="E202" s="54">
        <v>2.65</v>
      </c>
      <c r="F202" s="54">
        <v>-2.2599999999999998</v>
      </c>
      <c r="G202" s="54">
        <v>2.5000000000000001E-2</v>
      </c>
    </row>
    <row r="203" spans="1:31" ht="15.75" customHeight="1" x14ac:dyDescent="0.35">
      <c r="C203" s="4" t="s">
        <v>146</v>
      </c>
      <c r="D203" s="54">
        <v>4.91</v>
      </c>
      <c r="E203" s="54">
        <v>2.65</v>
      </c>
      <c r="F203" s="54">
        <v>1.85</v>
      </c>
      <c r="G203" s="54">
        <v>6.5000000000000002E-2</v>
      </c>
    </row>
    <row r="204" spans="1:31" s="10" customFormat="1" ht="15.75" customHeight="1" x14ac:dyDescent="0.35">
      <c r="A204" s="11"/>
      <c r="B204" s="11"/>
      <c r="C204" s="4" t="s">
        <v>147</v>
      </c>
      <c r="D204" s="54">
        <v>1.0900000000000001</v>
      </c>
      <c r="E204" s="54">
        <v>2.65</v>
      </c>
      <c r="F204" s="54">
        <v>0.41</v>
      </c>
      <c r="G204" s="54">
        <v>0.68200000000000005</v>
      </c>
      <c r="L204" s="11"/>
      <c r="M204" s="11"/>
      <c r="N204" s="11"/>
      <c r="O204" s="11"/>
      <c r="P204" s="11"/>
      <c r="Q204" s="11"/>
    </row>
    <row r="205" spans="1:31" s="10" customFormat="1" ht="15.75" customHeight="1" x14ac:dyDescent="0.35">
      <c r="A205" s="11"/>
      <c r="B205" s="11"/>
      <c r="C205" s="4" t="s">
        <v>148</v>
      </c>
      <c r="D205" s="54">
        <v>-4.42</v>
      </c>
      <c r="E205" s="54">
        <v>2.65</v>
      </c>
      <c r="F205" s="54">
        <v>-1.67</v>
      </c>
      <c r="G205" s="54">
        <v>9.7000000000000003E-2</v>
      </c>
      <c r="L205" s="11"/>
      <c r="M205" s="11"/>
      <c r="N205" s="11"/>
      <c r="O205" s="11"/>
      <c r="P205" s="11"/>
      <c r="Q205" s="11"/>
    </row>
    <row r="206" spans="1:31" s="10" customFormat="1" ht="15.75" customHeight="1" x14ac:dyDescent="0.35">
      <c r="A206" s="11"/>
      <c r="B206" s="11"/>
      <c r="C206" s="4" t="s">
        <v>149</v>
      </c>
      <c r="D206" s="54">
        <v>2</v>
      </c>
      <c r="E206" s="54">
        <v>2.65</v>
      </c>
      <c r="F206" s="54">
        <v>0.75</v>
      </c>
      <c r="G206" s="54">
        <v>0.45300000000000001</v>
      </c>
      <c r="L206" s="11"/>
      <c r="M206" s="11"/>
      <c r="N206" s="11"/>
      <c r="O206" s="11"/>
      <c r="P206" s="11"/>
      <c r="Q206" s="11"/>
    </row>
    <row r="207" spans="1:31" s="10" customFormat="1" ht="15.75" customHeight="1" x14ac:dyDescent="0.35">
      <c r="A207" s="11"/>
      <c r="B207" s="11"/>
      <c r="C207" s="4" t="s">
        <v>150</v>
      </c>
      <c r="D207" s="54">
        <v>2.42</v>
      </c>
      <c r="E207" s="54">
        <v>2.65</v>
      </c>
      <c r="F207" s="54">
        <v>0.91</v>
      </c>
      <c r="G207" s="54">
        <v>0.36199999999999999</v>
      </c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1:31" s="10" customFormat="1" ht="15.75" customHeight="1" x14ac:dyDescent="0.35">
      <c r="A208" s="11"/>
      <c r="B208" s="11"/>
      <c r="C208" s="4" t="s">
        <v>151</v>
      </c>
      <c r="D208" s="54">
        <v>3.12</v>
      </c>
      <c r="E208" s="54">
        <v>2.65</v>
      </c>
      <c r="F208" s="54">
        <v>1.18</v>
      </c>
      <c r="G208" s="54">
        <v>0.24</v>
      </c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10" customFormat="1" ht="15.75" customHeight="1" x14ac:dyDescent="0.35">
      <c r="A209" s="11"/>
      <c r="B209" s="11"/>
      <c r="C209" s="4" t="s">
        <v>152</v>
      </c>
      <c r="D209" s="54">
        <v>-12.34</v>
      </c>
      <c r="E209" s="54">
        <v>2.65</v>
      </c>
      <c r="F209" s="54">
        <v>-4.6500000000000004</v>
      </c>
      <c r="G209" s="54">
        <v>0</v>
      </c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10" customFormat="1" ht="15.75" customHeight="1" x14ac:dyDescent="0.35">
      <c r="A210" s="11"/>
      <c r="B210" s="11"/>
      <c r="C210" s="4" t="s">
        <v>153</v>
      </c>
      <c r="D210" s="54">
        <v>9.2100000000000009</v>
      </c>
      <c r="E210" s="54">
        <v>2.65</v>
      </c>
      <c r="F210" s="54">
        <v>3.47</v>
      </c>
      <c r="G210" s="54">
        <v>1E-3</v>
      </c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s="10" customFormat="1" ht="15.75" customHeight="1" x14ac:dyDescent="0.35">
      <c r="A211" s="11"/>
      <c r="B211" s="11"/>
      <c r="C211" s="4" t="s">
        <v>154</v>
      </c>
      <c r="D211" s="54">
        <v>-0.17</v>
      </c>
      <c r="E211" s="54">
        <v>2.65</v>
      </c>
      <c r="F211" s="54">
        <v>-0.06</v>
      </c>
      <c r="G211" s="54">
        <v>0.95</v>
      </c>
      <c r="I211" s="11"/>
      <c r="J211" s="11"/>
      <c r="K211" s="11"/>
      <c r="L211" s="11"/>
      <c r="M211" s="11"/>
      <c r="N211" s="11"/>
      <c r="O211" s="11"/>
      <c r="P211" s="11"/>
      <c r="Q211" s="11"/>
    </row>
    <row r="212" spans="1:17" s="10" customFormat="1" ht="15.75" customHeight="1" x14ac:dyDescent="0.35">
      <c r="A212" s="11"/>
      <c r="B212" s="11"/>
      <c r="C212" s="4" t="s">
        <v>155</v>
      </c>
      <c r="D212" s="54">
        <v>-2.13</v>
      </c>
      <c r="E212" s="54">
        <v>2.65</v>
      </c>
      <c r="F212" s="54">
        <v>-0.8</v>
      </c>
      <c r="G212" s="54">
        <v>0.42299999999999999</v>
      </c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1:17" s="10" customFormat="1" ht="15.75" customHeight="1" x14ac:dyDescent="0.35">
      <c r="A213" s="11"/>
      <c r="B213" s="11"/>
      <c r="C213" s="4" t="s">
        <v>156</v>
      </c>
      <c r="D213" s="54">
        <v>2.2999999999999998</v>
      </c>
      <c r="E213" s="54">
        <v>2.65</v>
      </c>
      <c r="F213" s="54">
        <v>0.87</v>
      </c>
      <c r="G213" s="54">
        <v>0.38800000000000001</v>
      </c>
      <c r="I213" s="11"/>
      <c r="J213" s="11"/>
      <c r="K213" s="11"/>
      <c r="L213" s="11"/>
      <c r="M213" s="11"/>
      <c r="N213" s="11"/>
      <c r="O213" s="11"/>
      <c r="P213" s="11"/>
      <c r="Q213" s="11"/>
    </row>
    <row r="214" spans="1:17" s="10" customFormat="1" ht="15.75" customHeight="1" x14ac:dyDescent="0.35">
      <c r="A214" s="11"/>
      <c r="B214" s="11"/>
      <c r="C214" s="4" t="s">
        <v>157</v>
      </c>
      <c r="D214" s="54">
        <v>3.37</v>
      </c>
      <c r="E214" s="54">
        <v>2.65</v>
      </c>
      <c r="F214" s="54">
        <v>1.27</v>
      </c>
      <c r="G214" s="54">
        <v>0.20499999999999999</v>
      </c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1:17" s="10" customFormat="1" ht="15.75" customHeight="1" x14ac:dyDescent="0.35">
      <c r="A215" s="11"/>
      <c r="B215" s="11"/>
      <c r="C215" s="4" t="s">
        <v>158</v>
      </c>
      <c r="D215" s="54">
        <v>-0.46</v>
      </c>
      <c r="E215" s="54">
        <v>2.65</v>
      </c>
      <c r="F215" s="54">
        <v>-0.17</v>
      </c>
      <c r="G215" s="54">
        <v>0.86199999999999999</v>
      </c>
      <c r="I215" s="11"/>
      <c r="J215" s="11"/>
      <c r="K215" s="11"/>
      <c r="L215" s="11"/>
      <c r="M215" s="11"/>
      <c r="N215" s="11"/>
      <c r="O215" s="11"/>
      <c r="P215" s="11"/>
      <c r="Q215" s="11"/>
    </row>
    <row r="216" spans="1:17" s="10" customFormat="1" ht="15.75" customHeight="1" x14ac:dyDescent="0.35">
      <c r="A216" s="11"/>
      <c r="B216" s="11"/>
      <c r="C216" s="4" t="s">
        <v>159</v>
      </c>
      <c r="D216" s="54">
        <v>-2.91</v>
      </c>
      <c r="E216" s="54">
        <v>2.65</v>
      </c>
      <c r="F216" s="54">
        <v>-1.1000000000000001</v>
      </c>
      <c r="G216" s="54">
        <v>0.27400000000000002</v>
      </c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1:17" s="10" customFormat="1" ht="15.75" customHeight="1" x14ac:dyDescent="0.35">
      <c r="A217" s="11"/>
      <c r="B217" s="11"/>
      <c r="C217" s="4" t="s">
        <v>160</v>
      </c>
      <c r="D217" s="54">
        <v>-0.08</v>
      </c>
      <c r="E217" s="54">
        <v>2.65</v>
      </c>
      <c r="F217" s="54">
        <v>-0.03</v>
      </c>
      <c r="G217" s="54">
        <v>0.97499999999999998</v>
      </c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10" customFormat="1" ht="15.75" customHeight="1" x14ac:dyDescent="0.35">
      <c r="A218" s="11"/>
      <c r="B218" s="11"/>
      <c r="C218" s="4" t="s">
        <v>161</v>
      </c>
      <c r="D218" s="54">
        <v>0.08</v>
      </c>
      <c r="E218" s="54">
        <v>2.65</v>
      </c>
      <c r="F218" s="54">
        <v>0.03</v>
      </c>
      <c r="G218" s="54">
        <v>0.97599999999999998</v>
      </c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10" customFormat="1" ht="15.75" customHeight="1" x14ac:dyDescent="0.35">
      <c r="A219" s="11"/>
      <c r="B219" s="11"/>
      <c r="C219" s="4" t="s">
        <v>162</v>
      </c>
      <c r="D219" s="54">
        <v>0</v>
      </c>
      <c r="E219" s="54">
        <v>2.65</v>
      </c>
      <c r="F219" s="54">
        <v>0</v>
      </c>
      <c r="G219" s="54">
        <v>0.999</v>
      </c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s="10" customFormat="1" ht="15.75" customHeight="1" x14ac:dyDescent="0.35">
      <c r="A220" s="11"/>
      <c r="B220" s="11"/>
      <c r="C220" s="4" t="s">
        <v>163</v>
      </c>
      <c r="D220" s="54">
        <v>-4.75</v>
      </c>
      <c r="E220" s="54">
        <v>2.65</v>
      </c>
      <c r="F220" s="54">
        <v>-1.79</v>
      </c>
      <c r="G220" s="54">
        <v>7.4999999999999997E-2</v>
      </c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 s="10" customFormat="1" ht="15.75" customHeight="1" x14ac:dyDescent="0.35">
      <c r="A221" s="11"/>
      <c r="B221" s="11"/>
      <c r="C221" s="4" t="s">
        <v>164</v>
      </c>
      <c r="D221" s="54">
        <v>-0.21</v>
      </c>
      <c r="E221" s="54">
        <v>2.65</v>
      </c>
      <c r="F221" s="54">
        <v>-0.08</v>
      </c>
      <c r="G221" s="54">
        <v>0.93600000000000005</v>
      </c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1:17" s="10" customFormat="1" ht="15.75" customHeight="1" x14ac:dyDescent="0.35">
      <c r="A222" s="11"/>
      <c r="B222" s="11"/>
      <c r="C222" s="4" t="s">
        <v>165</v>
      </c>
      <c r="D222" s="54">
        <v>4.96</v>
      </c>
      <c r="E222" s="54">
        <v>2.65</v>
      </c>
      <c r="F222" s="54">
        <v>1.87</v>
      </c>
      <c r="G222" s="54">
        <v>6.3E-2</v>
      </c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 s="10" customFormat="1" ht="15.75" customHeight="1" x14ac:dyDescent="0.35">
      <c r="A223" s="11"/>
      <c r="B223" s="11"/>
      <c r="C223" s="4" t="s">
        <v>166</v>
      </c>
      <c r="D223" s="54">
        <v>-0.5</v>
      </c>
      <c r="E223" s="54">
        <v>2.65</v>
      </c>
      <c r="F223" s="54">
        <v>-0.19</v>
      </c>
      <c r="G223" s="54">
        <v>0.85</v>
      </c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1:17" s="10" customFormat="1" ht="15.75" customHeight="1" x14ac:dyDescent="0.35">
      <c r="A224" s="11"/>
      <c r="B224" s="11"/>
      <c r="C224" s="4" t="s">
        <v>167</v>
      </c>
      <c r="D224" s="54">
        <v>1.66</v>
      </c>
      <c r="E224" s="54">
        <v>2.65</v>
      </c>
      <c r="F224" s="54">
        <v>0.63</v>
      </c>
      <c r="G224" s="54">
        <v>0.53100000000000003</v>
      </c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 s="10" customFormat="1" ht="15.75" customHeight="1" x14ac:dyDescent="0.35">
      <c r="A225" s="11"/>
      <c r="B225" s="11"/>
      <c r="C225" s="4" t="s">
        <v>168</v>
      </c>
      <c r="D225" s="54">
        <v>-1.1599999999999999</v>
      </c>
      <c r="E225" s="54">
        <v>2.65</v>
      </c>
      <c r="F225" s="54">
        <v>-0.44</v>
      </c>
      <c r="G225" s="54">
        <v>0.66200000000000003</v>
      </c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1:17" s="10" customFormat="1" ht="15.75" customHeight="1" x14ac:dyDescent="0.35">
      <c r="A226" s="11"/>
      <c r="B226" s="11"/>
      <c r="C226" s="4" t="s">
        <v>169</v>
      </c>
      <c r="D226" s="54">
        <v>0.21</v>
      </c>
      <c r="E226" s="54">
        <v>2.65</v>
      </c>
      <c r="F226" s="54">
        <v>0.08</v>
      </c>
      <c r="G226" s="54">
        <v>0.93799999999999994</v>
      </c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10" customFormat="1" ht="15.75" customHeight="1" x14ac:dyDescent="0.35">
      <c r="A227" s="11"/>
      <c r="B227" s="11"/>
      <c r="C227" s="4" t="s">
        <v>170</v>
      </c>
      <c r="D227" s="54">
        <v>-0.5</v>
      </c>
      <c r="E227" s="54">
        <v>2.65</v>
      </c>
      <c r="F227" s="54">
        <v>-0.19</v>
      </c>
      <c r="G227" s="54">
        <v>0.85</v>
      </c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10" customFormat="1" ht="15.75" customHeight="1" x14ac:dyDescent="0.35">
      <c r="A228" s="11"/>
      <c r="B228" s="11"/>
      <c r="C228" s="4" t="s">
        <v>171</v>
      </c>
      <c r="D228" s="54">
        <v>0.3</v>
      </c>
      <c r="E228" s="54">
        <v>2.65</v>
      </c>
      <c r="F228" s="54">
        <v>0.11</v>
      </c>
      <c r="G228" s="54">
        <v>0.91100000000000003</v>
      </c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s="10" customFormat="1" ht="15.75" customHeight="1" x14ac:dyDescent="0.35">
      <c r="A229" s="11"/>
      <c r="B229" s="11"/>
      <c r="C229" s="4" t="s">
        <v>172</v>
      </c>
      <c r="D229" s="54">
        <v>-6.54</v>
      </c>
      <c r="E229" s="54">
        <v>2.65</v>
      </c>
      <c r="F229" s="54">
        <v>-2.4700000000000002</v>
      </c>
      <c r="G229" s="54">
        <v>1.4E-2</v>
      </c>
      <c r="I229" s="11"/>
      <c r="J229" s="11"/>
      <c r="K229" s="11"/>
      <c r="L229" s="11"/>
      <c r="M229" s="11"/>
      <c r="N229" s="11"/>
      <c r="O229" s="11"/>
      <c r="P229" s="11"/>
      <c r="Q229" s="11"/>
    </row>
    <row r="230" spans="1:17" s="10" customFormat="1" ht="15.75" customHeight="1" x14ac:dyDescent="0.35">
      <c r="A230" s="11"/>
      <c r="B230" s="11"/>
      <c r="C230" s="4" t="s">
        <v>173</v>
      </c>
      <c r="D230" s="54">
        <v>6.12</v>
      </c>
      <c r="E230" s="54">
        <v>2.65</v>
      </c>
      <c r="F230" s="54">
        <v>2.31</v>
      </c>
      <c r="G230" s="54">
        <v>2.1999999999999999E-2</v>
      </c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17" s="10" customFormat="1" ht="15.75" customHeight="1" x14ac:dyDescent="0.35">
      <c r="A231" s="11"/>
      <c r="B231" s="11"/>
      <c r="C231" s="4" t="s">
        <v>174</v>
      </c>
      <c r="D231" s="54">
        <v>0.42</v>
      </c>
      <c r="E231" s="54">
        <v>2.65</v>
      </c>
      <c r="F231" s="54">
        <v>0.16</v>
      </c>
      <c r="G231" s="54">
        <v>0.874</v>
      </c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1:17" s="10" customFormat="1" ht="15.75" customHeight="1" x14ac:dyDescent="0.35">
      <c r="A232" s="11"/>
      <c r="B232" s="11"/>
      <c r="C232" s="4" t="s">
        <v>175</v>
      </c>
      <c r="D232" s="54">
        <v>2.08</v>
      </c>
      <c r="E232" s="54">
        <v>2.65</v>
      </c>
      <c r="F232" s="54">
        <v>0.78</v>
      </c>
      <c r="G232" s="54">
        <v>0.433</v>
      </c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17" s="10" customFormat="1" ht="15.75" customHeight="1" x14ac:dyDescent="0.35">
      <c r="A233" s="11"/>
      <c r="B233" s="11"/>
      <c r="C233" s="4" t="s">
        <v>176</v>
      </c>
      <c r="D233" s="54">
        <v>-1.1299999999999999</v>
      </c>
      <c r="E233" s="54">
        <v>2.65</v>
      </c>
      <c r="F233" s="54">
        <v>-0.43</v>
      </c>
      <c r="G233" s="54">
        <v>0.67100000000000004</v>
      </c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1:17" s="10" customFormat="1" ht="15.75" customHeight="1" x14ac:dyDescent="0.35">
      <c r="A234" s="11"/>
      <c r="B234" s="11"/>
      <c r="C234" s="4" t="s">
        <v>177</v>
      </c>
      <c r="D234" s="54">
        <v>-0.95</v>
      </c>
      <c r="E234" s="54">
        <v>2.65</v>
      </c>
      <c r="F234" s="54">
        <v>-0.36</v>
      </c>
      <c r="G234" s="54">
        <v>0.72</v>
      </c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17" s="10" customFormat="1" ht="15.75" customHeight="1" x14ac:dyDescent="0.35">
      <c r="A235" s="11"/>
      <c r="B235" s="11"/>
      <c r="C235" s="4" t="s">
        <v>178</v>
      </c>
      <c r="D235" s="54">
        <v>-1.67</v>
      </c>
      <c r="E235" s="54">
        <v>2.65</v>
      </c>
      <c r="F235" s="54">
        <v>-0.63</v>
      </c>
      <c r="G235" s="54">
        <v>0.53</v>
      </c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10" customFormat="1" ht="15.75" customHeight="1" x14ac:dyDescent="0.35">
      <c r="A236" s="11"/>
      <c r="B236" s="11"/>
      <c r="C236" s="4" t="s">
        <v>179</v>
      </c>
      <c r="D236" s="54">
        <v>4.37</v>
      </c>
      <c r="E236" s="54">
        <v>2.65</v>
      </c>
      <c r="F236" s="54">
        <v>1.65</v>
      </c>
      <c r="G236" s="54">
        <v>0.10100000000000001</v>
      </c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10" customFormat="1" ht="15.75" customHeight="1" x14ac:dyDescent="0.35">
      <c r="A237" s="11"/>
      <c r="B237" s="11"/>
      <c r="C237" s="4" t="s">
        <v>180</v>
      </c>
      <c r="D237" s="54">
        <v>-2.7</v>
      </c>
      <c r="E237" s="54">
        <v>2.65</v>
      </c>
      <c r="F237" s="54">
        <v>-1.02</v>
      </c>
      <c r="G237" s="54">
        <v>0.309</v>
      </c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s="10" customFormat="1" ht="15.75" customHeight="1" x14ac:dyDescent="0.35">
      <c r="A238" s="11"/>
      <c r="B238" s="11"/>
      <c r="C238" s="4" t="s">
        <v>181</v>
      </c>
      <c r="D238" s="54">
        <v>-2.42</v>
      </c>
      <c r="E238" s="54">
        <v>2.65</v>
      </c>
      <c r="F238" s="54">
        <v>-0.91</v>
      </c>
      <c r="G238" s="54">
        <v>0.36299999999999999</v>
      </c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17" s="10" customFormat="1" ht="15.75" customHeight="1" x14ac:dyDescent="0.35">
      <c r="A239" s="11"/>
      <c r="B239" s="11"/>
      <c r="C239" s="4" t="s">
        <v>182</v>
      </c>
      <c r="D239" s="54">
        <v>3.87</v>
      </c>
      <c r="E239" s="54">
        <v>2.65</v>
      </c>
      <c r="F239" s="54">
        <v>1.46</v>
      </c>
      <c r="G239" s="54">
        <v>0.14599999999999999</v>
      </c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1:17" s="10" customFormat="1" ht="15.75" customHeight="1" x14ac:dyDescent="0.35">
      <c r="A240" s="11"/>
      <c r="B240" s="11"/>
      <c r="C240" s="4" t="s">
        <v>183</v>
      </c>
      <c r="D240" s="54">
        <v>-1.45</v>
      </c>
      <c r="E240" s="54">
        <v>2.65</v>
      </c>
      <c r="F240" s="54">
        <v>-0.55000000000000004</v>
      </c>
      <c r="G240" s="54">
        <v>0.58399999999999996</v>
      </c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s="10" customFormat="1" ht="15.75" customHeight="1" x14ac:dyDescent="0.35">
      <c r="A241" s="11"/>
      <c r="B241" s="11"/>
      <c r="C241" s="4" t="s">
        <v>184</v>
      </c>
      <c r="D241" s="54">
        <v>7.25</v>
      </c>
      <c r="E241" s="54">
        <v>2.65</v>
      </c>
      <c r="F241" s="54">
        <v>2.73</v>
      </c>
      <c r="G241" s="54">
        <v>7.0000000000000001E-3</v>
      </c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1:17" s="10" customFormat="1" ht="15.75" customHeight="1" x14ac:dyDescent="0.35">
      <c r="A242" s="11"/>
      <c r="B242" s="11"/>
      <c r="C242" s="4" t="s">
        <v>185</v>
      </c>
      <c r="D242" s="54">
        <v>-9.7100000000000009</v>
      </c>
      <c r="E242" s="54">
        <v>2.65</v>
      </c>
      <c r="F242" s="54">
        <v>-3.66</v>
      </c>
      <c r="G242" s="54">
        <v>0</v>
      </c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s="10" customFormat="1" ht="15.75" customHeight="1" x14ac:dyDescent="0.35">
      <c r="A243" s="11"/>
      <c r="B243" s="11"/>
      <c r="C243" s="4" t="s">
        <v>186</v>
      </c>
      <c r="D243" s="54">
        <v>2.46</v>
      </c>
      <c r="E243" s="54">
        <v>2.65</v>
      </c>
      <c r="F243" s="54">
        <v>0.93</v>
      </c>
      <c r="G243" s="54">
        <v>0.35399999999999998</v>
      </c>
      <c r="I243" s="11"/>
      <c r="J243" s="11"/>
      <c r="K243" s="11"/>
      <c r="L243" s="11"/>
      <c r="M243" s="11"/>
      <c r="N243" s="11"/>
      <c r="O243" s="11"/>
      <c r="P243" s="11"/>
      <c r="Q243" s="11"/>
    </row>
    <row r="244" spans="1:17" s="10" customFormat="1" ht="15.75" customHeight="1" x14ac:dyDescent="0.35">
      <c r="A244" s="11"/>
      <c r="B244" s="11"/>
      <c r="C244" s="4" t="s">
        <v>187</v>
      </c>
      <c r="D244" s="54">
        <v>-1.79</v>
      </c>
      <c r="E244" s="54">
        <v>2.65</v>
      </c>
      <c r="F244" s="54">
        <v>-0.68</v>
      </c>
      <c r="G244" s="54">
        <v>0.5</v>
      </c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10" customFormat="1" ht="15.75" customHeight="1" x14ac:dyDescent="0.35">
      <c r="A245" s="11"/>
      <c r="B245" s="11"/>
      <c r="C245" s="4" t="s">
        <v>188</v>
      </c>
      <c r="D245" s="54">
        <v>0.37</v>
      </c>
      <c r="E245" s="54">
        <v>2.65</v>
      </c>
      <c r="F245" s="54">
        <v>0.14000000000000001</v>
      </c>
      <c r="G245" s="54">
        <v>0.88900000000000001</v>
      </c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10" customFormat="1" ht="15.75" customHeight="1" x14ac:dyDescent="0.35">
      <c r="A246" s="11"/>
      <c r="B246" s="11"/>
      <c r="C246" s="4" t="s">
        <v>189</v>
      </c>
      <c r="D246" s="54">
        <v>1.42</v>
      </c>
      <c r="E246" s="54">
        <v>2.65</v>
      </c>
      <c r="F246" s="54">
        <v>0.54</v>
      </c>
      <c r="G246" s="54">
        <v>0.59299999999999997</v>
      </c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s="10" customFormat="1" ht="15.75" customHeight="1" x14ac:dyDescent="0.35">
      <c r="A247" s="11"/>
      <c r="B247" s="11"/>
      <c r="C247" s="4" t="s">
        <v>190</v>
      </c>
      <c r="D247" s="54">
        <v>-4.08</v>
      </c>
      <c r="E247" s="54">
        <v>2.65</v>
      </c>
      <c r="F247" s="54">
        <v>-1.54</v>
      </c>
      <c r="G247" s="54">
        <v>0.125</v>
      </c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1:17" s="10" customFormat="1" ht="15.75" customHeight="1" x14ac:dyDescent="0.35">
      <c r="A248" s="11"/>
      <c r="B248" s="11"/>
      <c r="C248" s="4" t="s">
        <v>191</v>
      </c>
      <c r="D248" s="54">
        <v>-0.92</v>
      </c>
      <c r="E248" s="54">
        <v>2.65</v>
      </c>
      <c r="F248" s="54">
        <v>-0.35</v>
      </c>
      <c r="G248" s="54">
        <v>0.72899999999999998</v>
      </c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1:17" s="10" customFormat="1" ht="15.75" customHeight="1" x14ac:dyDescent="0.35">
      <c r="A249" s="11"/>
      <c r="B249" s="11"/>
      <c r="C249" s="4" t="s">
        <v>192</v>
      </c>
      <c r="D249" s="54">
        <v>5</v>
      </c>
      <c r="E249" s="54">
        <v>2.65</v>
      </c>
      <c r="F249" s="54">
        <v>1.89</v>
      </c>
      <c r="G249" s="54">
        <v>6.0999999999999999E-2</v>
      </c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1:17" s="10" customFormat="1" ht="15.75" customHeight="1" x14ac:dyDescent="0.35">
      <c r="A250" s="11"/>
      <c r="B250" s="11"/>
      <c r="C250" s="4" t="s">
        <v>193</v>
      </c>
      <c r="D250" s="54">
        <v>13.29</v>
      </c>
      <c r="E250" s="54">
        <v>2.65</v>
      </c>
      <c r="F250" s="54">
        <v>5.01</v>
      </c>
      <c r="G250" s="54">
        <v>0</v>
      </c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 s="10" customFormat="1" ht="15.75" customHeight="1" x14ac:dyDescent="0.35">
      <c r="A251" s="11"/>
      <c r="B251" s="11"/>
      <c r="C251" s="4" t="s">
        <v>194</v>
      </c>
      <c r="D251" s="54">
        <v>-13.05</v>
      </c>
      <c r="E251" s="54">
        <v>2.65</v>
      </c>
      <c r="F251" s="54">
        <v>-4.92</v>
      </c>
      <c r="G251" s="54">
        <v>0</v>
      </c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1:17" s="10" customFormat="1" ht="15.75" customHeight="1" x14ac:dyDescent="0.35">
      <c r="A252" s="11"/>
      <c r="B252" s="11"/>
      <c r="C252" s="4" t="s">
        <v>195</v>
      </c>
      <c r="D252" s="54">
        <v>-0.25</v>
      </c>
      <c r="E252" s="54">
        <v>2.65</v>
      </c>
      <c r="F252" s="54">
        <v>-0.09</v>
      </c>
      <c r="G252" s="54">
        <v>0.92600000000000005</v>
      </c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1:17" s="10" customFormat="1" ht="15.75" customHeight="1" x14ac:dyDescent="0.35">
      <c r="A253" s="11"/>
      <c r="B253" s="11"/>
      <c r="C253" s="4" t="s">
        <v>196</v>
      </c>
      <c r="D253" s="5">
        <v>-3.12</v>
      </c>
      <c r="E253" s="5">
        <v>4.29</v>
      </c>
      <c r="F253" s="5">
        <v>-0.73</v>
      </c>
      <c r="G253" s="5">
        <v>0.46800000000000003</v>
      </c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10" customFormat="1" ht="15.75" customHeight="1" x14ac:dyDescent="0.35">
      <c r="A254" s="11"/>
      <c r="B254" s="11"/>
      <c r="C254" s="4" t="s">
        <v>197</v>
      </c>
      <c r="D254" s="5">
        <v>13.19</v>
      </c>
      <c r="E254" s="5">
        <v>4.29</v>
      </c>
      <c r="F254" s="5">
        <v>3.08</v>
      </c>
      <c r="G254" s="5">
        <v>3.0000000000000001E-3</v>
      </c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10" customFormat="1" ht="15.75" customHeight="1" x14ac:dyDescent="0.35">
      <c r="A255" s="11"/>
      <c r="B255" s="11"/>
      <c r="C255" s="4" t="s">
        <v>198</v>
      </c>
      <c r="D255" s="5">
        <v>-10.07</v>
      </c>
      <c r="E255" s="5">
        <v>4.29</v>
      </c>
      <c r="F255" s="5">
        <v>-2.35</v>
      </c>
      <c r="G255" s="5">
        <v>2.1000000000000001E-2</v>
      </c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s="10" customFormat="1" ht="15.75" customHeight="1" x14ac:dyDescent="0.35">
      <c r="A256" s="11"/>
      <c r="B256" s="11"/>
      <c r="C256" s="58" t="s">
        <v>199</v>
      </c>
      <c r="D256" s="54">
        <v>-0.57999999999999996</v>
      </c>
      <c r="E256" s="54">
        <v>2.65</v>
      </c>
      <c r="F256" s="54">
        <v>-0.22</v>
      </c>
      <c r="G256" s="54">
        <v>0.82599999999999996</v>
      </c>
      <c r="I256" s="11"/>
      <c r="J256" s="11"/>
      <c r="K256" s="11"/>
      <c r="L256" s="11"/>
      <c r="M256" s="11"/>
      <c r="N256" s="11"/>
      <c r="O256" s="11"/>
      <c r="P256" s="11"/>
      <c r="Q256" s="11"/>
    </row>
    <row r="257" spans="1:17" s="10" customFormat="1" ht="15.75" customHeight="1" x14ac:dyDescent="0.35">
      <c r="A257" s="11"/>
      <c r="B257" s="11"/>
      <c r="C257" s="58" t="s">
        <v>200</v>
      </c>
      <c r="D257" s="54">
        <v>0.33</v>
      </c>
      <c r="E257" s="54">
        <v>2.65</v>
      </c>
      <c r="F257" s="54">
        <v>0.12</v>
      </c>
      <c r="G257" s="54">
        <v>0.90100000000000002</v>
      </c>
      <c r="I257" s="11"/>
      <c r="J257" s="11"/>
      <c r="K257" s="11"/>
      <c r="L257" s="11"/>
      <c r="M257" s="11"/>
      <c r="N257" s="11"/>
      <c r="O257" s="11"/>
      <c r="P257" s="11"/>
      <c r="Q257" s="11"/>
    </row>
    <row r="258" spans="1:17" s="10" customFormat="1" ht="15.75" customHeight="1" x14ac:dyDescent="0.35">
      <c r="A258" s="11"/>
      <c r="B258" s="11"/>
      <c r="C258" s="58" t="s">
        <v>201</v>
      </c>
      <c r="D258" s="54">
        <v>0.25</v>
      </c>
      <c r="E258" s="54">
        <v>2.65</v>
      </c>
      <c r="F258" s="54">
        <v>0.1</v>
      </c>
      <c r="G258" s="54">
        <v>0.92400000000000004</v>
      </c>
      <c r="I258" s="11"/>
      <c r="J258" s="11"/>
      <c r="K258" s="11"/>
      <c r="L258" s="11"/>
      <c r="M258" s="11"/>
      <c r="N258" s="11"/>
      <c r="O258" s="11"/>
      <c r="P258" s="11"/>
      <c r="Q258" s="11"/>
    </row>
    <row r="259" spans="1:17" s="10" customFormat="1" ht="15.75" customHeight="1" x14ac:dyDescent="0.35">
      <c r="A259" s="11"/>
      <c r="B259" s="11"/>
      <c r="C259" s="58" t="s">
        <v>264</v>
      </c>
      <c r="D259" s="54">
        <v>9.92</v>
      </c>
      <c r="E259" s="54">
        <v>2.65</v>
      </c>
      <c r="F259" s="54">
        <v>3.74</v>
      </c>
      <c r="G259" s="54">
        <v>0</v>
      </c>
      <c r="I259" s="11"/>
      <c r="J259" s="11"/>
      <c r="K259" s="11"/>
      <c r="L259" s="11"/>
      <c r="M259" s="11"/>
      <c r="N259" s="11"/>
      <c r="O259" s="11"/>
      <c r="P259" s="11"/>
      <c r="Q259" s="11"/>
    </row>
    <row r="260" spans="1:17" s="10" customFormat="1" ht="15.75" customHeight="1" x14ac:dyDescent="0.35">
      <c r="A260" s="11"/>
      <c r="B260" s="11"/>
      <c r="C260" s="58" t="s">
        <v>265</v>
      </c>
      <c r="D260" s="54">
        <v>-8.67</v>
      </c>
      <c r="E260" s="54">
        <v>2.65</v>
      </c>
      <c r="F260" s="54">
        <v>-3.27</v>
      </c>
      <c r="G260" s="54">
        <v>1E-3</v>
      </c>
      <c r="I260" s="11"/>
      <c r="J260" s="11"/>
      <c r="K260" s="11"/>
      <c r="L260" s="11"/>
      <c r="M260" s="11"/>
      <c r="N260" s="11"/>
      <c r="O260" s="11"/>
      <c r="P260" s="11"/>
      <c r="Q260" s="11"/>
    </row>
    <row r="261" spans="1:17" s="10" customFormat="1" ht="15.75" customHeight="1" x14ac:dyDescent="0.35">
      <c r="A261" s="11"/>
      <c r="B261" s="11"/>
      <c r="C261" s="58" t="s">
        <v>266</v>
      </c>
      <c r="D261" s="54">
        <v>-1.25</v>
      </c>
      <c r="E261" s="54">
        <v>2.65</v>
      </c>
      <c r="F261" s="54">
        <v>-0.47</v>
      </c>
      <c r="G261" s="54">
        <v>0.63900000000000001</v>
      </c>
      <c r="I261" s="11"/>
      <c r="J261" s="11"/>
      <c r="K261" s="11"/>
      <c r="L261" s="11"/>
      <c r="M261" s="11"/>
      <c r="N261" s="11"/>
      <c r="O261" s="11"/>
      <c r="P261" s="11"/>
      <c r="Q261" s="11"/>
    </row>
    <row r="262" spans="1:17" s="10" customFormat="1" ht="15.75" customHeight="1" x14ac:dyDescent="0.35">
      <c r="A262" s="11"/>
      <c r="B262" s="11"/>
      <c r="C262" s="58" t="s">
        <v>267</v>
      </c>
      <c r="D262" s="54">
        <v>0.42</v>
      </c>
      <c r="E262" s="54">
        <v>2.65</v>
      </c>
      <c r="F262" s="54">
        <v>0.16</v>
      </c>
      <c r="G262" s="54">
        <v>0.876</v>
      </c>
      <c r="I262" s="11"/>
      <c r="J262" s="11"/>
      <c r="K262" s="11"/>
      <c r="L262" s="11"/>
      <c r="M262" s="11"/>
      <c r="N262" s="11"/>
      <c r="O262" s="11"/>
      <c r="P262" s="11"/>
      <c r="Q262" s="11"/>
    </row>
    <row r="263" spans="1:17" s="10" customFormat="1" ht="15.75" customHeight="1" x14ac:dyDescent="0.35">
      <c r="A263" s="11"/>
      <c r="B263" s="11"/>
      <c r="C263" s="58" t="s">
        <v>268</v>
      </c>
      <c r="D263" s="54">
        <v>1.33</v>
      </c>
      <c r="E263" s="54">
        <v>2.65</v>
      </c>
      <c r="F263" s="54">
        <v>0.5</v>
      </c>
      <c r="G263" s="54">
        <v>0.61699999999999999</v>
      </c>
      <c r="I263" s="11"/>
      <c r="J263" s="11"/>
      <c r="K263" s="11"/>
      <c r="L263" s="11"/>
      <c r="M263" s="11"/>
      <c r="N263" s="11"/>
      <c r="O263" s="11"/>
      <c r="P263" s="11"/>
      <c r="Q263" s="11"/>
    </row>
    <row r="264" spans="1:17" s="10" customFormat="1" ht="15.75" customHeight="1" x14ac:dyDescent="0.35">
      <c r="A264" s="11"/>
      <c r="B264" s="11"/>
      <c r="C264" s="58" t="s">
        <v>269</v>
      </c>
      <c r="D264" s="54">
        <v>-1.75</v>
      </c>
      <c r="E264" s="54">
        <v>2.65</v>
      </c>
      <c r="F264" s="54">
        <v>-0.66</v>
      </c>
      <c r="G264" s="54">
        <v>0.51100000000000001</v>
      </c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1:17" s="10" customFormat="1" ht="15.75" customHeight="1" x14ac:dyDescent="0.35">
      <c r="A265" s="11"/>
      <c r="B265" s="11"/>
      <c r="C265" s="58" t="s">
        <v>270</v>
      </c>
      <c r="D265" s="54">
        <v>4.58</v>
      </c>
      <c r="E265" s="54">
        <v>2.65</v>
      </c>
      <c r="F265" s="54">
        <v>1.73</v>
      </c>
      <c r="G265" s="54">
        <v>8.5999999999999993E-2</v>
      </c>
      <c r="I265" s="11"/>
      <c r="J265" s="11"/>
      <c r="K265" s="11"/>
      <c r="L265" s="11"/>
      <c r="M265" s="11"/>
      <c r="N265" s="11"/>
      <c r="O265" s="11"/>
      <c r="P265" s="11"/>
      <c r="Q265" s="11"/>
    </row>
    <row r="266" spans="1:17" s="10" customFormat="1" ht="15.75" customHeight="1" x14ac:dyDescent="0.35">
      <c r="A266" s="11"/>
      <c r="B266" s="11"/>
      <c r="C266" s="58" t="s">
        <v>271</v>
      </c>
      <c r="D266" s="54">
        <v>5.37</v>
      </c>
      <c r="E266" s="54">
        <v>2.65</v>
      </c>
      <c r="F266" s="54">
        <v>2.02</v>
      </c>
      <c r="G266" s="54">
        <v>4.3999999999999997E-2</v>
      </c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1:17" s="10" customFormat="1" ht="15.75" customHeight="1" x14ac:dyDescent="0.35">
      <c r="A267" s="11"/>
      <c r="B267" s="11"/>
      <c r="C267" s="58" t="s">
        <v>272</v>
      </c>
      <c r="D267" s="54">
        <v>-9.9499999999999993</v>
      </c>
      <c r="E267" s="54">
        <v>2.65</v>
      </c>
      <c r="F267" s="54">
        <v>-3.75</v>
      </c>
      <c r="G267" s="54">
        <v>0</v>
      </c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1:17" s="10" customFormat="1" ht="15.75" customHeight="1" x14ac:dyDescent="0.35">
      <c r="A268" s="11"/>
      <c r="B268" s="11"/>
      <c r="C268" s="58" t="s">
        <v>273</v>
      </c>
      <c r="D268" s="54">
        <v>-3.42</v>
      </c>
      <c r="E268" s="54">
        <v>2.65</v>
      </c>
      <c r="F268" s="54">
        <v>-1.29</v>
      </c>
      <c r="G268" s="54">
        <v>0.19900000000000001</v>
      </c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1:17" s="10" customFormat="1" ht="15.75" customHeight="1" x14ac:dyDescent="0.35">
      <c r="A269" s="11"/>
      <c r="B269" s="11"/>
      <c r="C269" s="58" t="s">
        <v>274</v>
      </c>
      <c r="D269" s="54">
        <v>6</v>
      </c>
      <c r="E269" s="54">
        <v>2.65</v>
      </c>
      <c r="F269" s="54">
        <v>2.2599999999999998</v>
      </c>
      <c r="G269" s="54">
        <v>2.5000000000000001E-2</v>
      </c>
      <c r="I269" s="11"/>
      <c r="J269" s="11"/>
      <c r="K269" s="11"/>
      <c r="L269" s="11"/>
      <c r="M269" s="11"/>
      <c r="N269" s="11"/>
      <c r="O269" s="11"/>
      <c r="P269" s="11"/>
      <c r="Q269" s="11"/>
    </row>
    <row r="270" spans="1:17" s="10" customFormat="1" ht="15.75" customHeight="1" x14ac:dyDescent="0.35">
      <c r="A270" s="11"/>
      <c r="B270" s="11"/>
      <c r="C270" s="58" t="s">
        <v>275</v>
      </c>
      <c r="D270" s="54">
        <v>-2.58</v>
      </c>
      <c r="E270" s="54">
        <v>2.65</v>
      </c>
      <c r="F270" s="54">
        <v>-0.97</v>
      </c>
      <c r="G270" s="54">
        <v>0.33200000000000002</v>
      </c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1:17" s="10" customFormat="1" ht="15.75" customHeight="1" x14ac:dyDescent="0.35">
      <c r="A271" s="11"/>
      <c r="B271" s="11"/>
      <c r="C271" s="58" t="s">
        <v>276</v>
      </c>
      <c r="D271" s="54">
        <v>-1.63</v>
      </c>
      <c r="E271" s="54">
        <v>2.65</v>
      </c>
      <c r="F271" s="54">
        <v>-0.61</v>
      </c>
      <c r="G271" s="54">
        <v>0.54100000000000004</v>
      </c>
      <c r="I271" s="11"/>
      <c r="J271" s="11"/>
      <c r="K271" s="11"/>
      <c r="L271" s="11"/>
      <c r="M271" s="11"/>
      <c r="N271" s="11"/>
      <c r="O271" s="11"/>
      <c r="P271" s="11"/>
      <c r="Q271" s="11"/>
    </row>
    <row r="272" spans="1:17" s="10" customFormat="1" ht="15.75" customHeight="1" x14ac:dyDescent="0.35">
      <c r="A272" s="11"/>
      <c r="B272" s="11"/>
      <c r="C272" s="58" t="s">
        <v>277</v>
      </c>
      <c r="D272" s="54">
        <v>2.54</v>
      </c>
      <c r="E272" s="54">
        <v>2.65</v>
      </c>
      <c r="F272" s="54">
        <v>0.96</v>
      </c>
      <c r="G272" s="54">
        <v>0.34</v>
      </c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1:17" s="10" customFormat="1" ht="15.75" customHeight="1" x14ac:dyDescent="0.35">
      <c r="A273" s="11"/>
      <c r="B273" s="11"/>
      <c r="C273" s="58" t="s">
        <v>278</v>
      </c>
      <c r="D273" s="54">
        <v>-0.91</v>
      </c>
      <c r="E273" s="54">
        <v>2.65</v>
      </c>
      <c r="F273" s="54">
        <v>-0.34</v>
      </c>
      <c r="G273" s="54">
        <v>0.73099999999999998</v>
      </c>
      <c r="I273" s="11"/>
      <c r="J273" s="11"/>
      <c r="K273" s="11"/>
      <c r="L273" s="11"/>
      <c r="M273" s="11"/>
      <c r="N273" s="11"/>
      <c r="O273" s="11"/>
      <c r="P273" s="11"/>
      <c r="Q273" s="11"/>
    </row>
    <row r="274" spans="1:17" s="10" customFormat="1" ht="15.75" customHeight="1" x14ac:dyDescent="0.35">
      <c r="A274" s="11"/>
      <c r="B274" s="11"/>
      <c r="C274" s="58" t="s">
        <v>279</v>
      </c>
      <c r="D274" s="54">
        <v>4.5</v>
      </c>
      <c r="E274" s="54">
        <v>2.65</v>
      </c>
      <c r="F274" s="54">
        <v>1.7</v>
      </c>
      <c r="G274" s="54">
        <v>9.0999999999999998E-2</v>
      </c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1:17" s="10" customFormat="1" ht="15.75" customHeight="1" x14ac:dyDescent="0.35">
      <c r="A275" s="11"/>
      <c r="B275" s="11"/>
      <c r="C275" s="58" t="s">
        <v>280</v>
      </c>
      <c r="D275" s="54">
        <v>0.41</v>
      </c>
      <c r="E275" s="54">
        <v>2.65</v>
      </c>
      <c r="F275" s="54">
        <v>0.16</v>
      </c>
      <c r="G275" s="54">
        <v>0.876</v>
      </c>
      <c r="I275" s="11"/>
      <c r="J275" s="11"/>
      <c r="K275" s="11"/>
      <c r="L275" s="11"/>
      <c r="M275" s="11"/>
      <c r="N275" s="11"/>
      <c r="O275" s="11"/>
      <c r="P275" s="11"/>
      <c r="Q275" s="11"/>
    </row>
    <row r="276" spans="1:17" s="10" customFormat="1" ht="15.75" customHeight="1" x14ac:dyDescent="0.35">
      <c r="A276" s="11"/>
      <c r="B276" s="11"/>
      <c r="C276" s="58" t="s">
        <v>281</v>
      </c>
      <c r="D276" s="54">
        <v>-4.91</v>
      </c>
      <c r="E276" s="54">
        <v>2.65</v>
      </c>
      <c r="F276" s="54">
        <v>-1.85</v>
      </c>
      <c r="G276" s="54">
        <v>6.6000000000000003E-2</v>
      </c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 s="10" customFormat="1" ht="15.75" customHeight="1" x14ac:dyDescent="0.35">
      <c r="A277" s="11"/>
      <c r="B277" s="11"/>
      <c r="C277" s="58" t="s">
        <v>282</v>
      </c>
      <c r="D277" s="54">
        <v>-0.17</v>
      </c>
      <c r="E277" s="54">
        <v>2.65</v>
      </c>
      <c r="F277" s="54">
        <v>-0.06</v>
      </c>
      <c r="G277" s="54">
        <v>0.95</v>
      </c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1:17" s="10" customFormat="1" ht="15.75" customHeight="1" x14ac:dyDescent="0.35">
      <c r="A278" s="11"/>
      <c r="B278" s="11"/>
      <c r="C278" s="58" t="s">
        <v>283</v>
      </c>
      <c r="D278" s="54">
        <v>-0.75</v>
      </c>
      <c r="E278" s="54">
        <v>2.65</v>
      </c>
      <c r="F278" s="54">
        <v>-0.28000000000000003</v>
      </c>
      <c r="G278" s="54">
        <v>0.77700000000000002</v>
      </c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 s="10" customFormat="1" ht="15.75" customHeight="1" x14ac:dyDescent="0.35">
      <c r="A279" s="11"/>
      <c r="B279" s="11"/>
      <c r="C279" s="58" t="s">
        <v>284</v>
      </c>
      <c r="D279" s="54">
        <v>0.92</v>
      </c>
      <c r="E279" s="54">
        <v>2.65</v>
      </c>
      <c r="F279" s="54">
        <v>0.35</v>
      </c>
      <c r="G279" s="54">
        <v>0.72899999999999998</v>
      </c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1:17" s="10" customFormat="1" ht="15.75" customHeight="1" x14ac:dyDescent="0.35">
      <c r="A280" s="11"/>
      <c r="B280" s="11"/>
      <c r="C280" s="58" t="s">
        <v>285</v>
      </c>
      <c r="D280" s="54">
        <v>-0.63</v>
      </c>
      <c r="E280" s="54">
        <v>2.65</v>
      </c>
      <c r="F280" s="54">
        <v>-0.24</v>
      </c>
      <c r="G280" s="54">
        <v>0.81399999999999995</v>
      </c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 s="10" customFormat="1" ht="15.75" customHeight="1" x14ac:dyDescent="0.35">
      <c r="A281" s="11"/>
      <c r="B281" s="11"/>
      <c r="C281" s="58" t="s">
        <v>286</v>
      </c>
      <c r="D281" s="54">
        <v>0.91</v>
      </c>
      <c r="E281" s="54">
        <v>2.65</v>
      </c>
      <c r="F281" s="54">
        <v>0.34</v>
      </c>
      <c r="G281" s="54">
        <v>0.73099999999999998</v>
      </c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1:17" s="10" customFormat="1" ht="15.75" customHeight="1" x14ac:dyDescent="0.35">
      <c r="A282" s="11"/>
      <c r="B282" s="11"/>
      <c r="C282" s="58" t="s">
        <v>287</v>
      </c>
      <c r="D282" s="54">
        <v>-0.28999999999999998</v>
      </c>
      <c r="E282" s="54">
        <v>2.65</v>
      </c>
      <c r="F282" s="54">
        <v>-0.11</v>
      </c>
      <c r="G282" s="54">
        <v>0.91400000000000003</v>
      </c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 s="10" customFormat="1" ht="15.75" customHeight="1" x14ac:dyDescent="0.35">
      <c r="A283" s="11"/>
      <c r="B283" s="11"/>
      <c r="C283" s="58" t="s">
        <v>288</v>
      </c>
      <c r="D283" s="54">
        <v>-3.17</v>
      </c>
      <c r="E283" s="54">
        <v>2.65</v>
      </c>
      <c r="F283" s="54">
        <v>-1.19</v>
      </c>
      <c r="G283" s="54">
        <v>0.23400000000000001</v>
      </c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1:17" s="10" customFormat="1" ht="15.75" customHeight="1" x14ac:dyDescent="0.35">
      <c r="A284" s="11"/>
      <c r="B284" s="11"/>
      <c r="C284" s="58" t="s">
        <v>289</v>
      </c>
      <c r="D284" s="54">
        <v>2.25</v>
      </c>
      <c r="E284" s="54">
        <v>2.65</v>
      </c>
      <c r="F284" s="54">
        <v>0.85</v>
      </c>
      <c r="G284" s="54">
        <v>0.39800000000000002</v>
      </c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 s="10" customFormat="1" ht="15.75" customHeight="1" x14ac:dyDescent="0.35">
      <c r="A285" s="11"/>
      <c r="B285" s="11"/>
      <c r="C285" s="58" t="s">
        <v>290</v>
      </c>
      <c r="D285" s="54">
        <v>0.92</v>
      </c>
      <c r="E285" s="54">
        <v>2.65</v>
      </c>
      <c r="F285" s="54">
        <v>0.35</v>
      </c>
      <c r="G285" s="54">
        <v>0.72899999999999998</v>
      </c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1:17" s="10" customFormat="1" ht="15.75" customHeight="1" x14ac:dyDescent="0.35">
      <c r="A286" s="11"/>
      <c r="B286" s="11"/>
      <c r="C286" s="58" t="s">
        <v>291</v>
      </c>
      <c r="D286" s="54">
        <v>-6.96</v>
      </c>
      <c r="E286" s="54">
        <v>2.65</v>
      </c>
      <c r="F286" s="54">
        <v>-2.62</v>
      </c>
      <c r="G286" s="54">
        <v>8.9999999999999993E-3</v>
      </c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 s="10" customFormat="1" ht="15.75" customHeight="1" x14ac:dyDescent="0.35">
      <c r="A287" s="11"/>
      <c r="B287" s="11"/>
      <c r="C287" s="58" t="s">
        <v>292</v>
      </c>
      <c r="D287" s="54">
        <v>3.83</v>
      </c>
      <c r="E287" s="54">
        <v>2.65</v>
      </c>
      <c r="F287" s="54">
        <v>1.44</v>
      </c>
      <c r="G287" s="54">
        <v>0.15</v>
      </c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1:17" s="10" customFormat="1" ht="15.75" customHeight="1" x14ac:dyDescent="0.35">
      <c r="A288" s="11"/>
      <c r="B288" s="11"/>
      <c r="C288" s="58" t="s">
        <v>293</v>
      </c>
      <c r="D288" s="54">
        <v>3.13</v>
      </c>
      <c r="E288" s="54">
        <v>2.65</v>
      </c>
      <c r="F288" s="54">
        <v>1.18</v>
      </c>
      <c r="G288" s="54">
        <v>0.23899999999999999</v>
      </c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1:17" s="10" customFormat="1" ht="15.75" customHeight="1" x14ac:dyDescent="0.35">
      <c r="A289" s="11"/>
      <c r="B289" s="11"/>
      <c r="C289" s="58" t="s">
        <v>294</v>
      </c>
      <c r="D289" s="54">
        <v>2.75</v>
      </c>
      <c r="E289" s="54">
        <v>2.65</v>
      </c>
      <c r="F289" s="54">
        <v>1.04</v>
      </c>
      <c r="G289" s="54">
        <v>0.30099999999999999</v>
      </c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1:17" s="10" customFormat="1" ht="15.75" customHeight="1" x14ac:dyDescent="0.35">
      <c r="A290" s="11"/>
      <c r="B290" s="11"/>
      <c r="C290" s="58" t="s">
        <v>295</v>
      </c>
      <c r="D290" s="54">
        <v>2.79</v>
      </c>
      <c r="E290" s="54">
        <v>2.65</v>
      </c>
      <c r="F290" s="54">
        <v>1.05</v>
      </c>
      <c r="G290" s="54">
        <v>0.29499999999999998</v>
      </c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1:17" s="10" customFormat="1" ht="15.75" customHeight="1" x14ac:dyDescent="0.35">
      <c r="A291" s="11"/>
      <c r="B291" s="11"/>
      <c r="C291" s="58" t="s">
        <v>296</v>
      </c>
      <c r="D291" s="54">
        <v>-5.54</v>
      </c>
      <c r="E291" s="54">
        <v>2.65</v>
      </c>
      <c r="F291" s="54">
        <v>-2.09</v>
      </c>
      <c r="G291" s="54">
        <v>3.7999999999999999E-2</v>
      </c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1:17" s="10" customFormat="1" ht="15.75" customHeight="1" x14ac:dyDescent="0.35">
      <c r="A292" s="11"/>
      <c r="B292" s="11"/>
      <c r="C292" s="58" t="s">
        <v>297</v>
      </c>
      <c r="D292" s="54">
        <v>1.25</v>
      </c>
      <c r="E292" s="54">
        <v>2.65</v>
      </c>
      <c r="F292" s="54">
        <v>0.47</v>
      </c>
      <c r="G292" s="54">
        <v>0.63800000000000001</v>
      </c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1:17" s="10" customFormat="1" ht="15.75" customHeight="1" x14ac:dyDescent="0.35">
      <c r="A293" s="11"/>
      <c r="B293" s="11"/>
      <c r="C293" s="58" t="s">
        <v>298</v>
      </c>
      <c r="D293" s="54">
        <v>3.41</v>
      </c>
      <c r="E293" s="54">
        <v>2.65</v>
      </c>
      <c r="F293" s="54">
        <v>1.29</v>
      </c>
      <c r="G293" s="54">
        <v>0.2</v>
      </c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1:17" s="10" customFormat="1" ht="15.75" customHeight="1" x14ac:dyDescent="0.35">
      <c r="A294" s="11"/>
      <c r="B294" s="11"/>
      <c r="C294" s="58" t="s">
        <v>299</v>
      </c>
      <c r="D294" s="54">
        <v>-4.66</v>
      </c>
      <c r="E294" s="54">
        <v>2.65</v>
      </c>
      <c r="F294" s="54">
        <v>-1.76</v>
      </c>
      <c r="G294" s="54">
        <v>0.08</v>
      </c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1:17" s="10" customFormat="1" ht="15.75" customHeight="1" x14ac:dyDescent="0.35">
      <c r="A295" s="11"/>
      <c r="B295" s="11"/>
      <c r="C295" s="58" t="s">
        <v>300</v>
      </c>
      <c r="D295" s="54">
        <v>4.33</v>
      </c>
      <c r="E295" s="54">
        <v>2.65</v>
      </c>
      <c r="F295" s="54">
        <v>1.63</v>
      </c>
      <c r="G295" s="54">
        <v>0.104</v>
      </c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1:17" s="10" customFormat="1" ht="15.75" customHeight="1" x14ac:dyDescent="0.35">
      <c r="A296" s="11"/>
      <c r="B296" s="11"/>
      <c r="C296" s="58" t="s">
        <v>301</v>
      </c>
      <c r="D296" s="54">
        <v>-0.63</v>
      </c>
      <c r="E296" s="54">
        <v>2.65</v>
      </c>
      <c r="F296" s="54">
        <v>-0.24</v>
      </c>
      <c r="G296" s="54">
        <v>0.81299999999999994</v>
      </c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1:17" s="10" customFormat="1" ht="15.75" customHeight="1" x14ac:dyDescent="0.35">
      <c r="A297" s="11"/>
      <c r="B297" s="11"/>
      <c r="C297" s="58" t="s">
        <v>302</v>
      </c>
      <c r="D297" s="54">
        <v>-3.7</v>
      </c>
      <c r="E297" s="54">
        <v>2.65</v>
      </c>
      <c r="F297" s="54">
        <v>-1.4</v>
      </c>
      <c r="G297" s="54">
        <v>0.16400000000000001</v>
      </c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1:17" s="10" customFormat="1" ht="15.75" customHeight="1" x14ac:dyDescent="0.35">
      <c r="A298" s="11"/>
      <c r="B298" s="11"/>
      <c r="C298" s="58" t="s">
        <v>303</v>
      </c>
      <c r="D298" s="54">
        <v>-13.58</v>
      </c>
      <c r="E298" s="54">
        <v>2.65</v>
      </c>
      <c r="F298" s="54">
        <v>-5.12</v>
      </c>
      <c r="G298" s="54">
        <v>0</v>
      </c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1:17" s="10" customFormat="1" ht="15.75" customHeight="1" x14ac:dyDescent="0.35">
      <c r="A299" s="11"/>
      <c r="B299" s="11"/>
      <c r="C299" s="58" t="s">
        <v>304</v>
      </c>
      <c r="D299" s="54">
        <v>9.4499999999999993</v>
      </c>
      <c r="E299" s="54">
        <v>2.65</v>
      </c>
      <c r="F299" s="54">
        <v>3.56</v>
      </c>
      <c r="G299" s="54">
        <v>0</v>
      </c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1:17" s="10" customFormat="1" ht="15.75" customHeight="1" x14ac:dyDescent="0.35">
      <c r="A300" s="11"/>
      <c r="B300" s="11"/>
      <c r="C300" s="58" t="s">
        <v>305</v>
      </c>
      <c r="D300" s="54">
        <v>4.13</v>
      </c>
      <c r="E300" s="54">
        <v>2.65</v>
      </c>
      <c r="F300" s="54">
        <v>1.56</v>
      </c>
      <c r="G300" s="54">
        <v>0.121</v>
      </c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1:17" s="10" customFormat="1" ht="15.75" customHeight="1" x14ac:dyDescent="0.35">
      <c r="A301" s="11"/>
      <c r="B301" s="11"/>
      <c r="C301" s="2" t="s">
        <v>202</v>
      </c>
      <c r="D301" s="54">
        <v>2.4E-2</v>
      </c>
      <c r="E301" s="54">
        <v>0.78800000000000003</v>
      </c>
      <c r="F301" s="54">
        <v>0.03</v>
      </c>
      <c r="G301" s="54">
        <v>0.97599999999999998</v>
      </c>
      <c r="H301" s="45"/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1:17" s="10" customFormat="1" ht="15.75" customHeight="1" x14ac:dyDescent="0.35">
      <c r="A302" s="11"/>
      <c r="B302" s="11"/>
      <c r="C302" s="2" t="s">
        <v>203</v>
      </c>
      <c r="D302" s="54">
        <v>3.3879999999999999</v>
      </c>
      <c r="E302" s="54">
        <v>0.78800000000000003</v>
      </c>
      <c r="F302" s="54">
        <v>4.3</v>
      </c>
      <c r="G302" s="54">
        <v>0</v>
      </c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1:17" s="10" customFormat="1" ht="15.75" customHeight="1" x14ac:dyDescent="0.35">
      <c r="A303" s="11"/>
      <c r="B303" s="11"/>
      <c r="C303" s="2" t="s">
        <v>204</v>
      </c>
      <c r="D303" s="54">
        <v>-3.4119999999999999</v>
      </c>
      <c r="E303" s="54">
        <v>0.78800000000000003</v>
      </c>
      <c r="F303" s="54">
        <v>-4.33</v>
      </c>
      <c r="G303" s="54">
        <v>0</v>
      </c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1:17" s="10" customFormat="1" ht="15.75" customHeight="1" x14ac:dyDescent="0.35">
      <c r="A304" s="11"/>
      <c r="B304" s="11"/>
      <c r="C304" s="2" t="s">
        <v>205</v>
      </c>
      <c r="D304" s="54">
        <v>1.1519999999999999</v>
      </c>
      <c r="E304" s="54">
        <v>0.78800000000000003</v>
      </c>
      <c r="F304" s="54">
        <v>1.46</v>
      </c>
      <c r="G304" s="54">
        <v>0.14499999999999999</v>
      </c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1:17" s="10" customFormat="1" ht="15.75" customHeight="1" x14ac:dyDescent="0.35">
      <c r="A305" s="11"/>
      <c r="B305" s="11"/>
      <c r="C305" s="2" t="s">
        <v>206</v>
      </c>
      <c r="D305" s="54">
        <v>-3.9260000000000002</v>
      </c>
      <c r="E305" s="54">
        <v>0.78800000000000003</v>
      </c>
      <c r="F305" s="54">
        <v>-4.9800000000000004</v>
      </c>
      <c r="G305" s="54">
        <v>0</v>
      </c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1:17" s="10" customFormat="1" ht="15.75" customHeight="1" x14ac:dyDescent="0.35">
      <c r="A306" s="11"/>
      <c r="B306" s="11"/>
      <c r="C306" s="2" t="s">
        <v>207</v>
      </c>
      <c r="D306" s="54">
        <v>2.774</v>
      </c>
      <c r="E306" s="54">
        <v>0.78800000000000003</v>
      </c>
      <c r="F306" s="54">
        <v>3.52</v>
      </c>
      <c r="G306" s="54">
        <v>1E-3</v>
      </c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1:17" s="10" customFormat="1" ht="15.75" customHeight="1" x14ac:dyDescent="0.35">
      <c r="A307" s="11"/>
      <c r="B307" s="11"/>
      <c r="C307" s="2" t="s">
        <v>208</v>
      </c>
      <c r="D307" s="54">
        <v>-1.605</v>
      </c>
      <c r="E307" s="54">
        <v>0.78800000000000003</v>
      </c>
      <c r="F307" s="54">
        <v>-2.04</v>
      </c>
      <c r="G307" s="54">
        <v>4.2999999999999997E-2</v>
      </c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1:17" s="10" customFormat="1" ht="15.75" customHeight="1" x14ac:dyDescent="0.35">
      <c r="A308" s="11"/>
      <c r="B308" s="11"/>
      <c r="C308" s="2" t="s">
        <v>209</v>
      </c>
      <c r="D308" s="54">
        <v>2.3879999999999999</v>
      </c>
      <c r="E308" s="54">
        <v>0.78800000000000003</v>
      </c>
      <c r="F308" s="54">
        <v>3.03</v>
      </c>
      <c r="G308" s="54">
        <v>3.0000000000000001E-3</v>
      </c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1:17" s="10" customFormat="1" ht="15.75" customHeight="1" x14ac:dyDescent="0.35">
      <c r="A309" s="11"/>
      <c r="B309" s="11"/>
      <c r="C309" s="2" t="s">
        <v>210</v>
      </c>
      <c r="D309" s="54">
        <v>-0.78300000000000003</v>
      </c>
      <c r="E309" s="54">
        <v>0.78800000000000003</v>
      </c>
      <c r="F309" s="54">
        <v>-0.99</v>
      </c>
      <c r="G309" s="54">
        <v>0.32100000000000001</v>
      </c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1:17" s="10" customFormat="1" ht="15.75" customHeight="1" x14ac:dyDescent="0.35">
      <c r="A310" s="11"/>
      <c r="B310" s="11"/>
      <c r="C310" s="2" t="s">
        <v>211</v>
      </c>
      <c r="D310" s="54">
        <v>0.42899999999999999</v>
      </c>
      <c r="E310" s="54">
        <v>0.78800000000000003</v>
      </c>
      <c r="F310" s="54">
        <v>0.54</v>
      </c>
      <c r="G310" s="54">
        <v>0.58699999999999997</v>
      </c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1:17" s="10" customFormat="1" ht="15.75" customHeight="1" x14ac:dyDescent="0.35">
      <c r="A311" s="11"/>
      <c r="B311" s="11"/>
      <c r="C311" s="2" t="s">
        <v>212</v>
      </c>
      <c r="D311" s="54">
        <v>-1.85</v>
      </c>
      <c r="E311" s="54">
        <v>0.78800000000000003</v>
      </c>
      <c r="F311" s="54">
        <v>-2.35</v>
      </c>
      <c r="G311" s="54">
        <v>0.02</v>
      </c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1:17" s="10" customFormat="1" ht="15.75" customHeight="1" x14ac:dyDescent="0.35">
      <c r="A312" s="11"/>
      <c r="B312" s="11"/>
      <c r="C312" s="2" t="s">
        <v>213</v>
      </c>
      <c r="D312" s="54">
        <v>1.421</v>
      </c>
      <c r="E312" s="54">
        <v>0.78800000000000003</v>
      </c>
      <c r="F312" s="54">
        <v>1.8</v>
      </c>
      <c r="G312" s="54">
        <v>7.2999999999999995E-2</v>
      </c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1:17" s="10" customFormat="1" ht="15.75" customHeight="1" x14ac:dyDescent="0.35">
      <c r="A313" s="11"/>
      <c r="B313" s="11"/>
      <c r="C313" s="39"/>
      <c r="D313" s="39"/>
      <c r="E313" s="39"/>
      <c r="F313" s="39"/>
      <c r="G313" s="39"/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1:17" s="10" customFormat="1" ht="15.75" customHeight="1" x14ac:dyDescent="0.35">
      <c r="A314" s="11"/>
      <c r="B314" s="11"/>
      <c r="C314" s="39"/>
      <c r="D314" s="39"/>
      <c r="E314" s="39"/>
      <c r="F314" s="39"/>
      <c r="G314" s="39"/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1:17" s="10" customFormat="1" ht="15.75" customHeight="1" x14ac:dyDescent="0.35">
      <c r="A315" s="11"/>
      <c r="B315" s="11"/>
      <c r="C315" s="39"/>
      <c r="D315" s="39"/>
      <c r="E315" s="39"/>
      <c r="F315" s="39"/>
      <c r="G315" s="39"/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1:17" s="10" customFormat="1" ht="15.75" customHeight="1" x14ac:dyDescent="0.35">
      <c r="A316" s="11"/>
      <c r="B316" s="11"/>
      <c r="C316" s="39"/>
      <c r="D316" s="39"/>
      <c r="E316" s="39"/>
      <c r="F316" s="39"/>
      <c r="G316" s="39"/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1:17" s="10" customFormat="1" ht="15.75" customHeight="1" x14ac:dyDescent="0.35">
      <c r="A317" s="11"/>
      <c r="B317" s="11"/>
      <c r="C317" s="39"/>
      <c r="D317" s="45"/>
      <c r="E317" s="45"/>
      <c r="F317" s="45"/>
      <c r="G317" s="45"/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1:17" s="10" customFormat="1" ht="15.75" customHeight="1" x14ac:dyDescent="0.35">
      <c r="A318" s="11"/>
      <c r="B318" s="11"/>
      <c r="C318" s="39"/>
      <c r="D318" s="45"/>
      <c r="E318" s="45"/>
      <c r="F318" s="45"/>
      <c r="G318" s="45"/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1:17" s="10" customFormat="1" ht="15.75" customHeight="1" x14ac:dyDescent="0.35">
      <c r="A319" s="11"/>
      <c r="B319" s="11"/>
      <c r="C319" s="39"/>
      <c r="D319" s="45"/>
      <c r="E319" s="45"/>
      <c r="F319" s="45"/>
      <c r="G319" s="45"/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1:17" ht="15.75" customHeight="1" x14ac:dyDescent="0.35">
      <c r="C320" s="39"/>
      <c r="D320" s="45"/>
      <c r="E320" s="45"/>
      <c r="F320" s="45"/>
      <c r="G320" s="45"/>
      <c r="I320" s="11"/>
      <c r="J320" s="11"/>
      <c r="K320" s="11"/>
    </row>
    <row r="321" spans="3:11" ht="15.75" customHeight="1" x14ac:dyDescent="0.35">
      <c r="C321" s="39"/>
      <c r="D321" s="45"/>
      <c r="E321" s="45"/>
      <c r="F321" s="45"/>
      <c r="G321" s="45"/>
      <c r="I321" s="11"/>
      <c r="J321" s="11"/>
      <c r="K321" s="11"/>
    </row>
    <row r="322" spans="3:11" ht="15.75" customHeight="1" x14ac:dyDescent="0.35">
      <c r="C322" s="39"/>
      <c r="D322" s="45"/>
      <c r="E322" s="45"/>
      <c r="F322" s="45"/>
      <c r="G322" s="45"/>
      <c r="I322" s="11"/>
      <c r="J322" s="11"/>
      <c r="K322" s="11"/>
    </row>
    <row r="323" spans="3:11" ht="15.75" customHeight="1" x14ac:dyDescent="0.35">
      <c r="C323" s="39"/>
      <c r="D323" s="45"/>
      <c r="E323" s="45"/>
      <c r="F323" s="45"/>
      <c r="G323" s="45"/>
      <c r="I323" s="11"/>
      <c r="J323" s="11"/>
      <c r="K323" s="11"/>
    </row>
    <row r="324" spans="3:11" ht="15.75" customHeight="1" x14ac:dyDescent="0.35">
      <c r="C324" s="39"/>
      <c r="D324" s="45"/>
      <c r="E324" s="45"/>
      <c r="F324" s="45"/>
      <c r="G324" s="45"/>
      <c r="I324" s="11"/>
      <c r="J324" s="11"/>
      <c r="K324" s="11"/>
    </row>
    <row r="325" spans="3:11" ht="15.75" customHeight="1" x14ac:dyDescent="0.35">
      <c r="C325" s="39"/>
      <c r="D325" s="45"/>
      <c r="E325" s="45"/>
      <c r="F325" s="45"/>
      <c r="G325" s="45"/>
      <c r="I325" s="11"/>
      <c r="J325" s="11"/>
      <c r="K325" s="11"/>
    </row>
    <row r="326" spans="3:11" ht="15.75" customHeight="1" x14ac:dyDescent="0.35">
      <c r="C326" s="11"/>
      <c r="D326" s="11"/>
      <c r="E326" s="11"/>
      <c r="F326" s="11"/>
      <c r="G326" s="11"/>
      <c r="H326" s="11"/>
      <c r="I326" s="11"/>
      <c r="J326" s="11"/>
      <c r="K326" s="11"/>
    </row>
    <row r="327" spans="3:11" ht="15.75" customHeight="1" x14ac:dyDescent="0.35">
      <c r="C327" s="11"/>
      <c r="D327" s="11"/>
      <c r="E327" s="11"/>
      <c r="F327" s="11"/>
      <c r="G327" s="11"/>
      <c r="H327" s="11"/>
      <c r="I327" s="11"/>
      <c r="J327" s="11"/>
      <c r="K327" s="11"/>
    </row>
    <row r="328" spans="3:11" ht="15.75" customHeight="1" x14ac:dyDescent="0.35">
      <c r="C328" s="39"/>
      <c r="D328" s="39"/>
      <c r="E328" s="39"/>
      <c r="F328" s="39"/>
      <c r="G328" s="39"/>
      <c r="H328" s="39"/>
      <c r="I328" s="39"/>
      <c r="J328" s="11"/>
      <c r="K328" s="11"/>
    </row>
    <row r="329" spans="3:11" ht="15.75" customHeight="1" x14ac:dyDescent="0.35">
      <c r="C329" s="39"/>
      <c r="D329" s="45"/>
      <c r="E329" s="45"/>
      <c r="F329" s="46"/>
      <c r="G329" s="45"/>
      <c r="H329" s="45"/>
      <c r="I329" s="45"/>
      <c r="J329" s="11"/>
      <c r="K329" s="11"/>
    </row>
    <row r="330" spans="3:11" ht="15.75" customHeight="1" x14ac:dyDescent="0.35">
      <c r="C330" s="39"/>
      <c r="D330" s="45"/>
      <c r="E330" s="45"/>
      <c r="F330" s="46"/>
      <c r="G330" s="45"/>
      <c r="H330" s="45"/>
      <c r="I330" s="45"/>
      <c r="J330" s="11"/>
      <c r="K330" s="11"/>
    </row>
    <row r="331" spans="3:11" ht="15.75" customHeight="1" x14ac:dyDescent="0.35">
      <c r="C331" s="39"/>
      <c r="D331" s="45"/>
      <c r="E331" s="45"/>
      <c r="F331" s="46"/>
      <c r="G331" s="45"/>
      <c r="H331" s="45"/>
      <c r="I331" s="45"/>
      <c r="J331" s="11"/>
      <c r="K331" s="11"/>
    </row>
    <row r="332" spans="3:11" ht="15.75" customHeight="1" x14ac:dyDescent="0.35">
      <c r="C332" s="39"/>
      <c r="D332" s="45"/>
      <c r="E332" s="45"/>
      <c r="F332" s="46"/>
      <c r="G332" s="45"/>
      <c r="H332" s="45"/>
      <c r="I332" s="45"/>
      <c r="J332" s="11"/>
      <c r="K332" s="11"/>
    </row>
    <row r="333" spans="3:11" ht="15.75" customHeight="1" x14ac:dyDescent="0.35">
      <c r="C333" s="39"/>
      <c r="D333" s="45"/>
      <c r="E333" s="45"/>
      <c r="F333" s="46"/>
      <c r="G333" s="45"/>
      <c r="H333" s="45"/>
      <c r="I333" s="45"/>
      <c r="J333" s="11"/>
      <c r="K333" s="11"/>
    </row>
    <row r="334" spans="3:11" ht="15.75" customHeight="1" x14ac:dyDescent="0.35">
      <c r="C334" s="39"/>
      <c r="D334" s="45"/>
      <c r="E334" s="45"/>
      <c r="F334" s="46"/>
      <c r="G334" s="45"/>
      <c r="H334" s="45"/>
      <c r="I334" s="45"/>
      <c r="J334" s="11"/>
      <c r="K334" s="11"/>
    </row>
    <row r="335" spans="3:11" ht="15.75" customHeight="1" x14ac:dyDescent="0.35">
      <c r="C335" s="39"/>
      <c r="D335" s="45"/>
      <c r="E335" s="45"/>
      <c r="F335" s="46"/>
      <c r="G335" s="45"/>
      <c r="H335" s="45"/>
      <c r="I335" s="45"/>
      <c r="J335" s="11"/>
      <c r="K335" s="11"/>
    </row>
    <row r="336" spans="3:11" ht="15.75" customHeight="1" x14ac:dyDescent="0.35">
      <c r="C336" s="39"/>
      <c r="D336" s="45"/>
      <c r="E336" s="45"/>
      <c r="F336" s="46"/>
      <c r="G336" s="45"/>
      <c r="H336" s="45"/>
      <c r="I336" s="45"/>
      <c r="J336" s="11"/>
      <c r="K336" s="11"/>
    </row>
    <row r="337" spans="3:11" ht="15.75" customHeight="1" x14ac:dyDescent="0.35">
      <c r="C337" s="39"/>
      <c r="D337" s="45"/>
      <c r="E337" s="45"/>
      <c r="F337" s="46"/>
      <c r="G337" s="45"/>
      <c r="H337" s="45"/>
      <c r="I337" s="45"/>
      <c r="J337" s="11"/>
      <c r="K337" s="11"/>
    </row>
    <row r="338" spans="3:11" ht="15.75" customHeight="1" x14ac:dyDescent="0.35">
      <c r="C338" s="39"/>
      <c r="D338" s="45"/>
      <c r="E338" s="45"/>
      <c r="F338" s="46"/>
      <c r="G338" s="45"/>
      <c r="H338" s="45"/>
      <c r="I338" s="45"/>
      <c r="J338" s="11"/>
      <c r="K338" s="11"/>
    </row>
    <row r="339" spans="3:11" ht="15.75" customHeight="1" x14ac:dyDescent="0.35">
      <c r="C339" s="39"/>
      <c r="D339" s="45"/>
      <c r="E339" s="45"/>
      <c r="F339" s="46"/>
      <c r="G339" s="45"/>
      <c r="H339" s="45"/>
      <c r="I339" s="45"/>
      <c r="J339" s="11"/>
      <c r="K339" s="11"/>
    </row>
    <row r="340" spans="3:11" ht="15.75" customHeight="1" x14ac:dyDescent="0.35">
      <c r="C340" s="39"/>
      <c r="D340" s="45"/>
      <c r="E340" s="45"/>
      <c r="F340" s="46"/>
      <c r="G340" s="45"/>
      <c r="H340" s="45"/>
      <c r="I340" s="45"/>
      <c r="J340" s="11"/>
      <c r="K340" s="11"/>
    </row>
    <row r="341" spans="3:11" ht="15.75" customHeight="1" x14ac:dyDescent="0.35">
      <c r="C341" s="39"/>
      <c r="D341" s="45"/>
      <c r="E341" s="45"/>
      <c r="F341" s="46"/>
      <c r="G341" s="45"/>
      <c r="H341" s="45"/>
      <c r="I341" s="45"/>
      <c r="J341" s="11"/>
      <c r="K341" s="11"/>
    </row>
    <row r="342" spans="3:11" ht="15.75" customHeight="1" x14ac:dyDescent="0.35">
      <c r="C342" s="39"/>
      <c r="D342" s="45"/>
      <c r="E342" s="45"/>
      <c r="F342" s="46"/>
      <c r="G342" s="45"/>
      <c r="H342" s="45"/>
      <c r="I342" s="45"/>
      <c r="J342" s="11"/>
      <c r="K342" s="11"/>
    </row>
    <row r="343" spans="3:11" ht="15.75" customHeight="1" x14ac:dyDescent="0.35">
      <c r="C343" s="39"/>
      <c r="D343" s="45"/>
      <c r="E343" s="45"/>
      <c r="F343" s="46"/>
      <c r="G343" s="45"/>
      <c r="H343" s="45"/>
      <c r="I343" s="45"/>
      <c r="J343" s="11"/>
      <c r="K343" s="11"/>
    </row>
    <row r="344" spans="3:11" ht="15.75" customHeight="1" x14ac:dyDescent="0.35">
      <c r="C344" s="39"/>
      <c r="D344" s="45"/>
      <c r="E344" s="45"/>
      <c r="F344" s="46"/>
      <c r="G344" s="45"/>
      <c r="H344" s="45"/>
      <c r="I344" s="45"/>
      <c r="J344" s="11"/>
      <c r="K344" s="11"/>
    </row>
    <row r="345" spans="3:11" ht="15.75" customHeight="1" x14ac:dyDescent="0.35">
      <c r="C345" s="39"/>
      <c r="D345" s="45"/>
      <c r="E345" s="45"/>
      <c r="F345" s="46"/>
      <c r="G345" s="45"/>
      <c r="H345" s="45"/>
      <c r="I345" s="45"/>
      <c r="J345" s="11"/>
      <c r="K345" s="11"/>
    </row>
    <row r="346" spans="3:11" ht="15.75" customHeight="1" x14ac:dyDescent="0.35">
      <c r="C346" s="39"/>
      <c r="D346" s="45"/>
      <c r="E346" s="45"/>
      <c r="F346" s="46"/>
      <c r="G346" s="45"/>
      <c r="H346" s="45"/>
      <c r="I346" s="45"/>
      <c r="J346" s="11"/>
      <c r="K346" s="11"/>
    </row>
    <row r="347" spans="3:11" ht="15.75" customHeight="1" x14ac:dyDescent="0.35">
      <c r="C347" s="39"/>
      <c r="D347" s="45"/>
      <c r="E347" s="45"/>
      <c r="F347" s="46"/>
      <c r="G347" s="45"/>
      <c r="H347" s="45"/>
      <c r="I347" s="45"/>
      <c r="J347" s="11"/>
      <c r="K347" s="11"/>
    </row>
    <row r="348" spans="3:11" ht="15.75" customHeight="1" x14ac:dyDescent="0.35">
      <c r="C348" s="39"/>
      <c r="D348" s="45"/>
      <c r="E348" s="45"/>
      <c r="F348" s="46"/>
      <c r="G348" s="45"/>
      <c r="H348" s="45"/>
      <c r="I348" s="45"/>
      <c r="J348" s="11"/>
      <c r="K348" s="11"/>
    </row>
    <row r="349" spans="3:11" ht="15.75" customHeight="1" x14ac:dyDescent="0.35">
      <c r="C349" s="39"/>
      <c r="D349" s="45"/>
      <c r="E349" s="45"/>
      <c r="F349" s="46"/>
      <c r="G349" s="45"/>
      <c r="H349" s="45"/>
      <c r="I349" s="45"/>
      <c r="J349" s="11"/>
      <c r="K349" s="11"/>
    </row>
    <row r="350" spans="3:11" ht="15.75" customHeight="1" x14ac:dyDescent="0.35">
      <c r="C350" s="39"/>
      <c r="D350" s="45"/>
      <c r="E350" s="45"/>
      <c r="F350" s="46"/>
      <c r="G350" s="45"/>
      <c r="H350" s="45"/>
      <c r="I350" s="45"/>
      <c r="J350" s="11"/>
      <c r="K350" s="11"/>
    </row>
    <row r="351" spans="3:11" ht="15.75" customHeight="1" x14ac:dyDescent="0.35">
      <c r="C351" s="39"/>
      <c r="D351" s="45"/>
      <c r="E351" s="45"/>
      <c r="F351" s="46"/>
      <c r="G351" s="45"/>
      <c r="H351" s="45"/>
      <c r="I351" s="45"/>
    </row>
    <row r="352" spans="3:11" ht="15.75" customHeight="1" x14ac:dyDescent="0.35">
      <c r="C352" s="39"/>
      <c r="D352" s="45"/>
      <c r="E352" s="45"/>
      <c r="F352" s="46"/>
      <c r="G352" s="45"/>
      <c r="H352" s="45"/>
      <c r="I352" s="45"/>
    </row>
  </sheetData>
  <mergeCells count="5">
    <mergeCell ref="C1:L1"/>
    <mergeCell ref="C2:L2"/>
    <mergeCell ref="C4:M4"/>
    <mergeCell ref="C80:M80"/>
    <mergeCell ref="C118:M118"/>
  </mergeCells>
  <conditionalFormatting sqref="M120:M154">
    <cfRule type="containsText" dxfId="61" priority="17" operator="containsText" text="warning">
      <formula>NOT(ISERROR(SEARCH("warning",M120)))</formula>
    </cfRule>
  </conditionalFormatting>
  <conditionalFormatting sqref="U120:U154">
    <cfRule type="containsText" dxfId="60" priority="15" operator="containsText" text="warning">
      <formula>NOT(ISERROR(SEARCH("warning",U120)))</formula>
    </cfRule>
  </conditionalFormatting>
  <conditionalFormatting sqref="W120:W154">
    <cfRule type="containsText" dxfId="59" priority="14" operator="containsText" text="warning">
      <formula>NOT(ISERROR(SEARCH("warning",W120)))</formula>
    </cfRule>
  </conditionalFormatting>
  <conditionalFormatting sqref="Y120:Y154">
    <cfRule type="containsText" dxfId="58" priority="13" operator="containsText" text="warning">
      <formula>NOT(ISERROR(SEARCH("warning",Y120)))</formula>
    </cfRule>
  </conditionalFormatting>
  <conditionalFormatting sqref="M82:M116">
    <cfRule type="containsText" dxfId="57" priority="12" operator="containsText" text="warning">
      <formula>NOT(ISERROR(SEARCH("warning",M82)))</formula>
    </cfRule>
  </conditionalFormatting>
  <conditionalFormatting sqref="U82:U116">
    <cfRule type="containsText" dxfId="56" priority="11" operator="containsText" text="warning">
      <formula>NOT(ISERROR(SEARCH("warning",U82)))</formula>
    </cfRule>
  </conditionalFormatting>
  <conditionalFormatting sqref="W82:W116">
    <cfRule type="containsText" dxfId="55" priority="10" operator="containsText" text="warning">
      <formula>NOT(ISERROR(SEARCH("warning",W82)))</formula>
    </cfRule>
  </conditionalFormatting>
  <conditionalFormatting sqref="Y82:Y116">
    <cfRule type="containsText" dxfId="54" priority="9" operator="containsText" text="warning">
      <formula>NOT(ISERROR(SEARCH("warning",Y82)))</formula>
    </cfRule>
  </conditionalFormatting>
  <conditionalFormatting sqref="M6:M40">
    <cfRule type="containsText" dxfId="53" priority="7" operator="containsText" text="warning">
      <formula>NOT(ISERROR(SEARCH("warning",M6)))</formula>
    </cfRule>
    <cfRule type="containsText" dxfId="52" priority="8" operator="containsText" text="normal">
      <formula>NOT(ISERROR(SEARCH("normal",M6)))</formula>
    </cfRule>
  </conditionalFormatting>
  <conditionalFormatting sqref="U6:U40">
    <cfRule type="containsText" dxfId="51" priority="5" operator="containsText" text="warning">
      <formula>NOT(ISERROR(SEARCH("warning",U6)))</formula>
    </cfRule>
    <cfRule type="containsText" dxfId="50" priority="6" operator="containsText" text="normal">
      <formula>NOT(ISERROR(SEARCH("normal",U6)))</formula>
    </cfRule>
  </conditionalFormatting>
  <conditionalFormatting sqref="W6:W40">
    <cfRule type="containsText" dxfId="49" priority="3" operator="containsText" text="warning">
      <formula>NOT(ISERROR(SEARCH("warning",W6)))</formula>
    </cfRule>
    <cfRule type="containsText" dxfId="48" priority="4" operator="containsText" text="normal">
      <formula>NOT(ISERROR(SEARCH("normal",W6)))</formula>
    </cfRule>
  </conditionalFormatting>
  <conditionalFormatting sqref="Y6:Y40">
    <cfRule type="containsText" dxfId="47" priority="1" operator="containsText" text="warning">
      <formula>NOT(ISERROR(SEARCH("warning",Y6)))</formula>
    </cfRule>
    <cfRule type="containsText" dxfId="46" priority="2" operator="containsText" text="normal">
      <formula>NOT(ISERROR(SEARCH("normal",Y6)))</formula>
    </cfRule>
  </conditionalFormatting>
  <pageMargins left="0.7" right="0.7" top="0.75" bottom="0.75" header="0.3" footer="0.3"/>
  <pageSetup orientation="portrait" horizontalDpi="4294967293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  <outlinePr summaryBelow="0" summaryRight="0"/>
  </sheetPr>
  <dimension ref="A1:Z303"/>
  <sheetViews>
    <sheetView topLeftCell="A110" zoomScale="70" zoomScaleNormal="70" workbookViewId="0">
      <selection activeCell="C105" sqref="C105:N133"/>
    </sheetView>
  </sheetViews>
  <sheetFormatPr defaultColWidth="14.453125" defaultRowHeight="15.75" customHeight="1" x14ac:dyDescent="0.35"/>
  <cols>
    <col min="1" max="2" width="3.08984375" style="11" customWidth="1"/>
    <col min="3" max="3" width="12" style="7" customWidth="1"/>
    <col min="4" max="4" width="6.7265625" style="6" customWidth="1"/>
    <col min="5" max="5" width="6.6328125" style="6" customWidth="1"/>
    <col min="6" max="6" width="6.36328125" style="6" customWidth="1"/>
    <col min="7" max="7" width="7.7265625" style="6" customWidth="1"/>
    <col min="8" max="8" width="5.7265625" style="10" customWidth="1"/>
    <col min="9" max="9" width="13.08984375" style="10" customWidth="1"/>
    <col min="10" max="10" width="8.36328125" style="10" customWidth="1"/>
    <col min="11" max="11" width="7.6328125" style="10" customWidth="1"/>
    <col min="12" max="14" width="10.6328125" style="11" customWidth="1"/>
    <col min="15" max="15" width="17.1796875" style="11" hidden="1" customWidth="1"/>
    <col min="16" max="16" width="13.54296875" style="11" hidden="1" customWidth="1"/>
    <col min="17" max="17" width="16.54296875" style="11" hidden="1" customWidth="1"/>
    <col min="18" max="18" width="9.08984375" style="11" customWidth="1"/>
    <col min="19" max="20" width="8.1796875" style="11" customWidth="1"/>
    <col min="21" max="21" width="9.08984375" style="11" customWidth="1"/>
    <col min="22" max="22" width="8.1796875" style="11" customWidth="1"/>
    <col min="23" max="23" width="8.81640625" style="11" customWidth="1"/>
    <col min="24" max="24" width="8.1796875" style="11" customWidth="1"/>
    <col min="25" max="25" width="9.7265625" style="11" customWidth="1"/>
    <col min="26" max="26" width="3.90625" style="11" customWidth="1"/>
    <col min="27" max="16384" width="14.453125" style="11"/>
  </cols>
  <sheetData>
    <row r="1" spans="3:25" s="7" customFormat="1" ht="14.5" x14ac:dyDescent="0.35">
      <c r="C1" s="183" t="s">
        <v>237</v>
      </c>
      <c r="D1" s="183"/>
      <c r="E1" s="183"/>
      <c r="F1" s="183"/>
      <c r="G1" s="183"/>
      <c r="H1" s="183"/>
      <c r="I1" s="183"/>
      <c r="J1" s="183"/>
      <c r="K1" s="183"/>
      <c r="L1" s="183"/>
      <c r="M1" s="6"/>
      <c r="R1" s="8"/>
      <c r="U1" s="9"/>
      <c r="V1" s="9"/>
      <c r="W1" s="9"/>
      <c r="X1" s="9"/>
      <c r="Y1" s="9"/>
    </row>
    <row r="2" spans="3:25" ht="14.5" x14ac:dyDescent="0.35">
      <c r="C2" s="184" t="s">
        <v>0</v>
      </c>
      <c r="D2" s="184"/>
      <c r="E2" s="184"/>
      <c r="F2" s="184"/>
      <c r="G2" s="184"/>
      <c r="H2" s="184"/>
      <c r="I2" s="184"/>
      <c r="J2" s="184"/>
      <c r="K2" s="184"/>
      <c r="L2" s="184"/>
      <c r="M2" s="10"/>
      <c r="R2" s="8"/>
      <c r="S2" s="8"/>
      <c r="T2" s="8"/>
      <c r="U2" s="9"/>
      <c r="V2" s="9"/>
      <c r="W2" s="9"/>
      <c r="X2" s="9"/>
      <c r="Y2" s="9"/>
    </row>
    <row r="3" spans="3:25" ht="15.75" customHeight="1" x14ac:dyDescent="0.35">
      <c r="R3" s="8"/>
      <c r="S3" s="8"/>
      <c r="T3" s="8"/>
      <c r="U3" s="9"/>
      <c r="V3" s="9"/>
      <c r="W3" s="9"/>
      <c r="X3" s="9"/>
      <c r="Y3" s="9"/>
    </row>
    <row r="4" spans="3:25" ht="13.75" customHeight="1" thickBot="1" x14ac:dyDescent="0.4">
      <c r="C4" s="185" t="s">
        <v>1</v>
      </c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2"/>
    </row>
    <row r="5" spans="3:25" ht="75.650000000000006" customHeight="1" x14ac:dyDescent="0.35">
      <c r="C5" s="60" t="s">
        <v>223</v>
      </c>
      <c r="D5" s="81" t="s">
        <v>2</v>
      </c>
      <c r="E5" s="81" t="s">
        <v>3</v>
      </c>
      <c r="F5" s="82" t="s">
        <v>4</v>
      </c>
      <c r="G5" s="82" t="s">
        <v>5</v>
      </c>
      <c r="H5" s="82" t="s">
        <v>6</v>
      </c>
      <c r="I5" s="82" t="s">
        <v>7</v>
      </c>
      <c r="J5" s="82" t="s">
        <v>8</v>
      </c>
      <c r="K5" s="82" t="s">
        <v>9</v>
      </c>
      <c r="L5" s="13" t="s">
        <v>224</v>
      </c>
      <c r="M5" s="18" t="s">
        <v>10</v>
      </c>
      <c r="N5" s="18" t="s">
        <v>225</v>
      </c>
      <c r="O5" s="63" t="s">
        <v>11</v>
      </c>
      <c r="P5" s="18" t="s">
        <v>12</v>
      </c>
      <c r="Q5" s="64" t="s">
        <v>13</v>
      </c>
      <c r="R5" s="17" t="s">
        <v>221</v>
      </c>
      <c r="S5" s="18" t="s">
        <v>226</v>
      </c>
      <c r="T5" s="18" t="s">
        <v>227</v>
      </c>
      <c r="U5" s="18" t="s">
        <v>10</v>
      </c>
      <c r="V5" s="13" t="s">
        <v>224</v>
      </c>
      <c r="W5" s="13" t="s">
        <v>10</v>
      </c>
      <c r="X5" s="18" t="s">
        <v>228</v>
      </c>
      <c r="Y5" s="19" t="s">
        <v>10</v>
      </c>
    </row>
    <row r="6" spans="3:25" ht="14.5" x14ac:dyDescent="0.35">
      <c r="C6" s="65" t="s">
        <v>15</v>
      </c>
      <c r="D6" s="51"/>
      <c r="E6" s="51"/>
      <c r="F6" s="84">
        <v>75</v>
      </c>
      <c r="G6" s="85">
        <v>69</v>
      </c>
      <c r="H6" s="48"/>
      <c r="I6" s="48"/>
      <c r="J6" s="84">
        <v>75</v>
      </c>
      <c r="K6" s="85">
        <v>69</v>
      </c>
      <c r="L6" s="110">
        <f t="shared" ref="L6:L33" si="0">($D$136+D137+$D$165+D168+$D$261)-2*$J$169</f>
        <v>53.764000000000003</v>
      </c>
      <c r="M6" s="111" t="str">
        <f>IF(K6&lt;L6,"warning","normal")</f>
        <v>normal</v>
      </c>
      <c r="N6" s="110">
        <f t="shared" ref="N6:N33" si="1">($D$136+D137+$D$165+D168+$D$261)</f>
        <v>71.724000000000004</v>
      </c>
      <c r="O6" s="125" t="e">
        <f>#REF!</f>
        <v>#REF!</v>
      </c>
      <c r="P6" s="110">
        <f>L6</f>
        <v>53.764000000000003</v>
      </c>
      <c r="Q6" s="126">
        <f>N6</f>
        <v>71.724000000000004</v>
      </c>
      <c r="R6" s="119">
        <f>K6</f>
        <v>69</v>
      </c>
      <c r="S6" s="120">
        <f t="shared" ref="S6:S33" si="2">N6</f>
        <v>71.724000000000004</v>
      </c>
      <c r="T6" s="110">
        <f t="shared" ref="T6:T33" si="3">S6-$J$169</f>
        <v>62.744</v>
      </c>
      <c r="U6" s="111" t="str">
        <f>IF(R6&lt;T6,"warning","normal")</f>
        <v>normal</v>
      </c>
      <c r="V6" s="123">
        <f>S6-2*$J$169</f>
        <v>53.764000000000003</v>
      </c>
      <c r="W6" s="111" t="str">
        <f>IF(R6&lt;V6,"warning","normal")</f>
        <v>normal</v>
      </c>
      <c r="X6" s="110">
        <f t="shared" ref="X6:X33" si="4">S6-3*$J$169</f>
        <v>44.784000000000006</v>
      </c>
      <c r="Y6" s="28" t="str">
        <f>IF(R6&lt;X6,"warning","normal")</f>
        <v>normal</v>
      </c>
    </row>
    <row r="7" spans="3:25" ht="14.5" x14ac:dyDescent="0.35">
      <c r="C7" s="65" t="s">
        <v>18</v>
      </c>
      <c r="D7" s="51"/>
      <c r="E7" s="51"/>
      <c r="F7" s="84">
        <v>80</v>
      </c>
      <c r="G7" s="85">
        <v>74</v>
      </c>
      <c r="H7" s="48"/>
      <c r="I7" s="48"/>
      <c r="J7" s="84">
        <v>80</v>
      </c>
      <c r="K7" s="85">
        <v>74</v>
      </c>
      <c r="L7" s="110">
        <f t="shared" si="0"/>
        <v>56.514000000000017</v>
      </c>
      <c r="M7" s="111" t="str">
        <f t="shared" ref="M7:M33" si="5">IF(K7&lt;L7,"warning","normal")</f>
        <v>normal</v>
      </c>
      <c r="N7" s="110">
        <f t="shared" si="1"/>
        <v>74.474000000000018</v>
      </c>
      <c r="O7" s="125" t="e">
        <f>#REF!</f>
        <v>#REF!</v>
      </c>
      <c r="P7" s="110">
        <f t="shared" ref="P7:P33" si="6">L7</f>
        <v>56.514000000000017</v>
      </c>
      <c r="Q7" s="126">
        <f t="shared" ref="Q7:Q33" si="7">N7</f>
        <v>74.474000000000018</v>
      </c>
      <c r="R7" s="119">
        <f t="shared" ref="R7:R33" si="8">K7</f>
        <v>74</v>
      </c>
      <c r="S7" s="120">
        <f t="shared" si="2"/>
        <v>74.474000000000018</v>
      </c>
      <c r="T7" s="110">
        <f t="shared" si="3"/>
        <v>65.494000000000014</v>
      </c>
      <c r="U7" s="111" t="str">
        <f t="shared" ref="U7:U33" si="9">IF(R7&lt;T7,"warning","normal")</f>
        <v>normal</v>
      </c>
      <c r="V7" s="123">
        <f t="shared" ref="V7:V33" si="10">S7-2*$J$169</f>
        <v>56.514000000000017</v>
      </c>
      <c r="W7" s="111" t="str">
        <f t="shared" ref="W7:W33" si="11">IF(R7&lt;V7,"warning","normal")</f>
        <v>normal</v>
      </c>
      <c r="X7" s="110">
        <f t="shared" si="4"/>
        <v>47.53400000000002</v>
      </c>
      <c r="Y7" s="28" t="str">
        <f t="shared" ref="Y7:Y33" si="12">IF(R7&lt;X7,"warning","normal")</f>
        <v>normal</v>
      </c>
    </row>
    <row r="8" spans="3:25" ht="14.5" x14ac:dyDescent="0.35">
      <c r="C8" s="65" t="s">
        <v>21</v>
      </c>
      <c r="D8" s="51"/>
      <c r="E8" s="51"/>
      <c r="F8" s="84">
        <v>88</v>
      </c>
      <c r="G8" s="85">
        <v>62.5</v>
      </c>
      <c r="H8" s="48"/>
      <c r="I8" s="48"/>
      <c r="J8" s="84">
        <v>88</v>
      </c>
      <c r="K8" s="85">
        <v>62.5</v>
      </c>
      <c r="L8" s="110">
        <f t="shared" si="0"/>
        <v>52.133999999999993</v>
      </c>
      <c r="M8" s="111" t="str">
        <f t="shared" si="5"/>
        <v>normal</v>
      </c>
      <c r="N8" s="110">
        <f t="shared" si="1"/>
        <v>70.093999999999994</v>
      </c>
      <c r="O8" s="125" t="e">
        <f>#REF!</f>
        <v>#REF!</v>
      </c>
      <c r="P8" s="110">
        <f t="shared" si="6"/>
        <v>52.133999999999993</v>
      </c>
      <c r="Q8" s="126">
        <f t="shared" si="7"/>
        <v>70.093999999999994</v>
      </c>
      <c r="R8" s="119">
        <f t="shared" si="8"/>
        <v>62.5</v>
      </c>
      <c r="S8" s="120">
        <f t="shared" si="2"/>
        <v>70.093999999999994</v>
      </c>
      <c r="T8" s="110">
        <f t="shared" si="3"/>
        <v>61.11399999999999</v>
      </c>
      <c r="U8" s="111" t="str">
        <f t="shared" si="9"/>
        <v>normal</v>
      </c>
      <c r="V8" s="123">
        <f t="shared" si="10"/>
        <v>52.133999999999993</v>
      </c>
      <c r="W8" s="111" t="str">
        <f t="shared" si="11"/>
        <v>normal</v>
      </c>
      <c r="X8" s="110">
        <f t="shared" si="4"/>
        <v>43.153999999999996</v>
      </c>
      <c r="Y8" s="28" t="str">
        <f t="shared" si="12"/>
        <v>normal</v>
      </c>
    </row>
    <row r="9" spans="3:25" ht="14.5" x14ac:dyDescent="0.35">
      <c r="C9" s="65" t="s">
        <v>24</v>
      </c>
      <c r="D9" s="51"/>
      <c r="E9" s="51"/>
      <c r="F9" s="84">
        <v>75</v>
      </c>
      <c r="G9" s="85">
        <v>75</v>
      </c>
      <c r="H9" s="48"/>
      <c r="I9" s="48"/>
      <c r="J9" s="84">
        <v>75</v>
      </c>
      <c r="K9" s="85">
        <v>75</v>
      </c>
      <c r="L9" s="110">
        <f t="shared" si="0"/>
        <v>57.014000000000017</v>
      </c>
      <c r="M9" s="111" t="str">
        <f t="shared" si="5"/>
        <v>normal</v>
      </c>
      <c r="N9" s="110">
        <f t="shared" si="1"/>
        <v>74.974000000000018</v>
      </c>
      <c r="O9" s="125" t="e">
        <f>#REF!</f>
        <v>#REF!</v>
      </c>
      <c r="P9" s="110">
        <f t="shared" si="6"/>
        <v>57.014000000000017</v>
      </c>
      <c r="Q9" s="126">
        <f t="shared" si="7"/>
        <v>74.974000000000018</v>
      </c>
      <c r="R9" s="119">
        <f t="shared" si="8"/>
        <v>75</v>
      </c>
      <c r="S9" s="120">
        <f t="shared" si="2"/>
        <v>74.974000000000018</v>
      </c>
      <c r="T9" s="110">
        <f t="shared" si="3"/>
        <v>65.994000000000014</v>
      </c>
      <c r="U9" s="111" t="str">
        <f t="shared" si="9"/>
        <v>normal</v>
      </c>
      <c r="V9" s="123">
        <f t="shared" si="10"/>
        <v>57.014000000000017</v>
      </c>
      <c r="W9" s="111" t="str">
        <f t="shared" si="11"/>
        <v>normal</v>
      </c>
      <c r="X9" s="110">
        <f t="shared" si="4"/>
        <v>48.03400000000002</v>
      </c>
      <c r="Y9" s="28" t="str">
        <f t="shared" si="12"/>
        <v>normal</v>
      </c>
    </row>
    <row r="10" spans="3:25" ht="14.5" x14ac:dyDescent="0.35">
      <c r="C10" s="65" t="s">
        <v>26</v>
      </c>
      <c r="D10" s="51"/>
      <c r="E10" s="51"/>
      <c r="F10" s="84">
        <v>93</v>
      </c>
      <c r="G10" s="85">
        <v>77.5</v>
      </c>
      <c r="H10" s="48"/>
      <c r="I10" s="48"/>
      <c r="J10" s="84">
        <v>93</v>
      </c>
      <c r="K10" s="85">
        <v>77.5</v>
      </c>
      <c r="L10" s="110">
        <f t="shared" si="0"/>
        <v>66.884000000000015</v>
      </c>
      <c r="M10" s="111" t="str">
        <f t="shared" si="5"/>
        <v>normal</v>
      </c>
      <c r="N10" s="110">
        <f t="shared" si="1"/>
        <v>84.844000000000008</v>
      </c>
      <c r="O10" s="125" t="e">
        <f>#REF!</f>
        <v>#REF!</v>
      </c>
      <c r="P10" s="110">
        <f t="shared" si="6"/>
        <v>66.884000000000015</v>
      </c>
      <c r="Q10" s="126">
        <f t="shared" si="7"/>
        <v>84.844000000000008</v>
      </c>
      <c r="R10" s="119">
        <f t="shared" si="8"/>
        <v>77.5</v>
      </c>
      <c r="S10" s="120">
        <f t="shared" si="2"/>
        <v>84.844000000000008</v>
      </c>
      <c r="T10" s="110">
        <f t="shared" si="3"/>
        <v>75.864000000000004</v>
      </c>
      <c r="U10" s="111" t="str">
        <f t="shared" si="9"/>
        <v>normal</v>
      </c>
      <c r="V10" s="123">
        <f t="shared" si="10"/>
        <v>66.884000000000015</v>
      </c>
      <c r="W10" s="111" t="str">
        <f t="shared" si="11"/>
        <v>normal</v>
      </c>
      <c r="X10" s="110">
        <f t="shared" si="4"/>
        <v>57.904000000000011</v>
      </c>
      <c r="Y10" s="28" t="str">
        <f t="shared" si="12"/>
        <v>normal</v>
      </c>
    </row>
    <row r="11" spans="3:25" ht="14.5" x14ac:dyDescent="0.35">
      <c r="C11" s="65" t="s">
        <v>28</v>
      </c>
      <c r="D11" s="51"/>
      <c r="E11" s="51"/>
      <c r="F11" s="84">
        <v>83</v>
      </c>
      <c r="G11" s="85">
        <v>66</v>
      </c>
      <c r="H11" s="48"/>
      <c r="I11" s="48"/>
      <c r="J11" s="84">
        <v>83</v>
      </c>
      <c r="K11" s="85">
        <v>66</v>
      </c>
      <c r="L11" s="110">
        <f t="shared" si="0"/>
        <v>57.514000000000003</v>
      </c>
      <c r="M11" s="111" t="str">
        <f t="shared" si="5"/>
        <v>normal</v>
      </c>
      <c r="N11" s="110">
        <f t="shared" si="1"/>
        <v>75.474000000000004</v>
      </c>
      <c r="O11" s="125" t="e">
        <f>#REF!</f>
        <v>#REF!</v>
      </c>
      <c r="P11" s="110">
        <f t="shared" si="6"/>
        <v>57.514000000000003</v>
      </c>
      <c r="Q11" s="126">
        <f t="shared" si="7"/>
        <v>75.474000000000004</v>
      </c>
      <c r="R11" s="119">
        <f t="shared" si="8"/>
        <v>66</v>
      </c>
      <c r="S11" s="120">
        <f t="shared" si="2"/>
        <v>75.474000000000004</v>
      </c>
      <c r="T11" s="110">
        <f t="shared" si="3"/>
        <v>66.494</v>
      </c>
      <c r="U11" s="111" t="str">
        <f t="shared" si="9"/>
        <v>warning</v>
      </c>
      <c r="V11" s="123">
        <f t="shared" si="10"/>
        <v>57.514000000000003</v>
      </c>
      <c r="W11" s="111" t="str">
        <f t="shared" si="11"/>
        <v>normal</v>
      </c>
      <c r="X11" s="110">
        <f t="shared" si="4"/>
        <v>48.534000000000006</v>
      </c>
      <c r="Y11" s="28" t="str">
        <f t="shared" si="12"/>
        <v>normal</v>
      </c>
    </row>
    <row r="12" spans="3:25" ht="14.5" x14ac:dyDescent="0.35">
      <c r="C12" s="65" t="s">
        <v>30</v>
      </c>
      <c r="D12" s="51"/>
      <c r="E12" s="51"/>
      <c r="F12" s="84">
        <v>95</v>
      </c>
      <c r="G12" s="85">
        <v>78.5</v>
      </c>
      <c r="H12" s="48"/>
      <c r="I12" s="48"/>
      <c r="J12" s="84">
        <v>95</v>
      </c>
      <c r="K12" s="85">
        <v>78.5</v>
      </c>
      <c r="L12" s="110">
        <f t="shared" si="0"/>
        <v>65.644000000000005</v>
      </c>
      <c r="M12" s="111" t="str">
        <f t="shared" si="5"/>
        <v>normal</v>
      </c>
      <c r="N12" s="110">
        <f t="shared" si="1"/>
        <v>83.603999999999999</v>
      </c>
      <c r="O12" s="125" t="e">
        <f>#REF!</f>
        <v>#REF!</v>
      </c>
      <c r="P12" s="110">
        <f t="shared" si="6"/>
        <v>65.644000000000005</v>
      </c>
      <c r="Q12" s="126">
        <f t="shared" si="7"/>
        <v>83.603999999999999</v>
      </c>
      <c r="R12" s="119">
        <f t="shared" si="8"/>
        <v>78.5</v>
      </c>
      <c r="S12" s="120">
        <f t="shared" si="2"/>
        <v>83.603999999999999</v>
      </c>
      <c r="T12" s="110">
        <f t="shared" si="3"/>
        <v>74.623999999999995</v>
      </c>
      <c r="U12" s="111" t="str">
        <f t="shared" si="9"/>
        <v>normal</v>
      </c>
      <c r="V12" s="123">
        <f t="shared" si="10"/>
        <v>65.644000000000005</v>
      </c>
      <c r="W12" s="111" t="str">
        <f t="shared" si="11"/>
        <v>normal</v>
      </c>
      <c r="X12" s="110">
        <f t="shared" si="4"/>
        <v>56.664000000000001</v>
      </c>
      <c r="Y12" s="28" t="str">
        <f t="shared" si="12"/>
        <v>normal</v>
      </c>
    </row>
    <row r="13" spans="3:25" ht="14.5" x14ac:dyDescent="0.35">
      <c r="C13" s="65" t="s">
        <v>33</v>
      </c>
      <c r="D13" s="51"/>
      <c r="E13" s="51"/>
      <c r="F13" s="84">
        <v>95</v>
      </c>
      <c r="G13" s="85">
        <v>71.5</v>
      </c>
      <c r="H13" s="48"/>
      <c r="I13" s="48"/>
      <c r="J13" s="84">
        <v>95</v>
      </c>
      <c r="K13" s="85">
        <v>71.5</v>
      </c>
      <c r="L13" s="110">
        <f t="shared" si="0"/>
        <v>59.393999999999998</v>
      </c>
      <c r="M13" s="111" t="str">
        <f t="shared" si="5"/>
        <v>normal</v>
      </c>
      <c r="N13" s="110">
        <f t="shared" si="1"/>
        <v>77.353999999999999</v>
      </c>
      <c r="O13" s="125" t="e">
        <f>#REF!</f>
        <v>#REF!</v>
      </c>
      <c r="P13" s="110">
        <f t="shared" si="6"/>
        <v>59.393999999999998</v>
      </c>
      <c r="Q13" s="126">
        <f t="shared" si="7"/>
        <v>77.353999999999999</v>
      </c>
      <c r="R13" s="119">
        <f t="shared" si="8"/>
        <v>71.5</v>
      </c>
      <c r="S13" s="120">
        <f t="shared" si="2"/>
        <v>77.353999999999999</v>
      </c>
      <c r="T13" s="110">
        <f t="shared" si="3"/>
        <v>68.373999999999995</v>
      </c>
      <c r="U13" s="111" t="str">
        <f t="shared" si="9"/>
        <v>normal</v>
      </c>
      <c r="V13" s="123">
        <f t="shared" si="10"/>
        <v>59.393999999999998</v>
      </c>
      <c r="W13" s="111" t="str">
        <f t="shared" si="11"/>
        <v>normal</v>
      </c>
      <c r="X13" s="110">
        <f t="shared" si="4"/>
        <v>50.414000000000001</v>
      </c>
      <c r="Y13" s="28" t="str">
        <f t="shared" si="12"/>
        <v>normal</v>
      </c>
    </row>
    <row r="14" spans="3:25" ht="14.5" x14ac:dyDescent="0.35">
      <c r="C14" s="65" t="s">
        <v>34</v>
      </c>
      <c r="D14" s="51"/>
      <c r="E14" s="51"/>
      <c r="F14" s="84">
        <v>58</v>
      </c>
      <c r="G14" s="85">
        <v>37</v>
      </c>
      <c r="H14" s="48"/>
      <c r="I14" s="48"/>
      <c r="J14" s="84">
        <v>58</v>
      </c>
      <c r="K14" s="85">
        <v>37</v>
      </c>
      <c r="L14" s="110">
        <f t="shared" si="0"/>
        <v>29.514000000000003</v>
      </c>
      <c r="M14" s="111" t="str">
        <f t="shared" si="5"/>
        <v>normal</v>
      </c>
      <c r="N14" s="110">
        <f t="shared" si="1"/>
        <v>47.474000000000004</v>
      </c>
      <c r="O14" s="125" t="e">
        <f>#REF!</f>
        <v>#REF!</v>
      </c>
      <c r="P14" s="110">
        <f t="shared" si="6"/>
        <v>29.514000000000003</v>
      </c>
      <c r="Q14" s="126">
        <f t="shared" si="7"/>
        <v>47.474000000000004</v>
      </c>
      <c r="R14" s="119">
        <f t="shared" si="8"/>
        <v>37</v>
      </c>
      <c r="S14" s="120">
        <f t="shared" si="2"/>
        <v>47.474000000000004</v>
      </c>
      <c r="T14" s="110">
        <f t="shared" si="3"/>
        <v>38.494</v>
      </c>
      <c r="U14" s="111" t="str">
        <f t="shared" si="9"/>
        <v>warning</v>
      </c>
      <c r="V14" s="123">
        <f t="shared" si="10"/>
        <v>29.514000000000003</v>
      </c>
      <c r="W14" s="111" t="str">
        <f t="shared" si="11"/>
        <v>normal</v>
      </c>
      <c r="X14" s="110">
        <f t="shared" si="4"/>
        <v>20.534000000000002</v>
      </c>
      <c r="Y14" s="28" t="str">
        <f t="shared" si="12"/>
        <v>normal</v>
      </c>
    </row>
    <row r="15" spans="3:25" ht="14.5" x14ac:dyDescent="0.35">
      <c r="C15" s="65" t="s">
        <v>36</v>
      </c>
      <c r="D15" s="51"/>
      <c r="E15" s="51"/>
      <c r="F15" s="84">
        <v>73</v>
      </c>
      <c r="G15" s="85">
        <v>61</v>
      </c>
      <c r="H15" s="48"/>
      <c r="I15" s="48"/>
      <c r="J15" s="84">
        <v>73</v>
      </c>
      <c r="K15" s="85">
        <v>61</v>
      </c>
      <c r="L15" s="110">
        <f t="shared" si="0"/>
        <v>48.753999999999998</v>
      </c>
      <c r="M15" s="111" t="str">
        <f t="shared" si="5"/>
        <v>normal</v>
      </c>
      <c r="N15" s="110">
        <f t="shared" si="1"/>
        <v>66.713999999999999</v>
      </c>
      <c r="O15" s="125" t="e">
        <f>#REF!</f>
        <v>#REF!</v>
      </c>
      <c r="P15" s="110">
        <f t="shared" si="6"/>
        <v>48.753999999999998</v>
      </c>
      <c r="Q15" s="126">
        <f t="shared" si="7"/>
        <v>66.713999999999999</v>
      </c>
      <c r="R15" s="119">
        <f t="shared" si="8"/>
        <v>61</v>
      </c>
      <c r="S15" s="120">
        <f t="shared" si="2"/>
        <v>66.713999999999999</v>
      </c>
      <c r="T15" s="110">
        <f t="shared" si="3"/>
        <v>57.733999999999995</v>
      </c>
      <c r="U15" s="111" t="str">
        <f t="shared" si="9"/>
        <v>normal</v>
      </c>
      <c r="V15" s="123">
        <f t="shared" si="10"/>
        <v>48.753999999999998</v>
      </c>
      <c r="W15" s="111" t="str">
        <f t="shared" si="11"/>
        <v>normal</v>
      </c>
      <c r="X15" s="110">
        <f t="shared" si="4"/>
        <v>39.774000000000001</v>
      </c>
      <c r="Y15" s="28" t="str">
        <f t="shared" si="12"/>
        <v>normal</v>
      </c>
    </row>
    <row r="16" spans="3:25" ht="14.5" x14ac:dyDescent="0.35">
      <c r="C16" s="65" t="s">
        <v>37</v>
      </c>
      <c r="D16" s="51"/>
      <c r="E16" s="51"/>
      <c r="F16" s="84">
        <v>70</v>
      </c>
      <c r="G16" s="85">
        <v>59</v>
      </c>
      <c r="H16" s="48"/>
      <c r="I16" s="48"/>
      <c r="J16" s="84">
        <v>70</v>
      </c>
      <c r="K16" s="85">
        <v>59</v>
      </c>
      <c r="L16" s="110">
        <f t="shared" si="0"/>
        <v>42.003999999999998</v>
      </c>
      <c r="M16" s="111" t="str">
        <f t="shared" si="5"/>
        <v>normal</v>
      </c>
      <c r="N16" s="110">
        <f t="shared" si="1"/>
        <v>59.963999999999999</v>
      </c>
      <c r="O16" s="125" t="e">
        <f>#REF!</f>
        <v>#REF!</v>
      </c>
      <c r="P16" s="110">
        <f t="shared" si="6"/>
        <v>42.003999999999998</v>
      </c>
      <c r="Q16" s="126">
        <f t="shared" si="7"/>
        <v>59.963999999999999</v>
      </c>
      <c r="R16" s="119">
        <f t="shared" si="8"/>
        <v>59</v>
      </c>
      <c r="S16" s="120">
        <f t="shared" si="2"/>
        <v>59.963999999999999</v>
      </c>
      <c r="T16" s="110">
        <f t="shared" si="3"/>
        <v>50.983999999999995</v>
      </c>
      <c r="U16" s="111" t="str">
        <f t="shared" si="9"/>
        <v>normal</v>
      </c>
      <c r="V16" s="123">
        <f t="shared" si="10"/>
        <v>42.003999999999998</v>
      </c>
      <c r="W16" s="111" t="str">
        <f t="shared" si="11"/>
        <v>normal</v>
      </c>
      <c r="X16" s="110">
        <f t="shared" si="4"/>
        <v>33.024000000000001</v>
      </c>
      <c r="Y16" s="28" t="str">
        <f t="shared" si="12"/>
        <v>normal</v>
      </c>
    </row>
    <row r="17" spans="3:25" ht="14.5" x14ac:dyDescent="0.35">
      <c r="C17" s="65" t="s">
        <v>39</v>
      </c>
      <c r="D17" s="51"/>
      <c r="E17" s="51"/>
      <c r="F17" s="84">
        <v>93</v>
      </c>
      <c r="G17" s="85">
        <v>68.5</v>
      </c>
      <c r="H17" s="48"/>
      <c r="I17" s="48"/>
      <c r="J17" s="84">
        <v>93</v>
      </c>
      <c r="K17" s="85">
        <v>68.5</v>
      </c>
      <c r="L17" s="110">
        <f t="shared" si="0"/>
        <v>64.634000000000015</v>
      </c>
      <c r="M17" s="111" t="str">
        <f t="shared" si="5"/>
        <v>normal</v>
      </c>
      <c r="N17" s="110">
        <f t="shared" si="1"/>
        <v>82.594000000000008</v>
      </c>
      <c r="O17" s="125" t="e">
        <f>#REF!</f>
        <v>#REF!</v>
      </c>
      <c r="P17" s="110">
        <f t="shared" si="6"/>
        <v>64.634000000000015</v>
      </c>
      <c r="Q17" s="126">
        <f t="shared" si="7"/>
        <v>82.594000000000008</v>
      </c>
      <c r="R17" s="119">
        <f t="shared" si="8"/>
        <v>68.5</v>
      </c>
      <c r="S17" s="120">
        <f t="shared" si="2"/>
        <v>82.594000000000008</v>
      </c>
      <c r="T17" s="110">
        <f t="shared" si="3"/>
        <v>73.614000000000004</v>
      </c>
      <c r="U17" s="111" t="str">
        <f t="shared" si="9"/>
        <v>warning</v>
      </c>
      <c r="V17" s="123">
        <f t="shared" si="10"/>
        <v>64.634000000000015</v>
      </c>
      <c r="W17" s="111" t="str">
        <f t="shared" si="11"/>
        <v>normal</v>
      </c>
      <c r="X17" s="110">
        <f t="shared" si="4"/>
        <v>55.654000000000011</v>
      </c>
      <c r="Y17" s="28" t="str">
        <f t="shared" si="12"/>
        <v>normal</v>
      </c>
    </row>
    <row r="18" spans="3:25" ht="14.5" x14ac:dyDescent="0.35">
      <c r="C18" s="65" t="s">
        <v>40</v>
      </c>
      <c r="D18" s="51"/>
      <c r="E18" s="51"/>
      <c r="F18" s="84">
        <v>75</v>
      </c>
      <c r="G18" s="85">
        <v>52</v>
      </c>
      <c r="H18" s="48"/>
      <c r="I18" s="48"/>
      <c r="J18" s="84">
        <v>75</v>
      </c>
      <c r="K18" s="85">
        <v>52</v>
      </c>
      <c r="L18" s="110">
        <f t="shared" si="0"/>
        <v>43.763999999999996</v>
      </c>
      <c r="M18" s="111" t="str">
        <f t="shared" si="5"/>
        <v>normal</v>
      </c>
      <c r="N18" s="110">
        <f t="shared" si="1"/>
        <v>61.723999999999997</v>
      </c>
      <c r="O18" s="125" t="e">
        <f>#REF!</f>
        <v>#REF!</v>
      </c>
      <c r="P18" s="110">
        <f t="shared" si="6"/>
        <v>43.763999999999996</v>
      </c>
      <c r="Q18" s="126">
        <f t="shared" si="7"/>
        <v>61.723999999999997</v>
      </c>
      <c r="R18" s="119">
        <f t="shared" si="8"/>
        <v>52</v>
      </c>
      <c r="S18" s="120">
        <f t="shared" si="2"/>
        <v>61.723999999999997</v>
      </c>
      <c r="T18" s="110">
        <f t="shared" si="3"/>
        <v>52.744</v>
      </c>
      <c r="U18" s="111" t="str">
        <f t="shared" si="9"/>
        <v>warning</v>
      </c>
      <c r="V18" s="123">
        <f t="shared" si="10"/>
        <v>43.763999999999996</v>
      </c>
      <c r="W18" s="111" t="str">
        <f t="shared" si="11"/>
        <v>normal</v>
      </c>
      <c r="X18" s="110">
        <f t="shared" si="4"/>
        <v>34.783999999999992</v>
      </c>
      <c r="Y18" s="28" t="str">
        <f t="shared" si="12"/>
        <v>normal</v>
      </c>
    </row>
    <row r="19" spans="3:25" ht="14.5" x14ac:dyDescent="0.35">
      <c r="C19" s="65" t="s">
        <v>41</v>
      </c>
      <c r="D19" s="51"/>
      <c r="E19" s="51"/>
      <c r="F19" s="84">
        <v>70</v>
      </c>
      <c r="G19" s="85">
        <v>62.5</v>
      </c>
      <c r="H19" s="48"/>
      <c r="I19" s="48"/>
      <c r="J19" s="84">
        <v>70</v>
      </c>
      <c r="K19" s="85">
        <v>62.5</v>
      </c>
      <c r="L19" s="110">
        <f t="shared" si="0"/>
        <v>44.393999999999998</v>
      </c>
      <c r="M19" s="111" t="str">
        <f t="shared" si="5"/>
        <v>normal</v>
      </c>
      <c r="N19" s="110">
        <f t="shared" si="1"/>
        <v>62.353999999999999</v>
      </c>
      <c r="O19" s="125" t="e">
        <f>#REF!</f>
        <v>#REF!</v>
      </c>
      <c r="P19" s="110">
        <f t="shared" si="6"/>
        <v>44.393999999999998</v>
      </c>
      <c r="Q19" s="126">
        <f t="shared" si="7"/>
        <v>62.353999999999999</v>
      </c>
      <c r="R19" s="119">
        <f t="shared" si="8"/>
        <v>62.5</v>
      </c>
      <c r="S19" s="120">
        <f t="shared" si="2"/>
        <v>62.353999999999999</v>
      </c>
      <c r="T19" s="110">
        <f t="shared" si="3"/>
        <v>53.373999999999995</v>
      </c>
      <c r="U19" s="111" t="str">
        <f t="shared" si="9"/>
        <v>normal</v>
      </c>
      <c r="V19" s="123">
        <f t="shared" si="10"/>
        <v>44.393999999999998</v>
      </c>
      <c r="W19" s="111" t="str">
        <f t="shared" si="11"/>
        <v>normal</v>
      </c>
      <c r="X19" s="110">
        <f t="shared" si="4"/>
        <v>35.414000000000001</v>
      </c>
      <c r="Y19" s="28" t="str">
        <f t="shared" si="12"/>
        <v>normal</v>
      </c>
    </row>
    <row r="20" spans="3:25" ht="14.5" x14ac:dyDescent="0.35">
      <c r="C20" s="65" t="s">
        <v>42</v>
      </c>
      <c r="D20" s="51"/>
      <c r="E20" s="51"/>
      <c r="F20" s="84">
        <v>43</v>
      </c>
      <c r="G20" s="85">
        <v>39</v>
      </c>
      <c r="H20" s="48"/>
      <c r="I20" s="48"/>
      <c r="J20" s="84">
        <v>43</v>
      </c>
      <c r="K20" s="85">
        <v>39</v>
      </c>
      <c r="L20" s="110">
        <f t="shared" si="0"/>
        <v>14.003999999999998</v>
      </c>
      <c r="M20" s="111" t="str">
        <f t="shared" si="5"/>
        <v>normal</v>
      </c>
      <c r="N20" s="110">
        <f t="shared" si="1"/>
        <v>31.963999999999999</v>
      </c>
      <c r="O20" s="125" t="e">
        <f>#REF!</f>
        <v>#REF!</v>
      </c>
      <c r="P20" s="110">
        <f t="shared" si="6"/>
        <v>14.003999999999998</v>
      </c>
      <c r="Q20" s="126">
        <f t="shared" si="7"/>
        <v>31.963999999999999</v>
      </c>
      <c r="R20" s="119">
        <f t="shared" si="8"/>
        <v>39</v>
      </c>
      <c r="S20" s="120">
        <f t="shared" si="2"/>
        <v>31.963999999999999</v>
      </c>
      <c r="T20" s="110">
        <f t="shared" si="3"/>
        <v>22.983999999999998</v>
      </c>
      <c r="U20" s="111" t="str">
        <f t="shared" si="9"/>
        <v>normal</v>
      </c>
      <c r="V20" s="123">
        <f t="shared" si="10"/>
        <v>14.003999999999998</v>
      </c>
      <c r="W20" s="111" t="str">
        <f t="shared" si="11"/>
        <v>normal</v>
      </c>
      <c r="X20" s="110">
        <f t="shared" si="4"/>
        <v>5.0239999999999974</v>
      </c>
      <c r="Y20" s="28" t="str">
        <f t="shared" si="12"/>
        <v>normal</v>
      </c>
    </row>
    <row r="21" spans="3:25" ht="14.5" x14ac:dyDescent="0.35">
      <c r="C21" s="65" t="s">
        <v>43</v>
      </c>
      <c r="D21" s="51"/>
      <c r="E21" s="51"/>
      <c r="F21" s="84">
        <v>83</v>
      </c>
      <c r="G21" s="85">
        <v>50.5</v>
      </c>
      <c r="H21" s="48"/>
      <c r="I21" s="48"/>
      <c r="J21" s="84">
        <v>83</v>
      </c>
      <c r="K21" s="85">
        <v>50.5</v>
      </c>
      <c r="L21" s="110">
        <f t="shared" si="0"/>
        <v>49.134000000000007</v>
      </c>
      <c r="M21" s="111" t="str">
        <f t="shared" si="5"/>
        <v>normal</v>
      </c>
      <c r="N21" s="110">
        <f t="shared" si="1"/>
        <v>67.094000000000008</v>
      </c>
      <c r="O21" s="125" t="e">
        <f>#REF!</f>
        <v>#REF!</v>
      </c>
      <c r="P21" s="110">
        <f t="shared" si="6"/>
        <v>49.134000000000007</v>
      </c>
      <c r="Q21" s="126">
        <f t="shared" si="7"/>
        <v>67.094000000000008</v>
      </c>
      <c r="R21" s="119">
        <f t="shared" si="8"/>
        <v>50.5</v>
      </c>
      <c r="S21" s="120">
        <f t="shared" si="2"/>
        <v>67.094000000000008</v>
      </c>
      <c r="T21" s="110">
        <f t="shared" si="3"/>
        <v>58.114000000000004</v>
      </c>
      <c r="U21" s="111" t="str">
        <f t="shared" si="9"/>
        <v>warning</v>
      </c>
      <c r="V21" s="123">
        <f t="shared" si="10"/>
        <v>49.134000000000007</v>
      </c>
      <c r="W21" s="111" t="str">
        <f t="shared" si="11"/>
        <v>normal</v>
      </c>
      <c r="X21" s="110">
        <f t="shared" si="4"/>
        <v>40.154000000000011</v>
      </c>
      <c r="Y21" s="28" t="str">
        <f t="shared" si="12"/>
        <v>normal</v>
      </c>
    </row>
    <row r="22" spans="3:25" ht="14.5" x14ac:dyDescent="0.35">
      <c r="C22" s="65" t="s">
        <v>44</v>
      </c>
      <c r="D22" s="51"/>
      <c r="E22" s="51"/>
      <c r="F22" s="84">
        <v>60</v>
      </c>
      <c r="G22" s="85">
        <v>46</v>
      </c>
      <c r="H22" s="48"/>
      <c r="I22" s="48"/>
      <c r="J22" s="84">
        <v>60</v>
      </c>
      <c r="K22" s="85">
        <v>46</v>
      </c>
      <c r="L22" s="110">
        <f t="shared" si="0"/>
        <v>36.504000000000012</v>
      </c>
      <c r="M22" s="111" t="str">
        <f t="shared" si="5"/>
        <v>normal</v>
      </c>
      <c r="N22" s="110">
        <f t="shared" si="1"/>
        <v>54.464000000000013</v>
      </c>
      <c r="O22" s="125" t="e">
        <f>#REF!</f>
        <v>#REF!</v>
      </c>
      <c r="P22" s="110">
        <f t="shared" si="6"/>
        <v>36.504000000000012</v>
      </c>
      <c r="Q22" s="126">
        <f t="shared" si="7"/>
        <v>54.464000000000013</v>
      </c>
      <c r="R22" s="119">
        <f t="shared" si="8"/>
        <v>46</v>
      </c>
      <c r="S22" s="120">
        <f t="shared" si="2"/>
        <v>54.464000000000013</v>
      </c>
      <c r="T22" s="110">
        <f t="shared" si="3"/>
        <v>45.484000000000009</v>
      </c>
      <c r="U22" s="111" t="str">
        <f t="shared" si="9"/>
        <v>normal</v>
      </c>
      <c r="V22" s="123">
        <f t="shared" si="10"/>
        <v>36.504000000000012</v>
      </c>
      <c r="W22" s="111" t="str">
        <f t="shared" si="11"/>
        <v>normal</v>
      </c>
      <c r="X22" s="110">
        <f t="shared" si="4"/>
        <v>27.524000000000012</v>
      </c>
      <c r="Y22" s="28" t="str">
        <f t="shared" si="12"/>
        <v>normal</v>
      </c>
    </row>
    <row r="23" spans="3:25" ht="14.5" x14ac:dyDescent="0.35">
      <c r="C23" s="65" t="s">
        <v>45</v>
      </c>
      <c r="D23" s="51"/>
      <c r="E23" s="51"/>
      <c r="F23" s="84">
        <v>85</v>
      </c>
      <c r="G23" s="85">
        <v>68.5</v>
      </c>
      <c r="H23" s="48"/>
      <c r="I23" s="48"/>
      <c r="J23" s="84">
        <v>85</v>
      </c>
      <c r="K23" s="85">
        <v>68.5</v>
      </c>
      <c r="L23" s="110">
        <f t="shared" si="0"/>
        <v>57.884000000000007</v>
      </c>
      <c r="M23" s="111" t="str">
        <f t="shared" si="5"/>
        <v>normal</v>
      </c>
      <c r="N23" s="110">
        <f t="shared" si="1"/>
        <v>75.844000000000008</v>
      </c>
      <c r="O23" s="125" t="e">
        <f>#REF!</f>
        <v>#REF!</v>
      </c>
      <c r="P23" s="110">
        <f t="shared" si="6"/>
        <v>57.884000000000007</v>
      </c>
      <c r="Q23" s="126">
        <f t="shared" si="7"/>
        <v>75.844000000000008</v>
      </c>
      <c r="R23" s="119">
        <f t="shared" si="8"/>
        <v>68.5</v>
      </c>
      <c r="S23" s="120">
        <f t="shared" si="2"/>
        <v>75.844000000000008</v>
      </c>
      <c r="T23" s="110">
        <f t="shared" si="3"/>
        <v>66.864000000000004</v>
      </c>
      <c r="U23" s="111" t="str">
        <f t="shared" si="9"/>
        <v>normal</v>
      </c>
      <c r="V23" s="123">
        <f t="shared" si="10"/>
        <v>57.884000000000007</v>
      </c>
      <c r="W23" s="111" t="str">
        <f t="shared" si="11"/>
        <v>normal</v>
      </c>
      <c r="X23" s="110">
        <f t="shared" si="4"/>
        <v>48.904000000000011</v>
      </c>
      <c r="Y23" s="28" t="str">
        <f t="shared" si="12"/>
        <v>normal</v>
      </c>
    </row>
    <row r="24" spans="3:25" ht="14.5" x14ac:dyDescent="0.35">
      <c r="C24" s="65" t="s">
        <v>46</v>
      </c>
      <c r="D24" s="51"/>
      <c r="E24" s="51"/>
      <c r="F24" s="84">
        <v>73</v>
      </c>
      <c r="G24" s="85">
        <v>48.5</v>
      </c>
      <c r="H24" s="48"/>
      <c r="I24" s="48"/>
      <c r="J24" s="84">
        <v>73</v>
      </c>
      <c r="K24" s="85">
        <v>48.5</v>
      </c>
      <c r="L24" s="110">
        <f t="shared" si="0"/>
        <v>32.884000000000007</v>
      </c>
      <c r="M24" s="111" t="str">
        <f t="shared" si="5"/>
        <v>normal</v>
      </c>
      <c r="N24" s="110">
        <f t="shared" si="1"/>
        <v>50.844000000000008</v>
      </c>
      <c r="O24" s="125" t="e">
        <f>#REF!</f>
        <v>#REF!</v>
      </c>
      <c r="P24" s="110">
        <f t="shared" si="6"/>
        <v>32.884000000000007</v>
      </c>
      <c r="Q24" s="126">
        <f t="shared" si="7"/>
        <v>50.844000000000008</v>
      </c>
      <c r="R24" s="119">
        <f t="shared" si="8"/>
        <v>48.5</v>
      </c>
      <c r="S24" s="120">
        <f t="shared" si="2"/>
        <v>50.844000000000008</v>
      </c>
      <c r="T24" s="110">
        <f t="shared" si="3"/>
        <v>41.864000000000004</v>
      </c>
      <c r="U24" s="111" t="str">
        <f t="shared" si="9"/>
        <v>normal</v>
      </c>
      <c r="V24" s="123">
        <f t="shared" si="10"/>
        <v>32.884000000000007</v>
      </c>
      <c r="W24" s="111" t="str">
        <f t="shared" si="11"/>
        <v>normal</v>
      </c>
      <c r="X24" s="110">
        <f t="shared" si="4"/>
        <v>23.904000000000007</v>
      </c>
      <c r="Y24" s="28" t="str">
        <f t="shared" si="12"/>
        <v>normal</v>
      </c>
    </row>
    <row r="25" spans="3:25" ht="14.5" x14ac:dyDescent="0.35">
      <c r="C25" s="65" t="s">
        <v>47</v>
      </c>
      <c r="D25" s="51"/>
      <c r="E25" s="51"/>
      <c r="F25" s="84">
        <v>90</v>
      </c>
      <c r="G25" s="85">
        <v>66</v>
      </c>
      <c r="H25" s="48"/>
      <c r="I25" s="48"/>
      <c r="J25" s="84">
        <v>90</v>
      </c>
      <c r="K25" s="85">
        <v>66</v>
      </c>
      <c r="L25" s="110">
        <f t="shared" si="0"/>
        <v>56.504000000000012</v>
      </c>
      <c r="M25" s="111" t="str">
        <f t="shared" si="5"/>
        <v>normal</v>
      </c>
      <c r="N25" s="110">
        <f t="shared" si="1"/>
        <v>74.464000000000013</v>
      </c>
      <c r="O25" s="125" t="e">
        <f>#REF!</f>
        <v>#REF!</v>
      </c>
      <c r="P25" s="110">
        <f t="shared" si="6"/>
        <v>56.504000000000012</v>
      </c>
      <c r="Q25" s="126">
        <f t="shared" si="7"/>
        <v>74.464000000000013</v>
      </c>
      <c r="R25" s="119">
        <f t="shared" si="8"/>
        <v>66</v>
      </c>
      <c r="S25" s="120">
        <f t="shared" si="2"/>
        <v>74.464000000000013</v>
      </c>
      <c r="T25" s="110">
        <f t="shared" si="3"/>
        <v>65.484000000000009</v>
      </c>
      <c r="U25" s="111" t="str">
        <f t="shared" si="9"/>
        <v>normal</v>
      </c>
      <c r="V25" s="123">
        <f t="shared" si="10"/>
        <v>56.504000000000012</v>
      </c>
      <c r="W25" s="111" t="str">
        <f t="shared" si="11"/>
        <v>normal</v>
      </c>
      <c r="X25" s="110">
        <f t="shared" si="4"/>
        <v>47.524000000000015</v>
      </c>
      <c r="Y25" s="28" t="str">
        <f t="shared" si="12"/>
        <v>normal</v>
      </c>
    </row>
    <row r="26" spans="3:25" ht="14.5" x14ac:dyDescent="0.35">
      <c r="C26" s="65" t="s">
        <v>48</v>
      </c>
      <c r="D26" s="51"/>
      <c r="E26" s="51"/>
      <c r="F26" s="84">
        <v>90</v>
      </c>
      <c r="G26" s="85">
        <v>69.5</v>
      </c>
      <c r="H26" s="48"/>
      <c r="I26" s="48"/>
      <c r="J26" s="84">
        <v>90</v>
      </c>
      <c r="K26" s="85">
        <v>69.5</v>
      </c>
      <c r="L26" s="110">
        <f t="shared" si="0"/>
        <v>57.134000000000007</v>
      </c>
      <c r="M26" s="111" t="str">
        <f t="shared" si="5"/>
        <v>normal</v>
      </c>
      <c r="N26" s="110">
        <f t="shared" si="1"/>
        <v>75.094000000000008</v>
      </c>
      <c r="O26" s="125" t="e">
        <f>#REF!</f>
        <v>#REF!</v>
      </c>
      <c r="P26" s="110">
        <f t="shared" si="6"/>
        <v>57.134000000000007</v>
      </c>
      <c r="Q26" s="126">
        <f t="shared" si="7"/>
        <v>75.094000000000008</v>
      </c>
      <c r="R26" s="119">
        <f t="shared" si="8"/>
        <v>69.5</v>
      </c>
      <c r="S26" s="120">
        <f t="shared" si="2"/>
        <v>75.094000000000008</v>
      </c>
      <c r="T26" s="110">
        <f t="shared" si="3"/>
        <v>66.114000000000004</v>
      </c>
      <c r="U26" s="111" t="str">
        <f t="shared" si="9"/>
        <v>normal</v>
      </c>
      <c r="V26" s="123">
        <f t="shared" si="10"/>
        <v>57.134000000000007</v>
      </c>
      <c r="W26" s="111" t="str">
        <f t="shared" si="11"/>
        <v>normal</v>
      </c>
      <c r="X26" s="110">
        <f t="shared" si="4"/>
        <v>48.154000000000011</v>
      </c>
      <c r="Y26" s="28" t="str">
        <f t="shared" si="12"/>
        <v>normal</v>
      </c>
    </row>
    <row r="27" spans="3:25" ht="14.5" x14ac:dyDescent="0.35">
      <c r="C27" s="65" t="s">
        <v>214</v>
      </c>
      <c r="D27" s="51"/>
      <c r="E27" s="51"/>
      <c r="F27" s="84">
        <v>70</v>
      </c>
      <c r="G27" s="85">
        <v>29</v>
      </c>
      <c r="H27" s="48"/>
      <c r="I27" s="48"/>
      <c r="J27" s="84">
        <v>70</v>
      </c>
      <c r="K27" s="85">
        <v>29</v>
      </c>
      <c r="L27" s="110">
        <f t="shared" si="0"/>
        <v>32.013999999999996</v>
      </c>
      <c r="M27" s="111" t="str">
        <f t="shared" si="5"/>
        <v>warning</v>
      </c>
      <c r="N27" s="110">
        <f t="shared" si="1"/>
        <v>49.973999999999997</v>
      </c>
      <c r="O27" s="125" t="e">
        <f>#REF!</f>
        <v>#REF!</v>
      </c>
      <c r="P27" s="110">
        <f t="shared" si="6"/>
        <v>32.013999999999996</v>
      </c>
      <c r="Q27" s="126">
        <f t="shared" si="7"/>
        <v>49.973999999999997</v>
      </c>
      <c r="R27" s="119">
        <f t="shared" si="8"/>
        <v>29</v>
      </c>
      <c r="S27" s="120">
        <f t="shared" si="2"/>
        <v>49.973999999999997</v>
      </c>
      <c r="T27" s="110">
        <f t="shared" si="3"/>
        <v>40.994</v>
      </c>
      <c r="U27" s="111" t="str">
        <f t="shared" si="9"/>
        <v>warning</v>
      </c>
      <c r="V27" s="123">
        <f t="shared" si="10"/>
        <v>32.013999999999996</v>
      </c>
      <c r="W27" s="111" t="str">
        <f t="shared" si="11"/>
        <v>warning</v>
      </c>
      <c r="X27" s="110">
        <f t="shared" si="4"/>
        <v>23.033999999999995</v>
      </c>
      <c r="Y27" s="28" t="str">
        <f t="shared" si="12"/>
        <v>normal</v>
      </c>
    </row>
    <row r="28" spans="3:25" ht="14.5" x14ac:dyDescent="0.35">
      <c r="C28" s="65" t="s">
        <v>215</v>
      </c>
      <c r="D28" s="51"/>
      <c r="E28" s="51"/>
      <c r="F28" s="84">
        <v>98</v>
      </c>
      <c r="G28" s="85">
        <v>79</v>
      </c>
      <c r="H28" s="48"/>
      <c r="I28" s="48"/>
      <c r="J28" s="84">
        <v>98</v>
      </c>
      <c r="K28" s="85">
        <v>79</v>
      </c>
      <c r="L28" s="110">
        <f t="shared" si="0"/>
        <v>61.264000000000017</v>
      </c>
      <c r="M28" s="111" t="str">
        <f t="shared" si="5"/>
        <v>normal</v>
      </c>
      <c r="N28" s="110">
        <f t="shared" si="1"/>
        <v>79.224000000000018</v>
      </c>
      <c r="O28" s="125" t="e">
        <f>#REF!</f>
        <v>#REF!</v>
      </c>
      <c r="P28" s="110">
        <f t="shared" si="6"/>
        <v>61.264000000000017</v>
      </c>
      <c r="Q28" s="126">
        <f t="shared" si="7"/>
        <v>79.224000000000018</v>
      </c>
      <c r="R28" s="119">
        <f t="shared" si="8"/>
        <v>79</v>
      </c>
      <c r="S28" s="120">
        <f t="shared" si="2"/>
        <v>79.224000000000018</v>
      </c>
      <c r="T28" s="110">
        <f t="shared" si="3"/>
        <v>70.244000000000014</v>
      </c>
      <c r="U28" s="111" t="str">
        <f t="shared" si="9"/>
        <v>normal</v>
      </c>
      <c r="V28" s="123">
        <f t="shared" si="10"/>
        <v>61.264000000000017</v>
      </c>
      <c r="W28" s="111" t="str">
        <f t="shared" si="11"/>
        <v>normal</v>
      </c>
      <c r="X28" s="110">
        <f t="shared" si="4"/>
        <v>52.28400000000002</v>
      </c>
      <c r="Y28" s="28" t="str">
        <f t="shared" si="12"/>
        <v>normal</v>
      </c>
    </row>
    <row r="29" spans="3:25" ht="14.5" x14ac:dyDescent="0.35">
      <c r="C29" s="65" t="s">
        <v>216</v>
      </c>
      <c r="D29" s="51"/>
      <c r="E29" s="51"/>
      <c r="F29" s="84">
        <v>90</v>
      </c>
      <c r="G29" s="85">
        <v>78.5</v>
      </c>
      <c r="H29" s="48"/>
      <c r="I29" s="48"/>
      <c r="J29" s="84">
        <v>90</v>
      </c>
      <c r="K29" s="85">
        <v>78.5</v>
      </c>
      <c r="L29" s="110">
        <f t="shared" si="0"/>
        <v>63.884000000000007</v>
      </c>
      <c r="M29" s="111" t="str">
        <f t="shared" si="5"/>
        <v>normal</v>
      </c>
      <c r="N29" s="110">
        <f t="shared" si="1"/>
        <v>81.844000000000008</v>
      </c>
      <c r="O29" s="125" t="e">
        <f>#REF!</f>
        <v>#REF!</v>
      </c>
      <c r="P29" s="110">
        <f t="shared" si="6"/>
        <v>63.884000000000007</v>
      </c>
      <c r="Q29" s="126">
        <f t="shared" si="7"/>
        <v>81.844000000000008</v>
      </c>
      <c r="R29" s="119">
        <f t="shared" si="8"/>
        <v>78.5</v>
      </c>
      <c r="S29" s="120">
        <f t="shared" si="2"/>
        <v>81.844000000000008</v>
      </c>
      <c r="T29" s="110">
        <f t="shared" si="3"/>
        <v>72.864000000000004</v>
      </c>
      <c r="U29" s="111" t="str">
        <f t="shared" si="9"/>
        <v>normal</v>
      </c>
      <c r="V29" s="123">
        <f t="shared" si="10"/>
        <v>63.884000000000007</v>
      </c>
      <c r="W29" s="111" t="str">
        <f t="shared" si="11"/>
        <v>normal</v>
      </c>
      <c r="X29" s="110">
        <f t="shared" si="4"/>
        <v>54.904000000000011</v>
      </c>
      <c r="Y29" s="28" t="str">
        <f t="shared" si="12"/>
        <v>normal</v>
      </c>
    </row>
    <row r="30" spans="3:25" ht="14.5" x14ac:dyDescent="0.35">
      <c r="C30" s="65" t="s">
        <v>217</v>
      </c>
      <c r="D30" s="51"/>
      <c r="E30" s="51"/>
      <c r="F30" s="84">
        <v>90</v>
      </c>
      <c r="G30" s="85">
        <v>73.5</v>
      </c>
      <c r="H30" s="48"/>
      <c r="I30" s="48"/>
      <c r="J30" s="84">
        <v>90</v>
      </c>
      <c r="K30" s="85">
        <v>73.5</v>
      </c>
      <c r="L30" s="110">
        <f t="shared" si="0"/>
        <v>57.893999999999998</v>
      </c>
      <c r="M30" s="111" t="str">
        <f t="shared" si="5"/>
        <v>normal</v>
      </c>
      <c r="N30" s="110">
        <f t="shared" si="1"/>
        <v>75.853999999999999</v>
      </c>
      <c r="O30" s="125" t="e">
        <f>#REF!</f>
        <v>#REF!</v>
      </c>
      <c r="P30" s="110">
        <f t="shared" si="6"/>
        <v>57.893999999999998</v>
      </c>
      <c r="Q30" s="126">
        <f t="shared" si="7"/>
        <v>75.853999999999999</v>
      </c>
      <c r="R30" s="119">
        <f t="shared" si="8"/>
        <v>73.5</v>
      </c>
      <c r="S30" s="120">
        <f t="shared" si="2"/>
        <v>75.853999999999999</v>
      </c>
      <c r="T30" s="110">
        <f t="shared" si="3"/>
        <v>66.873999999999995</v>
      </c>
      <c r="U30" s="111" t="str">
        <f t="shared" si="9"/>
        <v>normal</v>
      </c>
      <c r="V30" s="123">
        <f t="shared" si="10"/>
        <v>57.893999999999998</v>
      </c>
      <c r="W30" s="111" t="str">
        <f t="shared" si="11"/>
        <v>normal</v>
      </c>
      <c r="X30" s="110">
        <f t="shared" si="4"/>
        <v>48.914000000000001</v>
      </c>
      <c r="Y30" s="28" t="str">
        <f t="shared" si="12"/>
        <v>normal</v>
      </c>
    </row>
    <row r="31" spans="3:25" ht="14.5" x14ac:dyDescent="0.35">
      <c r="C31" s="65" t="s">
        <v>218</v>
      </c>
      <c r="D31" s="51"/>
      <c r="E31" s="51"/>
      <c r="F31" s="84">
        <v>70</v>
      </c>
      <c r="G31" s="85">
        <v>54</v>
      </c>
      <c r="H31" s="48"/>
      <c r="I31" s="48"/>
      <c r="J31" s="84">
        <v>70</v>
      </c>
      <c r="K31" s="85">
        <v>54</v>
      </c>
      <c r="L31" s="110">
        <f t="shared" si="0"/>
        <v>36.763999999999996</v>
      </c>
      <c r="M31" s="111" t="str">
        <f t="shared" si="5"/>
        <v>normal</v>
      </c>
      <c r="N31" s="110">
        <f t="shared" si="1"/>
        <v>54.723999999999997</v>
      </c>
      <c r="O31" s="125" t="e">
        <f>#REF!</f>
        <v>#REF!</v>
      </c>
      <c r="P31" s="110">
        <f t="shared" si="6"/>
        <v>36.763999999999996</v>
      </c>
      <c r="Q31" s="126">
        <f t="shared" si="7"/>
        <v>54.723999999999997</v>
      </c>
      <c r="R31" s="119">
        <f t="shared" si="8"/>
        <v>54</v>
      </c>
      <c r="S31" s="120">
        <f t="shared" si="2"/>
        <v>54.723999999999997</v>
      </c>
      <c r="T31" s="110">
        <f t="shared" si="3"/>
        <v>45.744</v>
      </c>
      <c r="U31" s="111" t="str">
        <f t="shared" si="9"/>
        <v>normal</v>
      </c>
      <c r="V31" s="123">
        <f t="shared" si="10"/>
        <v>36.763999999999996</v>
      </c>
      <c r="W31" s="111" t="str">
        <f t="shared" si="11"/>
        <v>normal</v>
      </c>
      <c r="X31" s="110">
        <f t="shared" si="4"/>
        <v>27.783999999999995</v>
      </c>
      <c r="Y31" s="28" t="str">
        <f t="shared" si="12"/>
        <v>normal</v>
      </c>
    </row>
    <row r="32" spans="3:25" ht="14.5" x14ac:dyDescent="0.35">
      <c r="C32" s="65" t="s">
        <v>219</v>
      </c>
      <c r="D32" s="51"/>
      <c r="E32" s="51"/>
      <c r="F32" s="84">
        <v>73</v>
      </c>
      <c r="G32" s="85">
        <v>66.5</v>
      </c>
      <c r="H32" s="48"/>
      <c r="I32" s="48"/>
      <c r="J32" s="84">
        <v>73</v>
      </c>
      <c r="K32" s="85">
        <v>66.5</v>
      </c>
      <c r="L32" s="110">
        <f t="shared" si="0"/>
        <v>50.134000000000007</v>
      </c>
      <c r="M32" s="111" t="str">
        <f t="shared" si="5"/>
        <v>normal</v>
      </c>
      <c r="N32" s="110">
        <f t="shared" si="1"/>
        <v>68.094000000000008</v>
      </c>
      <c r="O32" s="125" t="e">
        <f>#REF!</f>
        <v>#REF!</v>
      </c>
      <c r="P32" s="110">
        <f t="shared" si="6"/>
        <v>50.134000000000007</v>
      </c>
      <c r="Q32" s="126">
        <f t="shared" si="7"/>
        <v>68.094000000000008</v>
      </c>
      <c r="R32" s="119">
        <f t="shared" si="8"/>
        <v>66.5</v>
      </c>
      <c r="S32" s="120">
        <f t="shared" si="2"/>
        <v>68.094000000000008</v>
      </c>
      <c r="T32" s="110">
        <f t="shared" si="3"/>
        <v>59.114000000000004</v>
      </c>
      <c r="U32" s="111" t="str">
        <f t="shared" si="9"/>
        <v>normal</v>
      </c>
      <c r="V32" s="123">
        <f t="shared" si="10"/>
        <v>50.134000000000007</v>
      </c>
      <c r="W32" s="111" t="str">
        <f t="shared" si="11"/>
        <v>normal</v>
      </c>
      <c r="X32" s="110">
        <f t="shared" si="4"/>
        <v>41.154000000000011</v>
      </c>
      <c r="Y32" s="28" t="str">
        <f t="shared" si="12"/>
        <v>normal</v>
      </c>
    </row>
    <row r="33" spans="3:25" ht="14.5" x14ac:dyDescent="0.35">
      <c r="C33" s="65" t="s">
        <v>220</v>
      </c>
      <c r="D33" s="51"/>
      <c r="E33" s="51"/>
      <c r="F33" s="84">
        <v>65</v>
      </c>
      <c r="G33" s="85">
        <v>51</v>
      </c>
      <c r="H33" s="48"/>
      <c r="I33" s="48"/>
      <c r="J33" s="84">
        <v>65</v>
      </c>
      <c r="K33" s="85">
        <v>51</v>
      </c>
      <c r="L33" s="110">
        <f t="shared" si="0"/>
        <v>34.013999999999996</v>
      </c>
      <c r="M33" s="111" t="str">
        <f t="shared" si="5"/>
        <v>normal</v>
      </c>
      <c r="N33" s="110">
        <f t="shared" si="1"/>
        <v>51.973999999999997</v>
      </c>
      <c r="O33" s="125" t="e">
        <f>#REF!</f>
        <v>#REF!</v>
      </c>
      <c r="P33" s="110">
        <f t="shared" si="6"/>
        <v>34.013999999999996</v>
      </c>
      <c r="Q33" s="126">
        <f t="shared" si="7"/>
        <v>51.973999999999997</v>
      </c>
      <c r="R33" s="119">
        <f t="shared" si="8"/>
        <v>51</v>
      </c>
      <c r="S33" s="120">
        <f t="shared" si="2"/>
        <v>51.973999999999997</v>
      </c>
      <c r="T33" s="110">
        <f t="shared" si="3"/>
        <v>42.994</v>
      </c>
      <c r="U33" s="111" t="str">
        <f t="shared" si="9"/>
        <v>normal</v>
      </c>
      <c r="V33" s="123">
        <f t="shared" si="10"/>
        <v>34.013999999999996</v>
      </c>
      <c r="W33" s="111" t="str">
        <f t="shared" si="11"/>
        <v>normal</v>
      </c>
      <c r="X33" s="110">
        <f t="shared" si="4"/>
        <v>25.033999999999995</v>
      </c>
      <c r="Y33" s="28" t="str">
        <f t="shared" si="12"/>
        <v>normal</v>
      </c>
    </row>
    <row r="34" spans="3:25" ht="15.75" hidden="1" customHeight="1" x14ac:dyDescent="0.35">
      <c r="C34" s="7" t="s">
        <v>49</v>
      </c>
      <c r="D34" s="6" t="s">
        <v>50</v>
      </c>
      <c r="E34" s="6" t="s">
        <v>51</v>
      </c>
      <c r="F34" s="6" t="s">
        <v>52</v>
      </c>
      <c r="G34" s="6" t="s">
        <v>53</v>
      </c>
      <c r="H34" s="11"/>
      <c r="I34" s="11"/>
      <c r="J34" s="11"/>
      <c r="L34" s="80" t="e">
        <f>(#REF!+#REF!+#REF!+#REF!+#REF!)-2*#REF!</f>
        <v>#REF!</v>
      </c>
      <c r="N34" s="80" t="e">
        <f>(#REF!+#REF!+#REF!+#REF!+#REF!)-2*#REF!</f>
        <v>#REF!</v>
      </c>
    </row>
    <row r="35" spans="3:25" ht="15.75" hidden="1" customHeight="1" x14ac:dyDescent="0.35">
      <c r="C35" s="7" t="s">
        <v>54</v>
      </c>
      <c r="D35" s="6">
        <v>82.558798999999993</v>
      </c>
      <c r="E35" s="6">
        <v>1.068031</v>
      </c>
      <c r="F35" s="6">
        <v>77.3</v>
      </c>
      <c r="G35" s="6" t="s">
        <v>55</v>
      </c>
      <c r="H35" s="11"/>
      <c r="I35" s="11" t="s">
        <v>56</v>
      </c>
      <c r="J35" s="11">
        <v>0.59979400000000005</v>
      </c>
      <c r="L35" s="21" t="e">
        <f>(#REF!+#REF!+#REF!+#REF!+#REF!)-2*#REF!</f>
        <v>#REF!</v>
      </c>
      <c r="N35" s="21" t="e">
        <f>(#REF!+#REF!+#REF!+#REF!+#REF!)-2*#REF!</f>
        <v>#REF!</v>
      </c>
    </row>
    <row r="36" spans="3:25" ht="15.75" hidden="1" customHeight="1" x14ac:dyDescent="0.35">
      <c r="C36" s="7" t="s">
        <v>57</v>
      </c>
      <c r="D36" s="6">
        <v>-22.063770000000002</v>
      </c>
      <c r="E36" s="6">
        <v>3.377389</v>
      </c>
      <c r="F36" s="6">
        <v>-6.53</v>
      </c>
      <c r="G36" s="6" t="s">
        <v>55</v>
      </c>
      <c r="H36" s="11"/>
      <c r="I36" s="11" t="s">
        <v>58</v>
      </c>
      <c r="J36" s="11">
        <v>0.45471899999999998</v>
      </c>
      <c r="L36" s="21" t="e">
        <f>(#REF!+#REF!+#REF!+#REF!+#REF!)-2*#REF!</f>
        <v>#REF!</v>
      </c>
      <c r="N36" s="21" t="e">
        <f>(#REF!+#REF!+#REF!+#REF!+#REF!)-2*#REF!</f>
        <v>#REF!</v>
      </c>
    </row>
    <row r="37" spans="3:25" ht="15.75" hidden="1" customHeight="1" x14ac:dyDescent="0.35">
      <c r="C37" s="7" t="s">
        <v>59</v>
      </c>
      <c r="D37" s="6">
        <v>3.6353314999999999</v>
      </c>
      <c r="E37" s="6">
        <v>3.377389</v>
      </c>
      <c r="F37" s="6">
        <v>1.08</v>
      </c>
      <c r="G37" s="6">
        <v>0.28360000000000002</v>
      </c>
      <c r="H37" s="11"/>
      <c r="I37" s="11" t="s">
        <v>60</v>
      </c>
      <c r="J37" s="11">
        <v>13.94271</v>
      </c>
      <c r="L37" s="21" t="e">
        <f>(#REF!+#REF!+#REF!+#REF!+#REF!)-2*#REF!</f>
        <v>#REF!</v>
      </c>
      <c r="N37" s="21" t="e">
        <f>(#REF!+#REF!+#REF!+#REF!+#REF!)-2*#REF!</f>
        <v>#REF!</v>
      </c>
    </row>
    <row r="38" spans="3:25" ht="15.75" hidden="1" customHeight="1" x14ac:dyDescent="0.35">
      <c r="C38" s="7" t="s">
        <v>61</v>
      </c>
      <c r="D38" s="6">
        <v>14.570467000000001</v>
      </c>
      <c r="E38" s="6">
        <v>3.377389</v>
      </c>
      <c r="F38" s="6">
        <v>4.3099999999999996</v>
      </c>
      <c r="G38" s="6" t="s">
        <v>55</v>
      </c>
      <c r="H38" s="11"/>
      <c r="I38" s="11" t="s">
        <v>62</v>
      </c>
      <c r="J38" s="11">
        <v>83.236360000000005</v>
      </c>
      <c r="L38" s="21" t="e">
        <f>(#REF!+#REF!+#REF!+#REF!+#REF!)-2*#REF!</f>
        <v>#REF!</v>
      </c>
      <c r="N38" s="21" t="e">
        <f>(#REF!+#REF!+#REF!+#REF!+#REF!)-2*#REF!</f>
        <v>#REF!</v>
      </c>
    </row>
    <row r="39" spans="3:25" ht="15.75" hidden="1" customHeight="1" x14ac:dyDescent="0.35">
      <c r="C39" s="7" t="s">
        <v>63</v>
      </c>
      <c r="D39" s="6">
        <v>4.1299839</v>
      </c>
      <c r="E39" s="6">
        <v>3.377389</v>
      </c>
      <c r="F39" s="6">
        <v>1.22</v>
      </c>
      <c r="G39" s="6">
        <v>0.22339999999999999</v>
      </c>
      <c r="H39" s="11"/>
      <c r="I39" s="11" t="s">
        <v>64</v>
      </c>
      <c r="J39" s="11">
        <v>110</v>
      </c>
      <c r="L39" s="21" t="e">
        <f>(#REF!+#REF!+#REF!+#REF!+#REF!)-2*#REF!</f>
        <v>#REF!</v>
      </c>
      <c r="N39" s="21" t="e">
        <f>(#REF!+#REF!+#REF!+#REF!+#REF!)-2*#REF!</f>
        <v>#REF!</v>
      </c>
    </row>
    <row r="40" spans="3:25" ht="15.75" hidden="1" customHeight="1" x14ac:dyDescent="0.35">
      <c r="C40" s="7" t="s">
        <v>65</v>
      </c>
      <c r="D40" s="6">
        <v>3.06664</v>
      </c>
      <c r="E40" s="6">
        <v>3.377389</v>
      </c>
      <c r="F40" s="6">
        <v>0.91</v>
      </c>
      <c r="G40" s="6">
        <v>0.3654</v>
      </c>
      <c r="L40" s="21" t="e">
        <f>(#REF!+#REF!+#REF!+#REF!+#REF!)-2*#REF!</f>
        <v>#REF!</v>
      </c>
      <c r="N40" s="21" t="e">
        <f>(#REF!+#REF!+#REF!+#REF!+#REF!)-2*#REF!</f>
        <v>#REF!</v>
      </c>
    </row>
    <row r="41" spans="3:25" ht="15.75" hidden="1" customHeight="1" x14ac:dyDescent="0.35">
      <c r="C41" s="7" t="s">
        <v>66</v>
      </c>
      <c r="D41" s="6">
        <v>-6.2466039999999996</v>
      </c>
      <c r="E41" s="6">
        <v>3.377389</v>
      </c>
      <c r="F41" s="6">
        <v>-1.85</v>
      </c>
      <c r="G41" s="6">
        <v>6.6500000000000004E-2</v>
      </c>
      <c r="L41" s="21" t="e">
        <f>(#REF!+#REF!+#REF!+#REF!+#REF!)-2*#REF!</f>
        <v>#REF!</v>
      </c>
      <c r="N41" s="21" t="e">
        <f>(#REF!+#REF!+#REF!+#REF!+#REF!)-2*#REF!</f>
        <v>#REF!</v>
      </c>
    </row>
    <row r="42" spans="3:25" ht="15.75" hidden="1" customHeight="1" x14ac:dyDescent="0.35">
      <c r="C42" s="7" t="s">
        <v>67</v>
      </c>
      <c r="D42" s="6">
        <v>-3.752402</v>
      </c>
      <c r="E42" s="6">
        <v>3.377389</v>
      </c>
      <c r="F42" s="6">
        <v>-1.1100000000000001</v>
      </c>
      <c r="G42" s="6">
        <v>0.26850000000000002</v>
      </c>
      <c r="L42" s="21" t="e">
        <f>(#REF!+#REF!+#REF!+#REF!+#REF!)-2*#REF!</f>
        <v>#REF!</v>
      </c>
      <c r="N42" s="21" t="e">
        <f>(#REF!+#REF!+#REF!+#REF!+#REF!)-2*#REF!</f>
        <v>#REF!</v>
      </c>
    </row>
    <row r="43" spans="3:25" ht="15.75" hidden="1" customHeight="1" x14ac:dyDescent="0.35">
      <c r="C43" s="7" t="s">
        <v>68</v>
      </c>
      <c r="D43" s="6">
        <v>-3.0609670000000002</v>
      </c>
      <c r="E43" s="6">
        <v>3.377389</v>
      </c>
      <c r="F43" s="6">
        <v>-0.91</v>
      </c>
      <c r="G43" s="6">
        <v>0.36630000000000001</v>
      </c>
      <c r="L43" s="21" t="e">
        <f>(#REF!+#REF!+#REF!+#REF!+#REF!)-2*#REF!</f>
        <v>#REF!</v>
      </c>
      <c r="N43" s="21" t="e">
        <f>(#REF!+#REF!+#REF!+#REF!+#REF!)-2*#REF!</f>
        <v>#REF!</v>
      </c>
    </row>
    <row r="44" spans="3:25" ht="15.75" hidden="1" customHeight="1" x14ac:dyDescent="0.35">
      <c r="C44" s="7" t="s">
        <v>69</v>
      </c>
      <c r="D44" s="6">
        <v>5.3116599999999998</v>
      </c>
      <c r="E44" s="6">
        <v>3.377389</v>
      </c>
      <c r="F44" s="6">
        <v>1.57</v>
      </c>
      <c r="G44" s="6">
        <v>0.11799999999999999</v>
      </c>
      <c r="L44" s="21" t="e">
        <f>(#REF!+#REF!+#REF!+#REF!+#REF!)-2*#REF!</f>
        <v>#REF!</v>
      </c>
      <c r="N44" s="21" t="e">
        <f>(#REF!+#REF!+#REF!+#REF!+#REF!)-2*#REF!</f>
        <v>#REF!</v>
      </c>
    </row>
    <row r="45" spans="3:25" ht="15.75" hidden="1" customHeight="1" x14ac:dyDescent="0.35">
      <c r="C45" s="7" t="s">
        <v>70</v>
      </c>
      <c r="D45" s="6">
        <v>-11.55702</v>
      </c>
      <c r="E45" s="6">
        <v>3.377389</v>
      </c>
      <c r="F45" s="6">
        <v>-3.42</v>
      </c>
      <c r="G45" s="6">
        <v>8.0000000000000004E-4</v>
      </c>
      <c r="L45" s="21" t="e">
        <f>(#REF!+#REF!+#REF!+#REF!+#REF!)-2*#REF!</f>
        <v>#REF!</v>
      </c>
      <c r="N45" s="21" t="e">
        <f>(#REF!+#REF!+#REF!+#REF!+#REF!)-2*#REF!</f>
        <v>#REF!</v>
      </c>
    </row>
    <row r="46" spans="3:25" ht="15.75" hidden="1" customHeight="1" x14ac:dyDescent="0.35">
      <c r="C46" s="7" t="s">
        <v>71</v>
      </c>
      <c r="D46" s="6">
        <v>1.5321104000000001</v>
      </c>
      <c r="E46" s="6">
        <v>4.1364359999999998</v>
      </c>
      <c r="F46" s="6">
        <v>0.37</v>
      </c>
      <c r="G46" s="6">
        <v>0.71160000000000001</v>
      </c>
      <c r="L46" s="21" t="e">
        <f>(#REF!+#REF!+#REF!+#REF!+#REF!)-2*#REF!</f>
        <v>#REF!</v>
      </c>
      <c r="N46" s="21" t="e">
        <f>(#REF!+#REF!+#REF!+#REF!+#REF!)-2*#REF!</f>
        <v>#REF!</v>
      </c>
    </row>
    <row r="47" spans="3:25" ht="15.75" hidden="1" customHeight="1" x14ac:dyDescent="0.35">
      <c r="C47" s="7" t="s">
        <v>72</v>
      </c>
      <c r="D47" s="6">
        <v>13.804838</v>
      </c>
      <c r="E47" s="6">
        <v>4.1364359999999998</v>
      </c>
      <c r="F47" s="6">
        <v>3.34</v>
      </c>
      <c r="G47" s="6">
        <v>1.1000000000000001E-3</v>
      </c>
      <c r="L47" s="21" t="e">
        <f>(#REF!+#REF!+#REF!+#REF!+#REF!)-2*#REF!</f>
        <v>#REF!</v>
      </c>
      <c r="N47" s="21" t="e">
        <f>(#REF!+#REF!+#REF!+#REF!+#REF!)-2*#REF!</f>
        <v>#REF!</v>
      </c>
    </row>
    <row r="48" spans="3:25" ht="15.75" hidden="1" customHeight="1" x14ac:dyDescent="0.35">
      <c r="C48" s="7" t="s">
        <v>73</v>
      </c>
      <c r="D48" s="6">
        <v>12.895747</v>
      </c>
      <c r="E48" s="6">
        <v>4.1364359999999998</v>
      </c>
      <c r="F48" s="6">
        <v>3.12</v>
      </c>
      <c r="G48" s="6">
        <v>2.2000000000000001E-3</v>
      </c>
      <c r="L48" s="21" t="e">
        <f>(#REF!+#REF!+#REF!+#REF!+#REF!)-2*#REF!</f>
        <v>#REF!</v>
      </c>
      <c r="N48" s="21" t="e">
        <f>(#REF!+#REF!+#REF!+#REF!+#REF!)-2*#REF!</f>
        <v>#REF!</v>
      </c>
    </row>
    <row r="49" spans="3:17" ht="15.75" hidden="1" customHeight="1" x14ac:dyDescent="0.35">
      <c r="C49" s="7" t="s">
        <v>74</v>
      </c>
      <c r="D49" s="6">
        <v>-0.74061699999999997</v>
      </c>
      <c r="E49" s="6">
        <v>4.1364359999999998</v>
      </c>
      <c r="F49" s="6">
        <v>-0.18</v>
      </c>
      <c r="G49" s="6">
        <v>0.85819999999999996</v>
      </c>
      <c r="L49" s="21" t="e">
        <f>(#REF!+#REF!+#REF!+#REF!+#REF!)-2*#REF!</f>
        <v>#REF!</v>
      </c>
      <c r="N49" s="21" t="e">
        <f>(#REF!+#REF!+#REF!+#REF!+#REF!)-2*#REF!</f>
        <v>#REF!</v>
      </c>
    </row>
    <row r="50" spans="3:17" ht="15.75" hidden="1" customHeight="1" x14ac:dyDescent="0.35">
      <c r="C50" s="7" t="s">
        <v>75</v>
      </c>
      <c r="D50" s="6">
        <v>-5.3452919999999997</v>
      </c>
      <c r="E50" s="6">
        <v>4.1369129999999998</v>
      </c>
      <c r="F50" s="6">
        <v>-1.29</v>
      </c>
      <c r="G50" s="6">
        <v>0.19850000000000001</v>
      </c>
      <c r="L50" s="21" t="e">
        <f>(#REF!+#REF!+#REF!+#REF!+#REF!)-2*#REF!</f>
        <v>#REF!</v>
      </c>
      <c r="N50" s="21" t="e">
        <f>(#REF!+#REF!+#REF!+#REF!+#REF!)-2*#REF!</f>
        <v>#REF!</v>
      </c>
    </row>
    <row r="51" spans="3:17" s="10" customFormat="1" ht="15.75" hidden="1" customHeight="1" x14ac:dyDescent="0.35">
      <c r="C51" s="7" t="s">
        <v>76</v>
      </c>
      <c r="D51" s="6">
        <v>4.7139284999999997</v>
      </c>
      <c r="E51" s="6">
        <v>4.1364359999999998</v>
      </c>
      <c r="F51" s="6">
        <v>1.1399999999999999</v>
      </c>
      <c r="G51" s="6">
        <v>0.25640000000000002</v>
      </c>
      <c r="L51" s="21" t="e">
        <f>(#REF!+#REF!+#REF!+#REF!+#REF!)-2*#REF!</f>
        <v>#REF!</v>
      </c>
      <c r="M51" s="11"/>
      <c r="N51" s="21" t="e">
        <f>(#REF!+#REF!+#REF!+#REF!+#REF!)-2*#REF!</f>
        <v>#REF!</v>
      </c>
      <c r="O51" s="11"/>
      <c r="P51" s="11"/>
      <c r="Q51" s="11"/>
    </row>
    <row r="52" spans="3:17" s="10" customFormat="1" ht="15.75" hidden="1" customHeight="1" x14ac:dyDescent="0.35">
      <c r="C52" s="7" t="s">
        <v>77</v>
      </c>
      <c r="D52" s="6">
        <v>2.5321104000000001</v>
      </c>
      <c r="E52" s="6">
        <v>4.1364359999999998</v>
      </c>
      <c r="F52" s="6">
        <v>0.61</v>
      </c>
      <c r="G52" s="6">
        <v>0.54139999999999999</v>
      </c>
      <c r="L52" s="21" t="e">
        <f>(#REF!+#REF!+#REF!+#REF!+#REF!)-2*#REF!</f>
        <v>#REF!</v>
      </c>
      <c r="M52" s="11"/>
      <c r="N52" s="21" t="e">
        <f>(#REF!+#REF!+#REF!+#REF!+#REF!)-2*#REF!</f>
        <v>#REF!</v>
      </c>
      <c r="O52" s="11"/>
      <c r="P52" s="11"/>
      <c r="Q52" s="11"/>
    </row>
    <row r="53" spans="3:17" s="10" customFormat="1" ht="15.75" hidden="1" customHeight="1" x14ac:dyDescent="0.35">
      <c r="C53" s="7" t="s">
        <v>78</v>
      </c>
      <c r="D53" s="6">
        <v>-20.558800000000002</v>
      </c>
      <c r="E53" s="6">
        <v>4.1364359999999998</v>
      </c>
      <c r="F53" s="6">
        <v>-4.97</v>
      </c>
      <c r="G53" s="6" t="s">
        <v>55</v>
      </c>
      <c r="L53" s="21" t="e">
        <f>(#REF!+#REF!+#REF!+#REF!+#REF!)-2*#REF!</f>
        <v>#REF!</v>
      </c>
      <c r="M53" s="11"/>
      <c r="N53" s="21" t="e">
        <f>(#REF!+#REF!+#REF!+#REF!+#REF!)-2*#REF!</f>
        <v>#REF!</v>
      </c>
      <c r="O53" s="11"/>
      <c r="P53" s="11"/>
      <c r="Q53" s="11"/>
    </row>
    <row r="54" spans="3:17" s="10" customFormat="1" ht="15.75" hidden="1" customHeight="1" x14ac:dyDescent="0.35">
      <c r="C54" s="7" t="s">
        <v>79</v>
      </c>
      <c r="D54" s="6">
        <v>-8.6497080000000004</v>
      </c>
      <c r="E54" s="6">
        <v>4.1364359999999998</v>
      </c>
      <c r="F54" s="6">
        <v>-2.09</v>
      </c>
      <c r="G54" s="6">
        <v>3.8300000000000001E-2</v>
      </c>
      <c r="L54" s="21" t="e">
        <f>(#REF!+#REF!+#REF!+D135+#REF!)-2*#REF!</f>
        <v>#REF!</v>
      </c>
      <c r="M54" s="11"/>
      <c r="N54" s="21" t="e">
        <f>(#REF!+#REF!+#REF!+F135+#REF!)-2*#REF!</f>
        <v>#REF!</v>
      </c>
      <c r="O54" s="11"/>
      <c r="P54" s="11"/>
      <c r="Q54" s="11"/>
    </row>
    <row r="55" spans="3:17" s="10" customFormat="1" ht="15.75" hidden="1" customHeight="1" x14ac:dyDescent="0.35">
      <c r="C55" s="7" t="s">
        <v>80</v>
      </c>
      <c r="D55" s="6">
        <v>6.5321103999999997</v>
      </c>
      <c r="E55" s="6">
        <v>4.1364359999999998</v>
      </c>
      <c r="F55" s="6">
        <v>1.58</v>
      </c>
      <c r="G55" s="6">
        <v>0.1166</v>
      </c>
      <c r="L55" s="21" t="e">
        <f>(#REF!+#REF!+#REF!+D136+#REF!)-2*#REF!</f>
        <v>#REF!</v>
      </c>
      <c r="M55" s="11"/>
      <c r="N55" s="21" t="e">
        <f>(#REF!+#REF!+#REF!+F136+#REF!)-2*#REF!</f>
        <v>#REF!</v>
      </c>
      <c r="O55" s="11"/>
      <c r="P55" s="11"/>
      <c r="Q55" s="11"/>
    </row>
    <row r="56" spans="3:17" s="10" customFormat="1" ht="15.75" hidden="1" customHeight="1" x14ac:dyDescent="0.35">
      <c r="C56" s="7" t="s">
        <v>81</v>
      </c>
      <c r="D56" s="6">
        <v>2.8957467000000001</v>
      </c>
      <c r="E56" s="6">
        <v>4.1364359999999998</v>
      </c>
      <c r="F56" s="6">
        <v>0.7</v>
      </c>
      <c r="G56" s="6">
        <v>0.48509999999999998</v>
      </c>
      <c r="L56" s="21" t="e">
        <f>(#REF!+#REF!+#REF!+D137+#REF!)-2*#REF!</f>
        <v>#REF!</v>
      </c>
      <c r="M56" s="11"/>
      <c r="N56" s="21" t="e">
        <f>(#REF!+#REF!+#REF!+F137+#REF!)-2*#REF!</f>
        <v>#REF!</v>
      </c>
      <c r="O56" s="11"/>
      <c r="P56" s="11"/>
      <c r="Q56" s="11"/>
    </row>
    <row r="57" spans="3:17" s="10" customFormat="1" ht="15.75" hidden="1" customHeight="1" x14ac:dyDescent="0.35">
      <c r="C57" s="7" t="s">
        <v>82</v>
      </c>
      <c r="D57" s="6">
        <v>-3.4678900000000001</v>
      </c>
      <c r="E57" s="6">
        <v>4.1364359999999998</v>
      </c>
      <c r="F57" s="6">
        <v>-0.84</v>
      </c>
      <c r="G57" s="6">
        <v>0.4032</v>
      </c>
      <c r="L57" s="21" t="e">
        <f>(#REF!+#REF!+#REF!+D138+#REF!)-2*#REF!</f>
        <v>#REF!</v>
      </c>
      <c r="M57" s="11"/>
      <c r="N57" s="21" t="e">
        <f>(#REF!+#REF!+#REF!+F138+#REF!)-2*#REF!</f>
        <v>#REF!</v>
      </c>
      <c r="O57" s="11"/>
      <c r="P57" s="11"/>
      <c r="Q57" s="11"/>
    </row>
    <row r="58" spans="3:17" s="10" customFormat="1" ht="15.75" hidden="1" customHeight="1" x14ac:dyDescent="0.35">
      <c r="C58" s="7" t="s">
        <v>83</v>
      </c>
      <c r="D58" s="6">
        <v>2.8957467000000001</v>
      </c>
      <c r="E58" s="6">
        <v>4.1364359999999998</v>
      </c>
      <c r="F58" s="6">
        <v>0.7</v>
      </c>
      <c r="G58" s="6">
        <v>0.48509999999999998</v>
      </c>
      <c r="L58" s="21" t="e">
        <f>(#REF!+#REF!+#REF!+D139+#REF!)-2*#REF!</f>
        <v>#REF!</v>
      </c>
      <c r="M58" s="11"/>
      <c r="N58" s="21" t="e">
        <f>(#REF!+#REF!+#REF!+F139+#REF!)-2*#REF!</f>
        <v>#REF!</v>
      </c>
      <c r="O58" s="11"/>
      <c r="P58" s="11"/>
      <c r="Q58" s="11"/>
    </row>
    <row r="59" spans="3:17" s="10" customFormat="1" ht="15.75" hidden="1" customHeight="1" x14ac:dyDescent="0.35">
      <c r="C59" s="7" t="s">
        <v>84</v>
      </c>
      <c r="D59" s="6">
        <v>4.7139284999999997</v>
      </c>
      <c r="E59" s="6">
        <v>4.1364359999999998</v>
      </c>
      <c r="F59" s="6">
        <v>1.1399999999999999</v>
      </c>
      <c r="G59" s="6">
        <v>0.25640000000000002</v>
      </c>
      <c r="L59" s="21" t="e">
        <f>(#REF!+#REF!+#REF!+D140+#REF!)-2*#REF!</f>
        <v>#REF!</v>
      </c>
      <c r="M59" s="11"/>
      <c r="N59" s="21" t="e">
        <f>(#REF!+#REF!+#REF!+F140+#REF!)-2*#REF!</f>
        <v>#REF!</v>
      </c>
      <c r="O59" s="11"/>
      <c r="P59" s="11"/>
      <c r="Q59" s="11"/>
    </row>
    <row r="60" spans="3:17" s="10" customFormat="1" ht="15.75" hidden="1" customHeight="1" x14ac:dyDescent="0.35">
      <c r="C60" s="7" t="s">
        <v>85</v>
      </c>
      <c r="D60" s="6">
        <v>-1.9224349999999999</v>
      </c>
      <c r="E60" s="6">
        <v>4.1364359999999998</v>
      </c>
      <c r="F60" s="6">
        <v>-0.46</v>
      </c>
      <c r="G60" s="6">
        <v>0.64280000000000004</v>
      </c>
      <c r="L60" s="21" t="e">
        <f>(#REF!+#REF!+#REF!+D141+#REF!)-2*#REF!</f>
        <v>#REF!</v>
      </c>
      <c r="M60" s="11"/>
      <c r="N60" s="21" t="e">
        <f>(#REF!+#REF!+#REF!+F141+#REF!)-2*#REF!</f>
        <v>#REF!</v>
      </c>
      <c r="O60" s="11"/>
      <c r="P60" s="11"/>
      <c r="Q60" s="11"/>
    </row>
    <row r="61" spans="3:17" s="10" customFormat="1" ht="15.75" hidden="1" customHeight="1" x14ac:dyDescent="0.35">
      <c r="C61" s="7" t="s">
        <v>86</v>
      </c>
      <c r="D61" s="6">
        <v>-0.87573000000000001</v>
      </c>
      <c r="E61" s="6">
        <v>0.73271900000000001</v>
      </c>
      <c r="F61" s="6">
        <v>-1.2</v>
      </c>
      <c r="G61" s="6">
        <v>0.23400000000000001</v>
      </c>
      <c r="L61" s="21" t="e">
        <f>(#REF!+#REF!+#REF!+D142+#REF!)-2*#REF!</f>
        <v>#REF!</v>
      </c>
      <c r="M61" s="11"/>
      <c r="N61" s="21" t="e">
        <f>(#REF!+#REF!+#REF!+F142+#REF!)-2*#REF!</f>
        <v>#REF!</v>
      </c>
      <c r="O61" s="11"/>
      <c r="P61" s="11"/>
      <c r="Q61" s="11"/>
    </row>
    <row r="62" spans="3:17" s="10" customFormat="1" ht="15.75" hidden="1" customHeight="1" x14ac:dyDescent="0.35">
      <c r="C62" s="7" t="s">
        <v>87</v>
      </c>
      <c r="D62" s="6">
        <v>1.1669166</v>
      </c>
      <c r="E62" s="6">
        <v>0.73271900000000001</v>
      </c>
      <c r="F62" s="6">
        <v>1.59</v>
      </c>
      <c r="G62" s="6">
        <v>0.1135</v>
      </c>
      <c r="L62" s="21" t="e">
        <f>(#REF!+#REF!+#REF!+D143+#REF!)-2*#REF!</f>
        <v>#REF!</v>
      </c>
      <c r="M62" s="11"/>
      <c r="N62" s="21" t="e">
        <f>(#REF!+#REF!+#REF!+F143+#REF!)-2*#REF!</f>
        <v>#REF!</v>
      </c>
      <c r="O62" s="11"/>
      <c r="P62" s="11"/>
      <c r="Q62" s="11"/>
    </row>
    <row r="63" spans="3:17" s="10" customFormat="1" ht="15.75" hidden="1" customHeight="1" x14ac:dyDescent="0.35">
      <c r="C63" s="7" t="s">
        <v>88</v>
      </c>
      <c r="D63" s="6">
        <v>0.75074010000000002</v>
      </c>
      <c r="E63" s="6">
        <v>0.73271900000000001</v>
      </c>
      <c r="F63" s="6">
        <v>1.02</v>
      </c>
      <c r="G63" s="6">
        <v>0.30730000000000002</v>
      </c>
      <c r="L63" s="21" t="e">
        <f>(#REF!+#REF!+#REF!+D144+#REF!)-2*#REF!</f>
        <v>#REF!</v>
      </c>
      <c r="M63" s="11"/>
      <c r="N63" s="21" t="e">
        <f>(#REF!+#REF!+#REF!+F144+#REF!)-2*#REF!</f>
        <v>#REF!</v>
      </c>
      <c r="O63" s="11"/>
      <c r="P63" s="11"/>
      <c r="Q63" s="11"/>
    </row>
    <row r="64" spans="3:17" s="10" customFormat="1" ht="15.75" hidden="1" customHeight="1" x14ac:dyDescent="0.35">
      <c r="C64" s="7" t="s">
        <v>89</v>
      </c>
      <c r="D64" s="6">
        <v>0.2257401</v>
      </c>
      <c r="E64" s="6">
        <v>0.73271900000000001</v>
      </c>
      <c r="F64" s="6">
        <v>0.31</v>
      </c>
      <c r="G64" s="6">
        <v>0.75849999999999995</v>
      </c>
      <c r="L64" s="21" t="e">
        <f>(#REF!+#REF!+#REF!+D145+#REF!)-2*#REF!</f>
        <v>#REF!</v>
      </c>
      <c r="M64" s="11"/>
      <c r="N64" s="21" t="e">
        <f>(#REF!+#REF!+#REF!+F145+#REF!)-2*#REF!</f>
        <v>#REF!</v>
      </c>
      <c r="O64" s="11"/>
      <c r="P64" s="11"/>
      <c r="Q64" s="11"/>
    </row>
    <row r="65" spans="3:25" s="10" customFormat="1" ht="15.75" hidden="1" customHeight="1" x14ac:dyDescent="0.35">
      <c r="C65" s="7" t="s">
        <v>90</v>
      </c>
      <c r="D65" s="6">
        <v>7.7210699999999993E-2</v>
      </c>
      <c r="E65" s="6">
        <v>0.73271900000000001</v>
      </c>
      <c r="F65" s="6">
        <v>0.11</v>
      </c>
      <c r="G65" s="6">
        <v>0.91620000000000001</v>
      </c>
      <c r="L65" s="21" t="e">
        <f>(#REF!+#REF!+#REF!+D146+#REF!)-2*#REF!</f>
        <v>#REF!</v>
      </c>
      <c r="M65" s="11"/>
      <c r="N65" s="21" t="e">
        <f>(#REF!+#REF!+#REF!+F146+#REF!)-2*#REF!</f>
        <v>#REF!</v>
      </c>
      <c r="O65" s="11"/>
      <c r="P65" s="11"/>
      <c r="Q65" s="11"/>
    </row>
    <row r="66" spans="3:25" s="10" customFormat="1" ht="15.75" hidden="1" customHeight="1" x14ac:dyDescent="0.35">
      <c r="C66" s="7" t="s">
        <v>91</v>
      </c>
      <c r="D66" s="6">
        <v>-5.3671999999999997E-2</v>
      </c>
      <c r="E66" s="6">
        <v>0.73271900000000001</v>
      </c>
      <c r="F66" s="6">
        <v>-7.0000000000000007E-2</v>
      </c>
      <c r="G66" s="6">
        <v>0.94169999999999998</v>
      </c>
      <c r="L66" s="21" t="e">
        <f>(#REF!+#REF!+#REF!+D165+#REF!)-2*#REF!</f>
        <v>#REF!</v>
      </c>
      <c r="M66" s="11"/>
      <c r="N66" s="21" t="e">
        <f>(#REF!+#REF!+#REF!+F165+#REF!)-2*#REF!</f>
        <v>#REF!</v>
      </c>
      <c r="O66" s="11"/>
      <c r="P66" s="11"/>
      <c r="Q66" s="11"/>
    </row>
    <row r="67" spans="3:25" s="10" customFormat="1" ht="15.75" hidden="1" customHeight="1" x14ac:dyDescent="0.35">
      <c r="C67" s="7" t="s">
        <v>92</v>
      </c>
      <c r="D67" s="6">
        <v>-1.07426</v>
      </c>
      <c r="E67" s="6">
        <v>0.73271900000000001</v>
      </c>
      <c r="F67" s="6">
        <v>-1.47</v>
      </c>
      <c r="G67" s="6">
        <v>0.1449</v>
      </c>
      <c r="L67" s="21" t="e">
        <f>(#REF!+D135+#REF!+D167+#REF!)-2*#REF!</f>
        <v>#REF!</v>
      </c>
      <c r="M67" s="11"/>
      <c r="N67" s="21" t="e">
        <f>(#REF!+F135+#REF!+F167+#REF!)-2*#REF!</f>
        <v>#REF!</v>
      </c>
      <c r="O67" s="11"/>
      <c r="P67" s="11"/>
      <c r="Q67" s="11"/>
    </row>
    <row r="68" spans="3:25" s="10" customFormat="1" ht="15.75" hidden="1" customHeight="1" x14ac:dyDescent="0.35">
      <c r="C68" s="7" t="s">
        <v>93</v>
      </c>
      <c r="D68" s="6">
        <v>-0.38161299999999998</v>
      </c>
      <c r="E68" s="6">
        <v>0.73271900000000001</v>
      </c>
      <c r="F68" s="6">
        <v>-0.52</v>
      </c>
      <c r="G68" s="6">
        <v>0.60329999999999995</v>
      </c>
      <c r="L68" s="21" t="e">
        <f>(D135+D136+#REF!+D168+#REF!)-2*#REF!</f>
        <v>#VALUE!</v>
      </c>
      <c r="M68" s="11"/>
      <c r="N68" s="21" t="e">
        <f>(F135+F136+#REF!+F168+#REF!)-2*#REF!</f>
        <v>#VALUE!</v>
      </c>
      <c r="O68" s="11"/>
      <c r="P68" s="11"/>
      <c r="Q68" s="11"/>
    </row>
    <row r="69" spans="3:25" s="10" customFormat="1" ht="15.75" hidden="1" customHeight="1" x14ac:dyDescent="0.35">
      <c r="C69" s="7" t="s">
        <v>94</v>
      </c>
      <c r="D69" s="6">
        <v>-0.79925999999999997</v>
      </c>
      <c r="E69" s="6">
        <v>0.73271900000000001</v>
      </c>
      <c r="F69" s="6">
        <v>-1.0900000000000001</v>
      </c>
      <c r="G69" s="6">
        <v>0.2772</v>
      </c>
      <c r="L69" s="21" t="e">
        <f>(D136+D137+#REF!+D169+#REF!)-2*#REF!</f>
        <v>#REF!</v>
      </c>
      <c r="M69" s="11"/>
      <c r="N69" s="21" t="e">
        <f>(F136+F137+#REF!+F169+#REF!)-2*#REF!</f>
        <v>#REF!</v>
      </c>
      <c r="O69" s="11"/>
      <c r="P69" s="11"/>
      <c r="Q69" s="11"/>
    </row>
    <row r="70" spans="3:25" s="10" customFormat="1" ht="15.75" hidden="1" customHeight="1" x14ac:dyDescent="0.35">
      <c r="C70" s="7" t="s">
        <v>95</v>
      </c>
      <c r="D70" s="6">
        <v>0.31250480000000003</v>
      </c>
      <c r="E70" s="6">
        <v>0.73271900000000001</v>
      </c>
      <c r="F70" s="6">
        <v>0.43</v>
      </c>
      <c r="G70" s="6">
        <v>0.6704</v>
      </c>
      <c r="L70" s="21" t="e">
        <f>(D137+D138+#REF!+D170+#REF!)-2*#REF!</f>
        <v>#REF!</v>
      </c>
      <c r="M70" s="11"/>
      <c r="N70" s="21" t="e">
        <f>(F137+F138+#REF!+F170+#REF!)-2*#REF!</f>
        <v>#REF!</v>
      </c>
      <c r="O70" s="11"/>
      <c r="P70" s="11"/>
      <c r="Q70" s="11"/>
    </row>
    <row r="71" spans="3:25" s="10" customFormat="1" ht="15.75" customHeight="1" x14ac:dyDescent="0.35">
      <c r="C71" s="7"/>
      <c r="D71" s="6"/>
      <c r="E71" s="6"/>
      <c r="F71" s="6"/>
      <c r="G71" s="6"/>
      <c r="L71" s="33"/>
      <c r="M71" s="11"/>
      <c r="N71" s="33"/>
      <c r="O71" s="11"/>
      <c r="P71" s="11"/>
      <c r="Q71" s="11"/>
    </row>
    <row r="72" spans="3:25" s="10" customFormat="1" ht="14" customHeight="1" x14ac:dyDescent="0.35">
      <c r="C72" s="7"/>
      <c r="D72" s="6"/>
      <c r="E72" s="6"/>
      <c r="F72" s="6"/>
      <c r="G72" s="6"/>
      <c r="M72" s="11"/>
      <c r="O72" s="11"/>
      <c r="P72" s="11"/>
      <c r="Q72" s="11"/>
    </row>
    <row r="73" spans="3:25" ht="15" thickBot="1" x14ac:dyDescent="0.4">
      <c r="C73" s="197" t="s">
        <v>96</v>
      </c>
      <c r="D73" s="197"/>
      <c r="E73" s="197"/>
      <c r="F73" s="197"/>
      <c r="G73" s="197"/>
      <c r="H73" s="197"/>
      <c r="I73" s="197"/>
      <c r="J73" s="197"/>
      <c r="K73" s="197"/>
      <c r="L73" s="197"/>
      <c r="M73" s="197"/>
      <c r="N73" s="12"/>
      <c r="U73" s="34"/>
      <c r="V73" s="34"/>
      <c r="W73" s="34"/>
      <c r="X73" s="34"/>
      <c r="Y73" s="34"/>
    </row>
    <row r="74" spans="3:25" ht="75.650000000000006" customHeight="1" x14ac:dyDescent="0.35">
      <c r="C74" s="60" t="s">
        <v>223</v>
      </c>
      <c r="D74" s="81" t="s">
        <v>2</v>
      </c>
      <c r="E74" s="81" t="s">
        <v>3</v>
      </c>
      <c r="F74" s="82" t="s">
        <v>4</v>
      </c>
      <c r="G74" s="82" t="s">
        <v>5</v>
      </c>
      <c r="H74" s="82" t="s">
        <v>6</v>
      </c>
      <c r="I74" s="82" t="s">
        <v>7</v>
      </c>
      <c r="J74" s="82" t="s">
        <v>8</v>
      </c>
      <c r="K74" s="82" t="s">
        <v>9</v>
      </c>
      <c r="L74" s="13" t="s">
        <v>229</v>
      </c>
      <c r="M74" s="18" t="s">
        <v>10</v>
      </c>
      <c r="N74" s="18" t="s">
        <v>225</v>
      </c>
      <c r="O74" s="63" t="s">
        <v>11</v>
      </c>
      <c r="P74" s="18" t="s">
        <v>12</v>
      </c>
      <c r="Q74" s="64" t="s">
        <v>13</v>
      </c>
      <c r="R74" s="17" t="s">
        <v>222</v>
      </c>
      <c r="S74" s="18" t="s">
        <v>230</v>
      </c>
      <c r="T74" s="18" t="s">
        <v>231</v>
      </c>
      <c r="U74" s="18" t="s">
        <v>10</v>
      </c>
      <c r="V74" s="13" t="s">
        <v>229</v>
      </c>
      <c r="W74" s="13" t="s">
        <v>10</v>
      </c>
      <c r="X74" s="18" t="s">
        <v>232</v>
      </c>
      <c r="Y74" s="19" t="s">
        <v>10</v>
      </c>
    </row>
    <row r="75" spans="3:25" ht="14.5" x14ac:dyDescent="0.35">
      <c r="C75" s="65" t="s">
        <v>15</v>
      </c>
      <c r="D75" s="51"/>
      <c r="E75" s="51"/>
      <c r="F75" s="84">
        <v>63</v>
      </c>
      <c r="G75" s="85">
        <v>46.5</v>
      </c>
      <c r="H75" s="48"/>
      <c r="I75" s="48"/>
      <c r="J75" s="84">
        <v>63</v>
      </c>
      <c r="K75" s="85">
        <v>54.5</v>
      </c>
      <c r="L75" s="110">
        <f>($D$136+D137+$D$166+D196+$D$262)-2*$J$169</f>
        <v>36.355000000000004</v>
      </c>
      <c r="M75" s="111" t="str">
        <f t="shared" ref="M75:M102" si="13">IF(K75&lt;L75,"warning","normal")</f>
        <v>normal</v>
      </c>
      <c r="N75" s="110">
        <f>($D$136+D137+$D$166+D196+$D$262)</f>
        <v>54.315000000000005</v>
      </c>
      <c r="O75" s="125" t="e">
        <f>#REF!</f>
        <v>#REF!</v>
      </c>
      <c r="P75" s="110">
        <f>L75</f>
        <v>36.355000000000004</v>
      </c>
      <c r="Q75" s="126">
        <f>N75</f>
        <v>54.315000000000005</v>
      </c>
      <c r="R75" s="119">
        <f>K75</f>
        <v>54.5</v>
      </c>
      <c r="S75" s="120">
        <f t="shared" ref="S75:S102" si="14">N75</f>
        <v>54.315000000000005</v>
      </c>
      <c r="T75" s="110">
        <f t="shared" ref="T75:T102" si="15">S75-$J$169</f>
        <v>45.335000000000008</v>
      </c>
      <c r="U75" s="111" t="str">
        <f>IF(R75&lt;T75,"warning","normal")</f>
        <v>normal</v>
      </c>
      <c r="V75" s="123">
        <f t="shared" ref="V75:V102" si="16">S75-2*$J$169</f>
        <v>36.355000000000004</v>
      </c>
      <c r="W75" s="111" t="str">
        <f>IF(R75&lt;V75,"warning","normal")</f>
        <v>normal</v>
      </c>
      <c r="X75" s="110">
        <f t="shared" ref="X75:X102" si="17">S75-3*$J$169</f>
        <v>27.375000000000004</v>
      </c>
      <c r="Y75" s="28" t="str">
        <f>IF(R75&lt;X75,"warning","normal")</f>
        <v>normal</v>
      </c>
    </row>
    <row r="76" spans="3:25" ht="14.5" x14ac:dyDescent="0.35">
      <c r="C76" s="65" t="s">
        <v>18</v>
      </c>
      <c r="D76" s="51"/>
      <c r="E76" s="51"/>
      <c r="F76" s="84">
        <v>80</v>
      </c>
      <c r="G76" s="85">
        <v>52.5</v>
      </c>
      <c r="H76" s="48"/>
      <c r="I76" s="48"/>
      <c r="J76" s="84">
        <v>65</v>
      </c>
      <c r="K76" s="85">
        <v>48</v>
      </c>
      <c r="L76" s="110">
        <f t="shared" ref="L76:L102" si="18">($D$136+D138+$D$166+D197+$D$262)-2*$J$169</f>
        <v>40.975000000000001</v>
      </c>
      <c r="M76" s="111" t="str">
        <f t="shared" si="13"/>
        <v>normal</v>
      </c>
      <c r="N76" s="110">
        <f t="shared" ref="N76:N102" si="19">($D$136+D138+$D$166+D197+$D$262)</f>
        <v>58.935000000000002</v>
      </c>
      <c r="O76" s="125" t="e">
        <f>#REF!</f>
        <v>#REF!</v>
      </c>
      <c r="P76" s="110">
        <f t="shared" ref="P76:P102" si="20">L76</f>
        <v>40.975000000000001</v>
      </c>
      <c r="Q76" s="126">
        <f t="shared" ref="Q76:Q102" si="21">N76</f>
        <v>58.935000000000002</v>
      </c>
      <c r="R76" s="119">
        <f t="shared" ref="R76:R102" si="22">K76</f>
        <v>48</v>
      </c>
      <c r="S76" s="120">
        <f t="shared" si="14"/>
        <v>58.935000000000002</v>
      </c>
      <c r="T76" s="110">
        <f t="shared" si="15"/>
        <v>49.954999999999998</v>
      </c>
      <c r="U76" s="111" t="str">
        <f t="shared" ref="U76:U102" si="23">IF(R76&lt;T76,"warning","normal")</f>
        <v>warning</v>
      </c>
      <c r="V76" s="123">
        <f t="shared" si="16"/>
        <v>40.975000000000001</v>
      </c>
      <c r="W76" s="111" t="str">
        <f t="shared" ref="W76:W102" si="24">IF(R76&lt;V76,"warning","normal")</f>
        <v>normal</v>
      </c>
      <c r="X76" s="110">
        <f t="shared" si="17"/>
        <v>31.995000000000001</v>
      </c>
      <c r="Y76" s="28" t="str">
        <f t="shared" ref="Y76:Y102" si="25">IF(R76&lt;X76,"warning","normal")</f>
        <v>normal</v>
      </c>
    </row>
    <row r="77" spans="3:25" ht="14.5" x14ac:dyDescent="0.35">
      <c r="C77" s="65" t="s">
        <v>21</v>
      </c>
      <c r="D77" s="51"/>
      <c r="E77" s="51"/>
      <c r="F77" s="84">
        <v>45</v>
      </c>
      <c r="G77" s="85">
        <v>38</v>
      </c>
      <c r="H77" s="48"/>
      <c r="I77" s="48"/>
      <c r="J77" s="84">
        <v>83</v>
      </c>
      <c r="K77" s="85">
        <v>31.5</v>
      </c>
      <c r="L77" s="110">
        <f t="shared" si="18"/>
        <v>28.975000000000001</v>
      </c>
      <c r="M77" s="111" t="str">
        <f t="shared" si="13"/>
        <v>normal</v>
      </c>
      <c r="N77" s="110">
        <f t="shared" si="19"/>
        <v>46.935000000000002</v>
      </c>
      <c r="O77" s="125" t="e">
        <f>#REF!</f>
        <v>#REF!</v>
      </c>
      <c r="P77" s="110">
        <f t="shared" si="20"/>
        <v>28.975000000000001</v>
      </c>
      <c r="Q77" s="126">
        <f t="shared" si="21"/>
        <v>46.935000000000002</v>
      </c>
      <c r="R77" s="119">
        <f t="shared" si="22"/>
        <v>31.5</v>
      </c>
      <c r="S77" s="120">
        <f t="shared" si="14"/>
        <v>46.935000000000002</v>
      </c>
      <c r="T77" s="110">
        <f t="shared" si="15"/>
        <v>37.954999999999998</v>
      </c>
      <c r="U77" s="111" t="str">
        <f t="shared" si="23"/>
        <v>warning</v>
      </c>
      <c r="V77" s="123">
        <f t="shared" si="16"/>
        <v>28.975000000000001</v>
      </c>
      <c r="W77" s="111" t="str">
        <f t="shared" si="24"/>
        <v>normal</v>
      </c>
      <c r="X77" s="110">
        <f t="shared" si="17"/>
        <v>19.995000000000001</v>
      </c>
      <c r="Y77" s="28" t="str">
        <f t="shared" si="25"/>
        <v>normal</v>
      </c>
    </row>
    <row r="78" spans="3:25" ht="14.5" x14ac:dyDescent="0.35">
      <c r="C78" s="65" t="s">
        <v>24</v>
      </c>
      <c r="D78" s="51"/>
      <c r="E78" s="51"/>
      <c r="F78" s="84">
        <v>88</v>
      </c>
      <c r="G78" s="85">
        <v>59</v>
      </c>
      <c r="H78" s="48"/>
      <c r="I78" s="48"/>
      <c r="J78" s="84">
        <v>63</v>
      </c>
      <c r="K78" s="85">
        <v>54.5</v>
      </c>
      <c r="L78" s="110">
        <f t="shared" si="18"/>
        <v>45.725000000000001</v>
      </c>
      <c r="M78" s="111" t="str">
        <f t="shared" si="13"/>
        <v>normal</v>
      </c>
      <c r="N78" s="110">
        <f t="shared" si="19"/>
        <v>63.685000000000002</v>
      </c>
      <c r="O78" s="125" t="e">
        <f>#REF!</f>
        <v>#REF!</v>
      </c>
      <c r="P78" s="110">
        <f t="shared" si="20"/>
        <v>45.725000000000001</v>
      </c>
      <c r="Q78" s="126">
        <f t="shared" si="21"/>
        <v>63.685000000000002</v>
      </c>
      <c r="R78" s="119">
        <f t="shared" si="22"/>
        <v>54.5</v>
      </c>
      <c r="S78" s="120">
        <f t="shared" si="14"/>
        <v>63.685000000000002</v>
      </c>
      <c r="T78" s="110">
        <f t="shared" si="15"/>
        <v>54.704999999999998</v>
      </c>
      <c r="U78" s="111" t="str">
        <f t="shared" si="23"/>
        <v>warning</v>
      </c>
      <c r="V78" s="123">
        <f t="shared" si="16"/>
        <v>45.725000000000001</v>
      </c>
      <c r="W78" s="111" t="str">
        <f t="shared" si="24"/>
        <v>normal</v>
      </c>
      <c r="X78" s="110">
        <f t="shared" si="17"/>
        <v>36.745000000000005</v>
      </c>
      <c r="Y78" s="28" t="str">
        <f t="shared" si="25"/>
        <v>normal</v>
      </c>
    </row>
    <row r="79" spans="3:25" ht="14.5" x14ac:dyDescent="0.35">
      <c r="C79" s="65" t="s">
        <v>26</v>
      </c>
      <c r="D79" s="51"/>
      <c r="E79" s="51"/>
      <c r="F79" s="84">
        <v>83</v>
      </c>
      <c r="G79" s="85">
        <v>71.5</v>
      </c>
      <c r="H79" s="48"/>
      <c r="I79" s="48"/>
      <c r="J79" s="84">
        <v>93</v>
      </c>
      <c r="K79" s="85">
        <v>61</v>
      </c>
      <c r="L79" s="110">
        <f t="shared" si="18"/>
        <v>56.725000000000001</v>
      </c>
      <c r="M79" s="111" t="str">
        <f t="shared" si="13"/>
        <v>normal</v>
      </c>
      <c r="N79" s="110">
        <f t="shared" si="19"/>
        <v>74.685000000000002</v>
      </c>
      <c r="O79" s="125" t="e">
        <f>#REF!</f>
        <v>#REF!</v>
      </c>
      <c r="P79" s="110">
        <f t="shared" si="20"/>
        <v>56.725000000000001</v>
      </c>
      <c r="Q79" s="126">
        <f t="shared" si="21"/>
        <v>74.685000000000002</v>
      </c>
      <c r="R79" s="119">
        <f t="shared" si="22"/>
        <v>61</v>
      </c>
      <c r="S79" s="120">
        <f t="shared" si="14"/>
        <v>74.685000000000002</v>
      </c>
      <c r="T79" s="110">
        <f t="shared" si="15"/>
        <v>65.704999999999998</v>
      </c>
      <c r="U79" s="111" t="str">
        <f t="shared" si="23"/>
        <v>warning</v>
      </c>
      <c r="V79" s="123">
        <f t="shared" si="16"/>
        <v>56.725000000000001</v>
      </c>
      <c r="W79" s="111" t="str">
        <f t="shared" si="24"/>
        <v>normal</v>
      </c>
      <c r="X79" s="110">
        <f t="shared" si="17"/>
        <v>47.745000000000005</v>
      </c>
      <c r="Y79" s="28" t="str">
        <f t="shared" si="25"/>
        <v>normal</v>
      </c>
    </row>
    <row r="80" spans="3:25" ht="14.5" x14ac:dyDescent="0.35">
      <c r="C80" s="65" t="s">
        <v>28</v>
      </c>
      <c r="D80" s="51"/>
      <c r="E80" s="51"/>
      <c r="F80" s="84">
        <v>50</v>
      </c>
      <c r="G80" s="85">
        <v>54</v>
      </c>
      <c r="H80" s="48"/>
      <c r="I80" s="48"/>
      <c r="J80" s="84">
        <v>73</v>
      </c>
      <c r="K80" s="85">
        <v>54.5</v>
      </c>
      <c r="L80" s="110">
        <f t="shared" si="18"/>
        <v>37.474999999999994</v>
      </c>
      <c r="M80" s="111" t="str">
        <f t="shared" si="13"/>
        <v>normal</v>
      </c>
      <c r="N80" s="110">
        <f t="shared" si="19"/>
        <v>55.434999999999995</v>
      </c>
      <c r="O80" s="125" t="e">
        <f>#REF!</f>
        <v>#REF!</v>
      </c>
      <c r="P80" s="110">
        <f t="shared" si="20"/>
        <v>37.474999999999994</v>
      </c>
      <c r="Q80" s="126">
        <f t="shared" si="21"/>
        <v>55.434999999999995</v>
      </c>
      <c r="R80" s="119">
        <f t="shared" si="22"/>
        <v>54.5</v>
      </c>
      <c r="S80" s="120">
        <f t="shared" si="14"/>
        <v>55.434999999999995</v>
      </c>
      <c r="T80" s="110">
        <f t="shared" si="15"/>
        <v>46.454999999999998</v>
      </c>
      <c r="U80" s="111" t="str">
        <f t="shared" si="23"/>
        <v>normal</v>
      </c>
      <c r="V80" s="123">
        <f t="shared" si="16"/>
        <v>37.474999999999994</v>
      </c>
      <c r="W80" s="111" t="str">
        <f t="shared" si="24"/>
        <v>normal</v>
      </c>
      <c r="X80" s="110">
        <f t="shared" si="17"/>
        <v>28.494999999999994</v>
      </c>
      <c r="Y80" s="28" t="str">
        <f t="shared" si="25"/>
        <v>normal</v>
      </c>
    </row>
    <row r="81" spans="3:25" ht="14.5" x14ac:dyDescent="0.35">
      <c r="C81" s="65" t="s">
        <v>30</v>
      </c>
      <c r="D81" s="51"/>
      <c r="E81" s="51"/>
      <c r="F81" s="84">
        <v>100</v>
      </c>
      <c r="G81" s="85">
        <v>75.5</v>
      </c>
      <c r="H81" s="48"/>
      <c r="I81" s="48"/>
      <c r="J81" s="84">
        <v>98</v>
      </c>
      <c r="K81" s="85">
        <v>79</v>
      </c>
      <c r="L81" s="110">
        <f t="shared" si="18"/>
        <v>67.734999999999985</v>
      </c>
      <c r="M81" s="111" t="str">
        <f t="shared" si="13"/>
        <v>normal</v>
      </c>
      <c r="N81" s="110">
        <f t="shared" si="19"/>
        <v>85.694999999999993</v>
      </c>
      <c r="O81" s="125" t="e">
        <f>#REF!</f>
        <v>#REF!</v>
      </c>
      <c r="P81" s="110">
        <f t="shared" si="20"/>
        <v>67.734999999999985</v>
      </c>
      <c r="Q81" s="126">
        <f t="shared" si="21"/>
        <v>85.694999999999993</v>
      </c>
      <c r="R81" s="119">
        <f t="shared" si="22"/>
        <v>79</v>
      </c>
      <c r="S81" s="120">
        <f t="shared" si="14"/>
        <v>85.694999999999993</v>
      </c>
      <c r="T81" s="110">
        <f t="shared" si="15"/>
        <v>76.714999999999989</v>
      </c>
      <c r="U81" s="111" t="str">
        <f t="shared" si="23"/>
        <v>normal</v>
      </c>
      <c r="V81" s="123">
        <f t="shared" si="16"/>
        <v>67.734999999999985</v>
      </c>
      <c r="W81" s="111" t="str">
        <f t="shared" si="24"/>
        <v>normal</v>
      </c>
      <c r="X81" s="110">
        <f t="shared" si="17"/>
        <v>58.754999999999995</v>
      </c>
      <c r="Y81" s="28" t="str">
        <f t="shared" si="25"/>
        <v>normal</v>
      </c>
    </row>
    <row r="82" spans="3:25" ht="14.5" x14ac:dyDescent="0.35">
      <c r="C82" s="65" t="s">
        <v>33</v>
      </c>
      <c r="D82" s="51"/>
      <c r="E82" s="51"/>
      <c r="F82" s="84">
        <v>70</v>
      </c>
      <c r="G82" s="85">
        <v>61.5</v>
      </c>
      <c r="H82" s="48"/>
      <c r="I82" s="48"/>
      <c r="J82" s="84">
        <v>85</v>
      </c>
      <c r="K82" s="85">
        <v>55</v>
      </c>
      <c r="L82" s="110">
        <f t="shared" si="18"/>
        <v>47.484999999999992</v>
      </c>
      <c r="M82" s="111" t="str">
        <f t="shared" si="13"/>
        <v>normal</v>
      </c>
      <c r="N82" s="110">
        <f t="shared" si="19"/>
        <v>65.444999999999993</v>
      </c>
      <c r="O82" s="125" t="e">
        <f>#REF!</f>
        <v>#REF!</v>
      </c>
      <c r="P82" s="110">
        <f t="shared" si="20"/>
        <v>47.484999999999992</v>
      </c>
      <c r="Q82" s="126">
        <f t="shared" si="21"/>
        <v>65.444999999999993</v>
      </c>
      <c r="R82" s="119">
        <f t="shared" si="22"/>
        <v>55</v>
      </c>
      <c r="S82" s="120">
        <f t="shared" si="14"/>
        <v>65.444999999999993</v>
      </c>
      <c r="T82" s="110">
        <f t="shared" si="15"/>
        <v>56.464999999999989</v>
      </c>
      <c r="U82" s="111" t="str">
        <f t="shared" si="23"/>
        <v>warning</v>
      </c>
      <c r="V82" s="123">
        <f t="shared" si="16"/>
        <v>47.484999999999992</v>
      </c>
      <c r="W82" s="111" t="str">
        <f t="shared" si="24"/>
        <v>normal</v>
      </c>
      <c r="X82" s="110">
        <f t="shared" si="17"/>
        <v>38.504999999999995</v>
      </c>
      <c r="Y82" s="28" t="str">
        <f t="shared" si="25"/>
        <v>normal</v>
      </c>
    </row>
    <row r="83" spans="3:25" ht="14.5" x14ac:dyDescent="0.35">
      <c r="C83" s="65" t="s">
        <v>34</v>
      </c>
      <c r="D83" s="51"/>
      <c r="E83" s="51"/>
      <c r="F83" s="84">
        <v>45</v>
      </c>
      <c r="G83" s="85">
        <v>60</v>
      </c>
      <c r="H83" s="48"/>
      <c r="I83" s="48"/>
      <c r="J83" s="84">
        <v>58</v>
      </c>
      <c r="K83" s="85">
        <v>51</v>
      </c>
      <c r="L83" s="110">
        <f t="shared" si="18"/>
        <v>33.105000000000004</v>
      </c>
      <c r="M83" s="111" t="str">
        <f t="shared" si="13"/>
        <v>normal</v>
      </c>
      <c r="N83" s="110">
        <f t="shared" si="19"/>
        <v>51.065000000000005</v>
      </c>
      <c r="O83" s="125" t="e">
        <f>#REF!</f>
        <v>#REF!</v>
      </c>
      <c r="P83" s="110">
        <f t="shared" si="20"/>
        <v>33.105000000000004</v>
      </c>
      <c r="Q83" s="126">
        <f t="shared" si="21"/>
        <v>51.065000000000005</v>
      </c>
      <c r="R83" s="119">
        <f t="shared" si="22"/>
        <v>51</v>
      </c>
      <c r="S83" s="120">
        <f t="shared" si="14"/>
        <v>51.065000000000005</v>
      </c>
      <c r="T83" s="110">
        <f t="shared" si="15"/>
        <v>42.085000000000008</v>
      </c>
      <c r="U83" s="111" t="str">
        <f t="shared" si="23"/>
        <v>normal</v>
      </c>
      <c r="V83" s="123">
        <f t="shared" si="16"/>
        <v>33.105000000000004</v>
      </c>
      <c r="W83" s="111" t="str">
        <f t="shared" si="24"/>
        <v>normal</v>
      </c>
      <c r="X83" s="110">
        <f t="shared" si="17"/>
        <v>24.125000000000004</v>
      </c>
      <c r="Y83" s="28" t="str">
        <f t="shared" si="25"/>
        <v>normal</v>
      </c>
    </row>
    <row r="84" spans="3:25" ht="14.5" x14ac:dyDescent="0.35">
      <c r="C84" s="65" t="s">
        <v>36</v>
      </c>
      <c r="D84" s="51"/>
      <c r="E84" s="51"/>
      <c r="F84" s="84">
        <v>48</v>
      </c>
      <c r="G84" s="85">
        <v>38.5</v>
      </c>
      <c r="H84" s="48"/>
      <c r="I84" s="48"/>
      <c r="J84" s="84">
        <v>58</v>
      </c>
      <c r="K84" s="85">
        <v>43</v>
      </c>
      <c r="L84" s="110">
        <f t="shared" si="18"/>
        <v>26.475000000000001</v>
      </c>
      <c r="M84" s="111" t="str">
        <f t="shared" si="13"/>
        <v>normal</v>
      </c>
      <c r="N84" s="110">
        <f t="shared" si="19"/>
        <v>44.435000000000002</v>
      </c>
      <c r="O84" s="125" t="e">
        <f>#REF!</f>
        <v>#REF!</v>
      </c>
      <c r="P84" s="110">
        <f t="shared" si="20"/>
        <v>26.475000000000001</v>
      </c>
      <c r="Q84" s="126">
        <f t="shared" si="21"/>
        <v>44.435000000000002</v>
      </c>
      <c r="R84" s="119">
        <f t="shared" si="22"/>
        <v>43</v>
      </c>
      <c r="S84" s="120">
        <f t="shared" si="14"/>
        <v>44.435000000000002</v>
      </c>
      <c r="T84" s="110">
        <f t="shared" si="15"/>
        <v>35.454999999999998</v>
      </c>
      <c r="U84" s="111" t="str">
        <f t="shared" si="23"/>
        <v>normal</v>
      </c>
      <c r="V84" s="123">
        <f t="shared" si="16"/>
        <v>26.475000000000001</v>
      </c>
      <c r="W84" s="111" t="str">
        <f t="shared" si="24"/>
        <v>normal</v>
      </c>
      <c r="X84" s="110">
        <f t="shared" si="17"/>
        <v>17.495000000000001</v>
      </c>
      <c r="Y84" s="28" t="str">
        <f t="shared" si="25"/>
        <v>normal</v>
      </c>
    </row>
    <row r="85" spans="3:25" ht="14.5" x14ac:dyDescent="0.35">
      <c r="C85" s="65" t="s">
        <v>37</v>
      </c>
      <c r="D85" s="51"/>
      <c r="E85" s="51"/>
      <c r="F85" s="84">
        <v>55</v>
      </c>
      <c r="G85" s="85">
        <v>40.5</v>
      </c>
      <c r="H85" s="48"/>
      <c r="I85" s="48"/>
      <c r="J85" s="84">
        <v>58</v>
      </c>
      <c r="K85" s="85">
        <v>41</v>
      </c>
      <c r="L85" s="110">
        <f t="shared" si="18"/>
        <v>28.225000000000001</v>
      </c>
      <c r="M85" s="111" t="str">
        <f t="shared" si="13"/>
        <v>normal</v>
      </c>
      <c r="N85" s="110">
        <f t="shared" si="19"/>
        <v>46.185000000000002</v>
      </c>
      <c r="O85" s="125" t="e">
        <f>#REF!</f>
        <v>#REF!</v>
      </c>
      <c r="P85" s="110">
        <f t="shared" si="20"/>
        <v>28.225000000000001</v>
      </c>
      <c r="Q85" s="126">
        <f t="shared" si="21"/>
        <v>46.185000000000002</v>
      </c>
      <c r="R85" s="119">
        <f t="shared" si="22"/>
        <v>41</v>
      </c>
      <c r="S85" s="120">
        <f t="shared" si="14"/>
        <v>46.185000000000002</v>
      </c>
      <c r="T85" s="110">
        <f t="shared" si="15"/>
        <v>37.204999999999998</v>
      </c>
      <c r="U85" s="111" t="str">
        <f t="shared" si="23"/>
        <v>normal</v>
      </c>
      <c r="V85" s="123">
        <f t="shared" si="16"/>
        <v>28.225000000000001</v>
      </c>
      <c r="W85" s="111" t="str">
        <f t="shared" si="24"/>
        <v>normal</v>
      </c>
      <c r="X85" s="110">
        <f t="shared" si="17"/>
        <v>19.245000000000001</v>
      </c>
      <c r="Y85" s="28" t="str">
        <f t="shared" si="25"/>
        <v>normal</v>
      </c>
    </row>
    <row r="86" spans="3:25" ht="14.5" x14ac:dyDescent="0.35">
      <c r="C86" s="65" t="s">
        <v>39</v>
      </c>
      <c r="D86" s="51"/>
      <c r="E86" s="51"/>
      <c r="F86" s="84">
        <v>95</v>
      </c>
      <c r="G86" s="85">
        <v>70</v>
      </c>
      <c r="H86" s="48"/>
      <c r="I86" s="48"/>
      <c r="J86" s="84">
        <v>85</v>
      </c>
      <c r="K86" s="85">
        <v>75</v>
      </c>
      <c r="L86" s="110">
        <f t="shared" si="18"/>
        <v>60.854999999999997</v>
      </c>
      <c r="M86" s="111" t="str">
        <f t="shared" si="13"/>
        <v>normal</v>
      </c>
      <c r="N86" s="110">
        <f t="shared" si="19"/>
        <v>78.814999999999998</v>
      </c>
      <c r="O86" s="125" t="e">
        <f>#REF!</f>
        <v>#REF!</v>
      </c>
      <c r="P86" s="110">
        <f t="shared" si="20"/>
        <v>60.854999999999997</v>
      </c>
      <c r="Q86" s="126">
        <f t="shared" si="21"/>
        <v>78.814999999999998</v>
      </c>
      <c r="R86" s="119">
        <f t="shared" si="22"/>
        <v>75</v>
      </c>
      <c r="S86" s="120">
        <f t="shared" si="14"/>
        <v>78.814999999999998</v>
      </c>
      <c r="T86" s="110">
        <f t="shared" si="15"/>
        <v>69.834999999999994</v>
      </c>
      <c r="U86" s="111" t="str">
        <f t="shared" si="23"/>
        <v>normal</v>
      </c>
      <c r="V86" s="123">
        <f t="shared" si="16"/>
        <v>60.854999999999997</v>
      </c>
      <c r="W86" s="111" t="str">
        <f t="shared" si="24"/>
        <v>normal</v>
      </c>
      <c r="X86" s="110">
        <f t="shared" si="17"/>
        <v>51.875</v>
      </c>
      <c r="Y86" s="28" t="str">
        <f t="shared" si="25"/>
        <v>normal</v>
      </c>
    </row>
    <row r="87" spans="3:25" ht="14.5" x14ac:dyDescent="0.35">
      <c r="C87" s="65" t="s">
        <v>40</v>
      </c>
      <c r="D87" s="51"/>
      <c r="E87" s="51"/>
      <c r="F87" s="84">
        <v>20</v>
      </c>
      <c r="G87" s="85">
        <v>27</v>
      </c>
      <c r="H87" s="48"/>
      <c r="I87" s="48"/>
      <c r="J87" s="84">
        <v>15</v>
      </c>
      <c r="K87" s="85">
        <v>27.5</v>
      </c>
      <c r="L87" s="110">
        <f t="shared" si="18"/>
        <v>1.9749999999999979</v>
      </c>
      <c r="M87" s="111" t="str">
        <f t="shared" si="13"/>
        <v>normal</v>
      </c>
      <c r="N87" s="110">
        <f t="shared" si="19"/>
        <v>19.934999999999999</v>
      </c>
      <c r="O87" s="125" t="e">
        <f>#REF!</f>
        <v>#REF!</v>
      </c>
      <c r="P87" s="110">
        <f t="shared" si="20"/>
        <v>1.9749999999999979</v>
      </c>
      <c r="Q87" s="126">
        <f t="shared" si="21"/>
        <v>19.934999999999999</v>
      </c>
      <c r="R87" s="119">
        <f t="shared" si="22"/>
        <v>27.5</v>
      </c>
      <c r="S87" s="120">
        <f t="shared" si="14"/>
        <v>19.934999999999999</v>
      </c>
      <c r="T87" s="110">
        <f t="shared" si="15"/>
        <v>10.954999999999998</v>
      </c>
      <c r="U87" s="111" t="str">
        <f t="shared" si="23"/>
        <v>normal</v>
      </c>
      <c r="V87" s="123">
        <f t="shared" si="16"/>
        <v>1.9749999999999979</v>
      </c>
      <c r="W87" s="111" t="str">
        <f t="shared" si="24"/>
        <v>normal</v>
      </c>
      <c r="X87" s="110">
        <f t="shared" si="17"/>
        <v>-7.0050000000000026</v>
      </c>
      <c r="Y87" s="28" t="str">
        <f t="shared" si="25"/>
        <v>normal</v>
      </c>
    </row>
    <row r="88" spans="3:25" ht="14.5" x14ac:dyDescent="0.35">
      <c r="C88" s="65" t="s">
        <v>41</v>
      </c>
      <c r="D88" s="51"/>
      <c r="E88" s="51"/>
      <c r="F88" s="84">
        <v>80</v>
      </c>
      <c r="G88" s="85">
        <v>41</v>
      </c>
      <c r="H88" s="48"/>
      <c r="I88" s="48"/>
      <c r="J88" s="84">
        <v>40</v>
      </c>
      <c r="K88" s="85">
        <v>52</v>
      </c>
      <c r="L88" s="110">
        <f t="shared" si="18"/>
        <v>32.855000000000004</v>
      </c>
      <c r="M88" s="111" t="str">
        <f t="shared" si="13"/>
        <v>normal</v>
      </c>
      <c r="N88" s="110">
        <f t="shared" si="19"/>
        <v>50.815000000000005</v>
      </c>
      <c r="O88" s="125" t="e">
        <f>#REF!</f>
        <v>#REF!</v>
      </c>
      <c r="P88" s="110">
        <f t="shared" si="20"/>
        <v>32.855000000000004</v>
      </c>
      <c r="Q88" s="126">
        <f t="shared" si="21"/>
        <v>50.815000000000005</v>
      </c>
      <c r="R88" s="119">
        <f t="shared" si="22"/>
        <v>52</v>
      </c>
      <c r="S88" s="120">
        <f t="shared" si="14"/>
        <v>50.815000000000005</v>
      </c>
      <c r="T88" s="110">
        <f t="shared" si="15"/>
        <v>41.835000000000008</v>
      </c>
      <c r="U88" s="111" t="str">
        <f t="shared" si="23"/>
        <v>normal</v>
      </c>
      <c r="V88" s="123">
        <f t="shared" si="16"/>
        <v>32.855000000000004</v>
      </c>
      <c r="W88" s="111" t="str">
        <f t="shared" si="24"/>
        <v>normal</v>
      </c>
      <c r="X88" s="110">
        <f t="shared" si="17"/>
        <v>23.875000000000004</v>
      </c>
      <c r="Y88" s="28" t="str">
        <f t="shared" si="25"/>
        <v>normal</v>
      </c>
    </row>
    <row r="89" spans="3:25" ht="14.5" x14ac:dyDescent="0.35">
      <c r="C89" s="65" t="s">
        <v>42</v>
      </c>
      <c r="D89" s="51"/>
      <c r="E89" s="51"/>
      <c r="F89" s="84">
        <v>18</v>
      </c>
      <c r="G89" s="85">
        <v>27</v>
      </c>
      <c r="H89" s="48"/>
      <c r="I89" s="48"/>
      <c r="J89" s="84">
        <v>15</v>
      </c>
      <c r="K89" s="85">
        <v>27</v>
      </c>
      <c r="L89" s="110">
        <f t="shared" si="18"/>
        <v>1.3449999999999989</v>
      </c>
      <c r="M89" s="111" t="str">
        <f t="shared" si="13"/>
        <v>normal</v>
      </c>
      <c r="N89" s="110">
        <f t="shared" si="19"/>
        <v>19.305</v>
      </c>
      <c r="O89" s="125" t="e">
        <f>#REF!</f>
        <v>#REF!</v>
      </c>
      <c r="P89" s="110">
        <f t="shared" si="20"/>
        <v>1.3449999999999989</v>
      </c>
      <c r="Q89" s="126">
        <f t="shared" si="21"/>
        <v>19.305</v>
      </c>
      <c r="R89" s="119">
        <f t="shared" si="22"/>
        <v>27</v>
      </c>
      <c r="S89" s="120">
        <f t="shared" si="14"/>
        <v>19.305</v>
      </c>
      <c r="T89" s="110">
        <f t="shared" si="15"/>
        <v>10.324999999999999</v>
      </c>
      <c r="U89" s="111" t="str">
        <f t="shared" si="23"/>
        <v>normal</v>
      </c>
      <c r="V89" s="123">
        <f t="shared" si="16"/>
        <v>1.3449999999999989</v>
      </c>
      <c r="W89" s="111" t="str">
        <f t="shared" si="24"/>
        <v>normal</v>
      </c>
      <c r="X89" s="110">
        <f t="shared" si="17"/>
        <v>-7.6350000000000016</v>
      </c>
      <c r="Y89" s="28" t="str">
        <f t="shared" si="25"/>
        <v>normal</v>
      </c>
    </row>
    <row r="90" spans="3:25" ht="14.5" x14ac:dyDescent="0.35">
      <c r="C90" s="65" t="s">
        <v>43</v>
      </c>
      <c r="D90" s="51"/>
      <c r="E90" s="51"/>
      <c r="F90" s="84">
        <v>75</v>
      </c>
      <c r="G90" s="85">
        <v>54.5</v>
      </c>
      <c r="H90" s="48"/>
      <c r="I90" s="48"/>
      <c r="J90" s="84">
        <v>90</v>
      </c>
      <c r="K90" s="85">
        <v>36.5</v>
      </c>
      <c r="L90" s="110">
        <f t="shared" si="18"/>
        <v>43.604999999999997</v>
      </c>
      <c r="M90" s="111" t="str">
        <f t="shared" si="13"/>
        <v>warning</v>
      </c>
      <c r="N90" s="110">
        <f t="shared" si="19"/>
        <v>61.564999999999998</v>
      </c>
      <c r="O90" s="125" t="e">
        <f>#REF!</f>
        <v>#REF!</v>
      </c>
      <c r="P90" s="110">
        <f t="shared" si="20"/>
        <v>43.604999999999997</v>
      </c>
      <c r="Q90" s="126">
        <f t="shared" si="21"/>
        <v>61.564999999999998</v>
      </c>
      <c r="R90" s="119">
        <f t="shared" si="22"/>
        <v>36.5</v>
      </c>
      <c r="S90" s="120">
        <f t="shared" si="14"/>
        <v>61.564999999999998</v>
      </c>
      <c r="T90" s="110">
        <f t="shared" si="15"/>
        <v>52.584999999999994</v>
      </c>
      <c r="U90" s="111" t="str">
        <f t="shared" si="23"/>
        <v>warning</v>
      </c>
      <c r="V90" s="123">
        <f t="shared" si="16"/>
        <v>43.604999999999997</v>
      </c>
      <c r="W90" s="111" t="str">
        <f t="shared" si="24"/>
        <v>warning</v>
      </c>
      <c r="X90" s="110">
        <f t="shared" si="17"/>
        <v>34.625</v>
      </c>
      <c r="Y90" s="28" t="str">
        <f t="shared" si="25"/>
        <v>normal</v>
      </c>
    </row>
    <row r="91" spans="3:25" ht="14.5" x14ac:dyDescent="0.35">
      <c r="C91" s="65" t="s">
        <v>44</v>
      </c>
      <c r="D91" s="51"/>
      <c r="E91" s="51"/>
      <c r="F91" s="84">
        <v>78</v>
      </c>
      <c r="G91" s="85">
        <v>69.5</v>
      </c>
      <c r="H91" s="48"/>
      <c r="I91" s="48"/>
      <c r="J91" s="84">
        <v>88</v>
      </c>
      <c r="K91" s="85">
        <v>51</v>
      </c>
      <c r="L91" s="110">
        <f t="shared" si="18"/>
        <v>51.225000000000001</v>
      </c>
      <c r="M91" s="111" t="str">
        <f t="shared" si="13"/>
        <v>warning</v>
      </c>
      <c r="N91" s="110">
        <f t="shared" si="19"/>
        <v>69.185000000000002</v>
      </c>
      <c r="O91" s="125" t="e">
        <f>#REF!</f>
        <v>#REF!</v>
      </c>
      <c r="P91" s="110">
        <f t="shared" si="20"/>
        <v>51.225000000000001</v>
      </c>
      <c r="Q91" s="126">
        <f t="shared" si="21"/>
        <v>69.185000000000002</v>
      </c>
      <c r="R91" s="119">
        <f t="shared" si="22"/>
        <v>51</v>
      </c>
      <c r="S91" s="120">
        <f t="shared" si="14"/>
        <v>69.185000000000002</v>
      </c>
      <c r="T91" s="110">
        <f t="shared" si="15"/>
        <v>60.204999999999998</v>
      </c>
      <c r="U91" s="111" t="str">
        <f t="shared" si="23"/>
        <v>warning</v>
      </c>
      <c r="V91" s="123">
        <f t="shared" si="16"/>
        <v>51.225000000000001</v>
      </c>
      <c r="W91" s="111" t="str">
        <f t="shared" si="24"/>
        <v>warning</v>
      </c>
      <c r="X91" s="110">
        <f t="shared" si="17"/>
        <v>42.245000000000005</v>
      </c>
      <c r="Y91" s="28" t="str">
        <f t="shared" si="25"/>
        <v>normal</v>
      </c>
    </row>
    <row r="92" spans="3:25" ht="14.5" x14ac:dyDescent="0.35">
      <c r="C92" s="65" t="s">
        <v>45</v>
      </c>
      <c r="D92" s="51"/>
      <c r="E92" s="51"/>
      <c r="F92" s="84">
        <v>78</v>
      </c>
      <c r="G92" s="85">
        <v>49</v>
      </c>
      <c r="H92" s="48"/>
      <c r="I92" s="48"/>
      <c r="J92" s="84">
        <v>63</v>
      </c>
      <c r="K92" s="85">
        <v>38</v>
      </c>
      <c r="L92" s="110">
        <f t="shared" si="18"/>
        <v>36.605000000000004</v>
      </c>
      <c r="M92" s="111" t="str">
        <f t="shared" si="13"/>
        <v>normal</v>
      </c>
      <c r="N92" s="110">
        <f t="shared" si="19"/>
        <v>54.565000000000005</v>
      </c>
      <c r="O92" s="125" t="e">
        <f>#REF!</f>
        <v>#REF!</v>
      </c>
      <c r="P92" s="110">
        <f t="shared" si="20"/>
        <v>36.605000000000004</v>
      </c>
      <c r="Q92" s="126">
        <f t="shared" si="21"/>
        <v>54.565000000000005</v>
      </c>
      <c r="R92" s="119">
        <f t="shared" si="22"/>
        <v>38</v>
      </c>
      <c r="S92" s="120">
        <f t="shared" si="14"/>
        <v>54.565000000000005</v>
      </c>
      <c r="T92" s="110">
        <f t="shared" si="15"/>
        <v>45.585000000000008</v>
      </c>
      <c r="U92" s="111" t="str">
        <f t="shared" si="23"/>
        <v>warning</v>
      </c>
      <c r="V92" s="123">
        <f t="shared" si="16"/>
        <v>36.605000000000004</v>
      </c>
      <c r="W92" s="111" t="str">
        <f t="shared" si="24"/>
        <v>normal</v>
      </c>
      <c r="X92" s="110">
        <f t="shared" si="17"/>
        <v>27.625000000000004</v>
      </c>
      <c r="Y92" s="28" t="str">
        <f t="shared" si="25"/>
        <v>normal</v>
      </c>
    </row>
    <row r="93" spans="3:25" ht="14.5" x14ac:dyDescent="0.35">
      <c r="C93" s="65" t="s">
        <v>46</v>
      </c>
      <c r="D93" s="51"/>
      <c r="E93" s="51"/>
      <c r="F93" s="84">
        <v>3</v>
      </c>
      <c r="G93" s="85">
        <v>36</v>
      </c>
      <c r="H93" s="48"/>
      <c r="I93" s="48"/>
      <c r="J93" s="84">
        <v>70</v>
      </c>
      <c r="K93" s="85">
        <v>35.5</v>
      </c>
      <c r="L93" s="110">
        <f t="shared" si="18"/>
        <v>15.725000000000009</v>
      </c>
      <c r="M93" s="111" t="str">
        <f t="shared" si="13"/>
        <v>normal</v>
      </c>
      <c r="N93" s="110">
        <f t="shared" si="19"/>
        <v>33.685000000000009</v>
      </c>
      <c r="O93" s="125" t="e">
        <f>#REF!</f>
        <v>#REF!</v>
      </c>
      <c r="P93" s="110">
        <f t="shared" si="20"/>
        <v>15.725000000000009</v>
      </c>
      <c r="Q93" s="126">
        <f t="shared" si="21"/>
        <v>33.685000000000009</v>
      </c>
      <c r="R93" s="119">
        <f t="shared" si="22"/>
        <v>35.5</v>
      </c>
      <c r="S93" s="120">
        <f t="shared" si="14"/>
        <v>33.685000000000009</v>
      </c>
      <c r="T93" s="110">
        <f t="shared" si="15"/>
        <v>24.705000000000009</v>
      </c>
      <c r="U93" s="111" t="str">
        <f t="shared" si="23"/>
        <v>normal</v>
      </c>
      <c r="V93" s="123">
        <f t="shared" si="16"/>
        <v>15.725000000000009</v>
      </c>
      <c r="W93" s="111" t="str">
        <f t="shared" si="24"/>
        <v>normal</v>
      </c>
      <c r="X93" s="110">
        <f t="shared" si="17"/>
        <v>6.7450000000000081</v>
      </c>
      <c r="Y93" s="28" t="str">
        <f t="shared" si="25"/>
        <v>normal</v>
      </c>
    </row>
    <row r="94" spans="3:25" ht="14.5" x14ac:dyDescent="0.35">
      <c r="C94" s="65" t="s">
        <v>47</v>
      </c>
      <c r="D94" s="51"/>
      <c r="E94" s="51"/>
      <c r="F94" s="84">
        <v>83</v>
      </c>
      <c r="G94" s="85">
        <v>64</v>
      </c>
      <c r="H94" s="48"/>
      <c r="I94" s="48"/>
      <c r="J94" s="84">
        <v>80</v>
      </c>
      <c r="K94" s="85">
        <v>67.5</v>
      </c>
      <c r="L94" s="110">
        <f t="shared" si="18"/>
        <v>53.225000000000001</v>
      </c>
      <c r="M94" s="111" t="str">
        <f t="shared" si="13"/>
        <v>normal</v>
      </c>
      <c r="N94" s="110">
        <f t="shared" si="19"/>
        <v>71.185000000000002</v>
      </c>
      <c r="O94" s="125" t="e">
        <f>#REF!</f>
        <v>#REF!</v>
      </c>
      <c r="P94" s="110">
        <f t="shared" si="20"/>
        <v>53.225000000000001</v>
      </c>
      <c r="Q94" s="126">
        <f t="shared" si="21"/>
        <v>71.185000000000002</v>
      </c>
      <c r="R94" s="119">
        <f t="shared" si="22"/>
        <v>67.5</v>
      </c>
      <c r="S94" s="120">
        <f t="shared" si="14"/>
        <v>71.185000000000002</v>
      </c>
      <c r="T94" s="110">
        <f t="shared" si="15"/>
        <v>62.204999999999998</v>
      </c>
      <c r="U94" s="111" t="str">
        <f t="shared" si="23"/>
        <v>normal</v>
      </c>
      <c r="V94" s="123">
        <f t="shared" si="16"/>
        <v>53.225000000000001</v>
      </c>
      <c r="W94" s="111" t="str">
        <f t="shared" si="24"/>
        <v>normal</v>
      </c>
      <c r="X94" s="110">
        <f t="shared" si="17"/>
        <v>44.245000000000005</v>
      </c>
      <c r="Y94" s="28" t="str">
        <f t="shared" si="25"/>
        <v>normal</v>
      </c>
    </row>
    <row r="95" spans="3:25" ht="14.5" x14ac:dyDescent="0.35">
      <c r="C95" s="65" t="s">
        <v>48</v>
      </c>
      <c r="D95" s="51"/>
      <c r="E95" s="51"/>
      <c r="F95" s="84">
        <v>60</v>
      </c>
      <c r="G95" s="85">
        <v>52.5</v>
      </c>
      <c r="H95" s="48"/>
      <c r="I95" s="48"/>
      <c r="J95" s="84">
        <v>63</v>
      </c>
      <c r="K95" s="85">
        <v>54.5</v>
      </c>
      <c r="L95" s="110">
        <f t="shared" si="18"/>
        <v>37.105000000000011</v>
      </c>
      <c r="M95" s="111" t="str">
        <f t="shared" si="13"/>
        <v>normal</v>
      </c>
      <c r="N95" s="110">
        <f t="shared" si="19"/>
        <v>55.065000000000012</v>
      </c>
      <c r="O95" s="125" t="e">
        <f>#REF!</f>
        <v>#REF!</v>
      </c>
      <c r="P95" s="110">
        <f t="shared" si="20"/>
        <v>37.105000000000011</v>
      </c>
      <c r="Q95" s="126">
        <f t="shared" si="21"/>
        <v>55.065000000000012</v>
      </c>
      <c r="R95" s="119">
        <f t="shared" si="22"/>
        <v>54.5</v>
      </c>
      <c r="S95" s="120">
        <f t="shared" si="14"/>
        <v>55.065000000000012</v>
      </c>
      <c r="T95" s="110">
        <f t="shared" si="15"/>
        <v>46.085000000000008</v>
      </c>
      <c r="U95" s="111" t="str">
        <f t="shared" si="23"/>
        <v>normal</v>
      </c>
      <c r="V95" s="123">
        <f t="shared" si="16"/>
        <v>37.105000000000011</v>
      </c>
      <c r="W95" s="111" t="str">
        <f t="shared" si="24"/>
        <v>normal</v>
      </c>
      <c r="X95" s="110">
        <f t="shared" si="17"/>
        <v>28.125000000000011</v>
      </c>
      <c r="Y95" s="28" t="str">
        <f t="shared" si="25"/>
        <v>normal</v>
      </c>
    </row>
    <row r="96" spans="3:25" ht="14.5" x14ac:dyDescent="0.35">
      <c r="C96" s="65" t="s">
        <v>214</v>
      </c>
      <c r="D96" s="51"/>
      <c r="E96" s="51"/>
      <c r="F96" s="84">
        <v>20</v>
      </c>
      <c r="G96" s="85">
        <v>51</v>
      </c>
      <c r="H96" s="48"/>
      <c r="I96" s="48"/>
      <c r="J96" s="84">
        <v>50</v>
      </c>
      <c r="K96" s="85">
        <v>29.5</v>
      </c>
      <c r="L96" s="110">
        <f t="shared" si="18"/>
        <v>17.225000000000001</v>
      </c>
      <c r="M96" s="111" t="str">
        <f t="shared" si="13"/>
        <v>normal</v>
      </c>
      <c r="N96" s="110">
        <f t="shared" si="19"/>
        <v>35.185000000000002</v>
      </c>
      <c r="O96" s="125" t="e">
        <f>#REF!</f>
        <v>#REF!</v>
      </c>
      <c r="P96" s="110">
        <f t="shared" si="20"/>
        <v>17.225000000000001</v>
      </c>
      <c r="Q96" s="126">
        <f t="shared" si="21"/>
        <v>35.185000000000002</v>
      </c>
      <c r="R96" s="119">
        <f t="shared" si="22"/>
        <v>29.5</v>
      </c>
      <c r="S96" s="120">
        <f t="shared" si="14"/>
        <v>35.185000000000002</v>
      </c>
      <c r="T96" s="110">
        <f t="shared" si="15"/>
        <v>26.205000000000002</v>
      </c>
      <c r="U96" s="111" t="str">
        <f t="shared" si="23"/>
        <v>normal</v>
      </c>
      <c r="V96" s="123">
        <f t="shared" si="16"/>
        <v>17.225000000000001</v>
      </c>
      <c r="W96" s="111" t="str">
        <f t="shared" si="24"/>
        <v>normal</v>
      </c>
      <c r="X96" s="110">
        <f t="shared" si="17"/>
        <v>8.245000000000001</v>
      </c>
      <c r="Y96" s="28" t="str">
        <f t="shared" si="25"/>
        <v>normal</v>
      </c>
    </row>
    <row r="97" spans="3:25" ht="14.5" x14ac:dyDescent="0.35">
      <c r="C97" s="65" t="s">
        <v>215</v>
      </c>
      <c r="D97" s="51"/>
      <c r="E97" s="51"/>
      <c r="F97" s="84">
        <v>98</v>
      </c>
      <c r="G97" s="85">
        <v>72.5</v>
      </c>
      <c r="H97" s="48"/>
      <c r="I97" s="48"/>
      <c r="J97" s="84">
        <v>98</v>
      </c>
      <c r="K97" s="85">
        <v>70</v>
      </c>
      <c r="L97" s="110">
        <f t="shared" si="18"/>
        <v>64.224999999999994</v>
      </c>
      <c r="M97" s="111" t="str">
        <f t="shared" si="13"/>
        <v>normal</v>
      </c>
      <c r="N97" s="110">
        <f t="shared" si="19"/>
        <v>82.185000000000002</v>
      </c>
      <c r="O97" s="125" t="e">
        <f>#REF!</f>
        <v>#REF!</v>
      </c>
      <c r="P97" s="110">
        <f t="shared" si="20"/>
        <v>64.224999999999994</v>
      </c>
      <c r="Q97" s="126">
        <f t="shared" si="21"/>
        <v>82.185000000000002</v>
      </c>
      <c r="R97" s="119">
        <f t="shared" si="22"/>
        <v>70</v>
      </c>
      <c r="S97" s="120">
        <f t="shared" si="14"/>
        <v>82.185000000000002</v>
      </c>
      <c r="T97" s="110">
        <f t="shared" si="15"/>
        <v>73.204999999999998</v>
      </c>
      <c r="U97" s="111" t="str">
        <f t="shared" si="23"/>
        <v>warning</v>
      </c>
      <c r="V97" s="123">
        <f t="shared" si="16"/>
        <v>64.224999999999994</v>
      </c>
      <c r="W97" s="111" t="str">
        <f t="shared" si="24"/>
        <v>normal</v>
      </c>
      <c r="X97" s="110">
        <f t="shared" si="17"/>
        <v>55.245000000000005</v>
      </c>
      <c r="Y97" s="28" t="str">
        <f t="shared" si="25"/>
        <v>normal</v>
      </c>
    </row>
    <row r="98" spans="3:25" ht="14.5" x14ac:dyDescent="0.35">
      <c r="C98" s="65" t="s">
        <v>216</v>
      </c>
      <c r="D98" s="51"/>
      <c r="E98" s="51"/>
      <c r="F98" s="84">
        <v>90</v>
      </c>
      <c r="G98" s="85">
        <v>76</v>
      </c>
      <c r="H98" s="48"/>
      <c r="I98" s="48"/>
      <c r="J98" s="84">
        <v>93</v>
      </c>
      <c r="K98" s="85">
        <v>71</v>
      </c>
      <c r="L98" s="110">
        <f t="shared" si="18"/>
        <v>62.095000000000006</v>
      </c>
      <c r="M98" s="111" t="str">
        <f t="shared" si="13"/>
        <v>normal</v>
      </c>
      <c r="N98" s="110">
        <f t="shared" si="19"/>
        <v>80.055000000000007</v>
      </c>
      <c r="O98" s="125" t="e">
        <f>#REF!</f>
        <v>#REF!</v>
      </c>
      <c r="P98" s="110">
        <f t="shared" si="20"/>
        <v>62.095000000000006</v>
      </c>
      <c r="Q98" s="126">
        <f t="shared" si="21"/>
        <v>80.055000000000007</v>
      </c>
      <c r="R98" s="119">
        <f t="shared" si="22"/>
        <v>71</v>
      </c>
      <c r="S98" s="120">
        <f t="shared" si="14"/>
        <v>80.055000000000007</v>
      </c>
      <c r="T98" s="110">
        <f t="shared" si="15"/>
        <v>71.075000000000003</v>
      </c>
      <c r="U98" s="111" t="str">
        <f t="shared" si="23"/>
        <v>warning</v>
      </c>
      <c r="V98" s="123">
        <f t="shared" si="16"/>
        <v>62.095000000000006</v>
      </c>
      <c r="W98" s="111" t="str">
        <f t="shared" si="24"/>
        <v>normal</v>
      </c>
      <c r="X98" s="110">
        <f t="shared" si="17"/>
        <v>53.115000000000009</v>
      </c>
      <c r="Y98" s="28" t="str">
        <f t="shared" si="25"/>
        <v>normal</v>
      </c>
    </row>
    <row r="99" spans="3:25" ht="14.5" x14ac:dyDescent="0.35">
      <c r="C99" s="65" t="s">
        <v>217</v>
      </c>
      <c r="D99" s="51"/>
      <c r="E99" s="51"/>
      <c r="F99" s="84">
        <v>80</v>
      </c>
      <c r="G99" s="85">
        <v>57</v>
      </c>
      <c r="H99" s="48"/>
      <c r="I99" s="48"/>
      <c r="J99" s="84">
        <v>65</v>
      </c>
      <c r="K99" s="85">
        <v>52.5</v>
      </c>
      <c r="L99" s="110">
        <f t="shared" si="18"/>
        <v>43.234999999999999</v>
      </c>
      <c r="M99" s="111" t="str">
        <f t="shared" si="13"/>
        <v>normal</v>
      </c>
      <c r="N99" s="110">
        <f t="shared" si="19"/>
        <v>61.195</v>
      </c>
      <c r="O99" s="125" t="e">
        <f>#REF!</f>
        <v>#REF!</v>
      </c>
      <c r="P99" s="110">
        <f t="shared" si="20"/>
        <v>43.234999999999999</v>
      </c>
      <c r="Q99" s="126">
        <f t="shared" si="21"/>
        <v>61.195</v>
      </c>
      <c r="R99" s="119">
        <f t="shared" si="22"/>
        <v>52.5</v>
      </c>
      <c r="S99" s="120">
        <f t="shared" si="14"/>
        <v>61.195</v>
      </c>
      <c r="T99" s="110">
        <f t="shared" si="15"/>
        <v>52.215000000000003</v>
      </c>
      <c r="U99" s="111" t="str">
        <f t="shared" si="23"/>
        <v>normal</v>
      </c>
      <c r="V99" s="123">
        <f t="shared" si="16"/>
        <v>43.234999999999999</v>
      </c>
      <c r="W99" s="111" t="str">
        <f t="shared" si="24"/>
        <v>normal</v>
      </c>
      <c r="X99" s="110">
        <f t="shared" si="17"/>
        <v>34.254999999999995</v>
      </c>
      <c r="Y99" s="28" t="str">
        <f t="shared" si="25"/>
        <v>normal</v>
      </c>
    </row>
    <row r="100" spans="3:25" ht="14.5" x14ac:dyDescent="0.35">
      <c r="C100" s="65" t="s">
        <v>218</v>
      </c>
      <c r="D100" s="51"/>
      <c r="E100" s="51"/>
      <c r="F100" s="84">
        <v>35</v>
      </c>
      <c r="G100" s="85">
        <v>10.5</v>
      </c>
      <c r="H100" s="48"/>
      <c r="I100" s="48"/>
      <c r="J100" s="84">
        <v>3</v>
      </c>
      <c r="K100" s="85">
        <v>27</v>
      </c>
      <c r="L100" s="110">
        <f t="shared" si="18"/>
        <v>-1.5250000000000021</v>
      </c>
      <c r="M100" s="111" t="str">
        <f t="shared" si="13"/>
        <v>normal</v>
      </c>
      <c r="N100" s="110">
        <f t="shared" si="19"/>
        <v>16.434999999999999</v>
      </c>
      <c r="O100" s="125" t="e">
        <f>#REF!</f>
        <v>#REF!</v>
      </c>
      <c r="P100" s="110">
        <f t="shared" si="20"/>
        <v>-1.5250000000000021</v>
      </c>
      <c r="Q100" s="126">
        <f t="shared" si="21"/>
        <v>16.434999999999999</v>
      </c>
      <c r="R100" s="119">
        <f t="shared" si="22"/>
        <v>27</v>
      </c>
      <c r="S100" s="120">
        <f t="shared" si="14"/>
        <v>16.434999999999999</v>
      </c>
      <c r="T100" s="110">
        <f t="shared" si="15"/>
        <v>7.4549999999999983</v>
      </c>
      <c r="U100" s="111" t="str">
        <f t="shared" si="23"/>
        <v>normal</v>
      </c>
      <c r="V100" s="123">
        <f t="shared" si="16"/>
        <v>-1.5250000000000021</v>
      </c>
      <c r="W100" s="111" t="str">
        <f t="shared" si="24"/>
        <v>normal</v>
      </c>
      <c r="X100" s="110">
        <f t="shared" si="17"/>
        <v>-10.505000000000003</v>
      </c>
      <c r="Y100" s="28" t="str">
        <f t="shared" si="25"/>
        <v>normal</v>
      </c>
    </row>
    <row r="101" spans="3:25" ht="14.5" x14ac:dyDescent="0.35">
      <c r="C101" s="65" t="s">
        <v>219</v>
      </c>
      <c r="D101" s="51"/>
      <c r="E101" s="51"/>
      <c r="F101" s="84">
        <v>83</v>
      </c>
      <c r="G101" s="85">
        <v>67</v>
      </c>
      <c r="H101" s="48"/>
      <c r="I101" s="48"/>
      <c r="J101" s="84">
        <v>93</v>
      </c>
      <c r="K101" s="85">
        <v>65.5</v>
      </c>
      <c r="L101" s="110">
        <f t="shared" si="18"/>
        <v>56.725000000000001</v>
      </c>
      <c r="M101" s="111" t="str">
        <f t="shared" si="13"/>
        <v>normal</v>
      </c>
      <c r="N101" s="110">
        <f t="shared" si="19"/>
        <v>74.685000000000002</v>
      </c>
      <c r="O101" s="125" t="e">
        <f>#REF!</f>
        <v>#REF!</v>
      </c>
      <c r="P101" s="110">
        <f t="shared" si="20"/>
        <v>56.725000000000001</v>
      </c>
      <c r="Q101" s="126">
        <f t="shared" si="21"/>
        <v>74.685000000000002</v>
      </c>
      <c r="R101" s="119">
        <f t="shared" si="22"/>
        <v>65.5</v>
      </c>
      <c r="S101" s="120">
        <f t="shared" si="14"/>
        <v>74.685000000000002</v>
      </c>
      <c r="T101" s="110">
        <f t="shared" si="15"/>
        <v>65.704999999999998</v>
      </c>
      <c r="U101" s="111" t="str">
        <f t="shared" si="23"/>
        <v>warning</v>
      </c>
      <c r="V101" s="123">
        <f t="shared" si="16"/>
        <v>56.725000000000001</v>
      </c>
      <c r="W101" s="111" t="str">
        <f t="shared" si="24"/>
        <v>normal</v>
      </c>
      <c r="X101" s="110">
        <f t="shared" si="17"/>
        <v>47.745000000000005</v>
      </c>
      <c r="Y101" s="28" t="str">
        <f t="shared" si="25"/>
        <v>normal</v>
      </c>
    </row>
    <row r="102" spans="3:25" ht="14.5" x14ac:dyDescent="0.35">
      <c r="C102" s="65" t="s">
        <v>220</v>
      </c>
      <c r="D102" s="51"/>
      <c r="E102" s="51"/>
      <c r="F102" s="84">
        <v>5</v>
      </c>
      <c r="G102" s="85">
        <v>27</v>
      </c>
      <c r="H102" s="48"/>
      <c r="I102" s="48"/>
      <c r="J102" s="84">
        <v>65</v>
      </c>
      <c r="K102" s="85">
        <v>37.5</v>
      </c>
      <c r="L102" s="110">
        <f t="shared" si="18"/>
        <v>13.224999999999998</v>
      </c>
      <c r="M102" s="111" t="str">
        <f t="shared" si="13"/>
        <v>normal</v>
      </c>
      <c r="N102" s="110">
        <f t="shared" si="19"/>
        <v>31.184999999999999</v>
      </c>
      <c r="O102" s="125" t="e">
        <f>#REF!</f>
        <v>#REF!</v>
      </c>
      <c r="P102" s="110">
        <f t="shared" si="20"/>
        <v>13.224999999999998</v>
      </c>
      <c r="Q102" s="126">
        <f t="shared" si="21"/>
        <v>31.184999999999999</v>
      </c>
      <c r="R102" s="119">
        <f t="shared" si="22"/>
        <v>37.5</v>
      </c>
      <c r="S102" s="120">
        <f t="shared" si="14"/>
        <v>31.184999999999999</v>
      </c>
      <c r="T102" s="110">
        <f t="shared" si="15"/>
        <v>22.204999999999998</v>
      </c>
      <c r="U102" s="111" t="str">
        <f t="shared" si="23"/>
        <v>normal</v>
      </c>
      <c r="V102" s="123">
        <f t="shared" si="16"/>
        <v>13.224999999999998</v>
      </c>
      <c r="W102" s="111" t="str">
        <f t="shared" si="24"/>
        <v>normal</v>
      </c>
      <c r="X102" s="110">
        <f t="shared" si="17"/>
        <v>4.2449999999999974</v>
      </c>
      <c r="Y102" s="28" t="str">
        <f t="shared" si="25"/>
        <v>normal</v>
      </c>
    </row>
    <row r="103" spans="3:25" s="10" customFormat="1" ht="15" thickBot="1" x14ac:dyDescent="0.4">
      <c r="C103" s="43"/>
      <c r="D103" s="66"/>
      <c r="E103" s="66"/>
      <c r="F103" s="66"/>
      <c r="G103" s="66"/>
      <c r="H103" s="67"/>
      <c r="I103" s="68"/>
      <c r="J103" s="68"/>
      <c r="K103" s="67"/>
      <c r="L103" s="69"/>
      <c r="M103" s="67"/>
      <c r="N103" s="67"/>
      <c r="O103" s="38" t="e">
        <f>AVERAGE(O75:O96)</f>
        <v>#REF!</v>
      </c>
      <c r="P103" s="68"/>
      <c r="Q103" s="68"/>
      <c r="R103" s="68"/>
      <c r="S103" s="68"/>
      <c r="T103" s="68"/>
      <c r="U103" s="68"/>
      <c r="V103" s="68"/>
      <c r="W103" s="68"/>
      <c r="X103" s="68"/>
      <c r="Y103" s="70"/>
    </row>
    <row r="104" spans="3:25" ht="15.5" thickTop="1" thickBot="1" x14ac:dyDescent="0.4">
      <c r="C104" s="198" t="s">
        <v>99</v>
      </c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71"/>
      <c r="O104" s="68"/>
      <c r="P104" s="68"/>
      <c r="Q104" s="68"/>
      <c r="R104" s="68"/>
      <c r="S104" s="68"/>
      <c r="T104" s="68"/>
      <c r="U104" s="72"/>
      <c r="V104" s="72"/>
      <c r="W104" s="72"/>
      <c r="X104" s="72"/>
      <c r="Y104" s="73"/>
    </row>
    <row r="105" spans="3:25" ht="73.25" customHeight="1" x14ac:dyDescent="0.35">
      <c r="C105" s="60" t="s">
        <v>223</v>
      </c>
      <c r="D105" s="81" t="s">
        <v>2</v>
      </c>
      <c r="E105" s="81" t="s">
        <v>3</v>
      </c>
      <c r="F105" s="82" t="s">
        <v>4</v>
      </c>
      <c r="G105" s="82" t="s">
        <v>5</v>
      </c>
      <c r="H105" s="82" t="s">
        <v>6</v>
      </c>
      <c r="I105" s="82" t="s">
        <v>7</v>
      </c>
      <c r="J105" s="82" t="s">
        <v>8</v>
      </c>
      <c r="K105" s="82" t="s">
        <v>9</v>
      </c>
      <c r="L105" s="13" t="s">
        <v>233</v>
      </c>
      <c r="M105" s="14" t="s">
        <v>10</v>
      </c>
      <c r="N105" s="14" t="s">
        <v>225</v>
      </c>
      <c r="O105" s="15" t="s">
        <v>100</v>
      </c>
      <c r="P105" s="14" t="s">
        <v>12</v>
      </c>
      <c r="Q105" s="16" t="s">
        <v>101</v>
      </c>
      <c r="R105" s="17" t="s">
        <v>222</v>
      </c>
      <c r="S105" s="18" t="s">
        <v>234</v>
      </c>
      <c r="T105" s="18" t="s">
        <v>235</v>
      </c>
      <c r="U105" s="18" t="s">
        <v>10</v>
      </c>
      <c r="V105" s="13" t="s">
        <v>233</v>
      </c>
      <c r="W105" s="13" t="s">
        <v>10</v>
      </c>
      <c r="X105" s="18" t="s">
        <v>236</v>
      </c>
      <c r="Y105" s="19" t="s">
        <v>10</v>
      </c>
    </row>
    <row r="106" spans="3:25" ht="14.5" x14ac:dyDescent="0.35">
      <c r="C106" s="65" t="s">
        <v>15</v>
      </c>
      <c r="D106" s="51"/>
      <c r="E106" s="51"/>
      <c r="F106" s="86">
        <v>93</v>
      </c>
      <c r="G106" s="86">
        <v>70</v>
      </c>
      <c r="H106" s="48"/>
      <c r="I106" s="48"/>
      <c r="J106" s="87">
        <v>95</v>
      </c>
      <c r="K106" s="87">
        <v>72</v>
      </c>
      <c r="L106" s="110">
        <f>($D$136+D137+$D$167+D224+$D$263)-2*$J$169</f>
        <v>66.751000000000005</v>
      </c>
      <c r="M106" s="111" t="str">
        <f>IF(K106&lt;L106,"warning","normal")</f>
        <v>normal</v>
      </c>
      <c r="N106" s="110">
        <f>($D$136+D137+$D$167+D224+$D$263)</f>
        <v>84.710999999999999</v>
      </c>
      <c r="O106" s="125" t="e">
        <f>#REF!</f>
        <v>#REF!</v>
      </c>
      <c r="P106" s="110">
        <f>L106</f>
        <v>66.751000000000005</v>
      </c>
      <c r="Q106" s="126">
        <f>N106</f>
        <v>84.710999999999999</v>
      </c>
      <c r="R106" s="119">
        <f>K106</f>
        <v>72</v>
      </c>
      <c r="S106" s="120">
        <f t="shared" ref="S106:S133" si="26">N106</f>
        <v>84.710999999999999</v>
      </c>
      <c r="T106" s="110">
        <f t="shared" ref="T106:T133" si="27">S106-$J$169</f>
        <v>75.730999999999995</v>
      </c>
      <c r="U106" s="111" t="str">
        <f>IF(R106&lt;T106,"warning","normal")</f>
        <v>warning</v>
      </c>
      <c r="V106" s="123">
        <f t="shared" ref="V106:V133" si="28">S106-2*$J$169</f>
        <v>66.751000000000005</v>
      </c>
      <c r="W106" s="111" t="str">
        <f>IF(R106&lt;V106,"warning","normal")</f>
        <v>normal</v>
      </c>
      <c r="X106" s="110">
        <f t="shared" ref="X106:X133" si="29">S106-3*$J$169</f>
        <v>57.771000000000001</v>
      </c>
      <c r="Y106" s="28" t="str">
        <f>IF(R106&lt;X106,"warning","normal")</f>
        <v>normal</v>
      </c>
    </row>
    <row r="107" spans="3:25" ht="14.5" x14ac:dyDescent="0.35">
      <c r="C107" s="65" t="s">
        <v>18</v>
      </c>
      <c r="D107" s="51"/>
      <c r="E107" s="51"/>
      <c r="F107" s="86">
        <v>85</v>
      </c>
      <c r="G107" s="86">
        <v>74</v>
      </c>
      <c r="H107" s="48"/>
      <c r="I107" s="48"/>
      <c r="J107" s="87">
        <v>85</v>
      </c>
      <c r="K107" s="87">
        <v>74</v>
      </c>
      <c r="L107" s="110">
        <f t="shared" ref="L107:L133" si="30">($D$136+D138+$D$167+D225+$D$263)-2*$J$169</f>
        <v>63.750999999999998</v>
      </c>
      <c r="M107" s="111" t="str">
        <f t="shared" ref="M107:M133" si="31">IF(K107&lt;L107,"warning","normal")</f>
        <v>normal</v>
      </c>
      <c r="N107" s="110">
        <f t="shared" ref="N107:N133" si="32">($D$136+D138+$D$167+D225+$D$263)</f>
        <v>81.710999999999999</v>
      </c>
      <c r="O107" s="125" t="e">
        <f>#REF!</f>
        <v>#REF!</v>
      </c>
      <c r="P107" s="110">
        <f t="shared" ref="P107:P133" si="33">L107</f>
        <v>63.750999999999998</v>
      </c>
      <c r="Q107" s="126">
        <f t="shared" ref="Q107:Q133" si="34">N107</f>
        <v>81.710999999999999</v>
      </c>
      <c r="R107" s="119">
        <f t="shared" ref="R107:R133" si="35">K107</f>
        <v>74</v>
      </c>
      <c r="S107" s="120">
        <f t="shared" si="26"/>
        <v>81.710999999999999</v>
      </c>
      <c r="T107" s="110">
        <f t="shared" si="27"/>
        <v>72.730999999999995</v>
      </c>
      <c r="U107" s="111" t="str">
        <f t="shared" ref="U107:U133" si="36">IF(R107&lt;T107,"warning","normal")</f>
        <v>normal</v>
      </c>
      <c r="V107" s="123">
        <f t="shared" si="28"/>
        <v>63.750999999999998</v>
      </c>
      <c r="W107" s="111" t="str">
        <f t="shared" ref="W107:W133" si="37">IF(R107&lt;V107,"warning","normal")</f>
        <v>normal</v>
      </c>
      <c r="X107" s="110">
        <f t="shared" si="29"/>
        <v>54.771000000000001</v>
      </c>
      <c r="Y107" s="28" t="str">
        <f t="shared" ref="Y107:Y133" si="38">IF(R107&lt;X107,"warning","normal")</f>
        <v>normal</v>
      </c>
    </row>
    <row r="108" spans="3:25" ht="14.5" x14ac:dyDescent="0.35">
      <c r="C108" s="65" t="s">
        <v>21</v>
      </c>
      <c r="D108" s="51"/>
      <c r="E108" s="51"/>
      <c r="F108" s="86">
        <v>68</v>
      </c>
      <c r="G108" s="86">
        <v>46.5</v>
      </c>
      <c r="H108" s="48"/>
      <c r="I108" s="48"/>
      <c r="J108" s="87">
        <v>50</v>
      </c>
      <c r="K108" s="87">
        <v>61</v>
      </c>
      <c r="L108" s="110">
        <f t="shared" si="30"/>
        <v>40.620999999999995</v>
      </c>
      <c r="M108" s="111" t="str">
        <f t="shared" si="31"/>
        <v>normal</v>
      </c>
      <c r="N108" s="110">
        <f t="shared" si="32"/>
        <v>58.580999999999996</v>
      </c>
      <c r="O108" s="125" t="e">
        <f>#REF!</f>
        <v>#REF!</v>
      </c>
      <c r="P108" s="110">
        <f t="shared" si="33"/>
        <v>40.620999999999995</v>
      </c>
      <c r="Q108" s="126">
        <f t="shared" si="34"/>
        <v>58.580999999999996</v>
      </c>
      <c r="R108" s="119">
        <f t="shared" si="35"/>
        <v>61</v>
      </c>
      <c r="S108" s="120">
        <f t="shared" si="26"/>
        <v>58.580999999999996</v>
      </c>
      <c r="T108" s="110">
        <f t="shared" si="27"/>
        <v>49.600999999999999</v>
      </c>
      <c r="U108" s="111" t="str">
        <f t="shared" si="36"/>
        <v>normal</v>
      </c>
      <c r="V108" s="123">
        <f t="shared" si="28"/>
        <v>40.620999999999995</v>
      </c>
      <c r="W108" s="111" t="str">
        <f t="shared" si="37"/>
        <v>normal</v>
      </c>
      <c r="X108" s="110">
        <f t="shared" si="29"/>
        <v>31.640999999999995</v>
      </c>
      <c r="Y108" s="28" t="str">
        <f t="shared" si="38"/>
        <v>normal</v>
      </c>
    </row>
    <row r="109" spans="3:25" ht="14.5" x14ac:dyDescent="0.35">
      <c r="C109" s="65" t="s">
        <v>24</v>
      </c>
      <c r="D109" s="51"/>
      <c r="E109" s="51"/>
      <c r="F109" s="86">
        <v>88</v>
      </c>
      <c r="G109" s="86">
        <v>76</v>
      </c>
      <c r="H109" s="48"/>
      <c r="I109" s="48"/>
      <c r="J109" s="87">
        <v>85</v>
      </c>
      <c r="K109" s="87">
        <v>69</v>
      </c>
      <c r="L109" s="110">
        <f t="shared" si="30"/>
        <v>63.750999999999998</v>
      </c>
      <c r="M109" s="111" t="str">
        <f t="shared" si="31"/>
        <v>normal</v>
      </c>
      <c r="N109" s="110">
        <f t="shared" si="32"/>
        <v>81.710999999999999</v>
      </c>
      <c r="O109" s="125" t="e">
        <f>#REF!</f>
        <v>#REF!</v>
      </c>
      <c r="P109" s="110">
        <f t="shared" si="33"/>
        <v>63.750999999999998</v>
      </c>
      <c r="Q109" s="126">
        <f t="shared" si="34"/>
        <v>81.710999999999999</v>
      </c>
      <c r="R109" s="119">
        <f t="shared" si="35"/>
        <v>69</v>
      </c>
      <c r="S109" s="120">
        <f t="shared" si="26"/>
        <v>81.710999999999999</v>
      </c>
      <c r="T109" s="110">
        <f t="shared" si="27"/>
        <v>72.730999999999995</v>
      </c>
      <c r="U109" s="111" t="str">
        <f t="shared" si="36"/>
        <v>warning</v>
      </c>
      <c r="V109" s="123">
        <f t="shared" si="28"/>
        <v>63.750999999999998</v>
      </c>
      <c r="W109" s="111" t="str">
        <f t="shared" si="37"/>
        <v>normal</v>
      </c>
      <c r="X109" s="110">
        <f t="shared" si="29"/>
        <v>54.771000000000001</v>
      </c>
      <c r="Y109" s="28" t="str">
        <f t="shared" si="38"/>
        <v>normal</v>
      </c>
    </row>
    <row r="110" spans="3:25" ht="14.5" x14ac:dyDescent="0.35">
      <c r="C110" s="65" t="s">
        <v>26</v>
      </c>
      <c r="D110" s="51"/>
      <c r="E110" s="51"/>
      <c r="F110" s="86">
        <v>83</v>
      </c>
      <c r="G110" s="86">
        <v>78</v>
      </c>
      <c r="H110" s="48"/>
      <c r="I110" s="48"/>
      <c r="J110" s="87">
        <v>95</v>
      </c>
      <c r="K110" s="87">
        <v>77</v>
      </c>
      <c r="L110" s="110">
        <f t="shared" si="30"/>
        <v>67.501000000000005</v>
      </c>
      <c r="M110" s="111" t="str">
        <f t="shared" si="31"/>
        <v>normal</v>
      </c>
      <c r="N110" s="110">
        <f t="shared" si="32"/>
        <v>85.460999999999999</v>
      </c>
      <c r="O110" s="125" t="e">
        <f>#REF!</f>
        <v>#REF!</v>
      </c>
      <c r="P110" s="110">
        <f t="shared" si="33"/>
        <v>67.501000000000005</v>
      </c>
      <c r="Q110" s="126">
        <f t="shared" si="34"/>
        <v>85.460999999999999</v>
      </c>
      <c r="R110" s="119">
        <f t="shared" si="35"/>
        <v>77</v>
      </c>
      <c r="S110" s="120">
        <f t="shared" si="26"/>
        <v>85.460999999999999</v>
      </c>
      <c r="T110" s="110">
        <f t="shared" si="27"/>
        <v>76.480999999999995</v>
      </c>
      <c r="U110" s="111" t="str">
        <f t="shared" si="36"/>
        <v>normal</v>
      </c>
      <c r="V110" s="123">
        <f t="shared" si="28"/>
        <v>67.501000000000005</v>
      </c>
      <c r="W110" s="111" t="str">
        <f t="shared" si="37"/>
        <v>normal</v>
      </c>
      <c r="X110" s="110">
        <f t="shared" si="29"/>
        <v>58.521000000000001</v>
      </c>
      <c r="Y110" s="28" t="str">
        <f t="shared" si="38"/>
        <v>normal</v>
      </c>
    </row>
    <row r="111" spans="3:25" ht="14.5" x14ac:dyDescent="0.35">
      <c r="C111" s="65" t="s">
        <v>28</v>
      </c>
      <c r="D111" s="51"/>
      <c r="E111" s="51"/>
      <c r="F111" s="86">
        <v>75</v>
      </c>
      <c r="G111" s="86">
        <v>75.5</v>
      </c>
      <c r="H111" s="48"/>
      <c r="I111" s="48"/>
      <c r="J111" s="87">
        <v>95</v>
      </c>
      <c r="K111" s="87">
        <v>70</v>
      </c>
      <c r="L111" s="110">
        <f t="shared" si="30"/>
        <v>63.130999999999993</v>
      </c>
      <c r="M111" s="111" t="str">
        <f t="shared" si="31"/>
        <v>normal</v>
      </c>
      <c r="N111" s="110">
        <f t="shared" si="32"/>
        <v>81.090999999999994</v>
      </c>
      <c r="O111" s="125" t="e">
        <f>#REF!</f>
        <v>#REF!</v>
      </c>
      <c r="P111" s="110">
        <f t="shared" si="33"/>
        <v>63.130999999999993</v>
      </c>
      <c r="Q111" s="126">
        <f t="shared" si="34"/>
        <v>81.090999999999994</v>
      </c>
      <c r="R111" s="119">
        <f t="shared" si="35"/>
        <v>70</v>
      </c>
      <c r="S111" s="120">
        <f t="shared" si="26"/>
        <v>81.090999999999994</v>
      </c>
      <c r="T111" s="110">
        <f t="shared" si="27"/>
        <v>72.11099999999999</v>
      </c>
      <c r="U111" s="111" t="str">
        <f t="shared" si="36"/>
        <v>warning</v>
      </c>
      <c r="V111" s="123">
        <f t="shared" si="28"/>
        <v>63.130999999999993</v>
      </c>
      <c r="W111" s="111" t="str">
        <f t="shared" si="37"/>
        <v>normal</v>
      </c>
      <c r="X111" s="110">
        <f t="shared" si="29"/>
        <v>54.150999999999996</v>
      </c>
      <c r="Y111" s="28" t="str">
        <f t="shared" si="38"/>
        <v>normal</v>
      </c>
    </row>
    <row r="112" spans="3:25" ht="14.5" x14ac:dyDescent="0.35">
      <c r="C112" s="65" t="s">
        <v>30</v>
      </c>
      <c r="D112" s="51"/>
      <c r="E112" s="51"/>
      <c r="F112" s="86">
        <v>100</v>
      </c>
      <c r="G112" s="86">
        <v>78.5</v>
      </c>
      <c r="H112" s="48"/>
      <c r="I112" s="48"/>
      <c r="J112" s="87">
        <v>100</v>
      </c>
      <c r="K112" s="87">
        <v>78</v>
      </c>
      <c r="L112" s="110">
        <f t="shared" si="30"/>
        <v>73.381</v>
      </c>
      <c r="M112" s="111" t="str">
        <f t="shared" si="31"/>
        <v>normal</v>
      </c>
      <c r="N112" s="110">
        <f t="shared" si="32"/>
        <v>91.340999999999994</v>
      </c>
      <c r="O112" s="125" t="e">
        <f>#REF!</f>
        <v>#REF!</v>
      </c>
      <c r="P112" s="110">
        <f t="shared" si="33"/>
        <v>73.381</v>
      </c>
      <c r="Q112" s="126">
        <f t="shared" si="34"/>
        <v>91.340999999999994</v>
      </c>
      <c r="R112" s="119">
        <f t="shared" si="35"/>
        <v>78</v>
      </c>
      <c r="S112" s="120">
        <f t="shared" si="26"/>
        <v>91.340999999999994</v>
      </c>
      <c r="T112" s="110">
        <f t="shared" si="27"/>
        <v>82.36099999999999</v>
      </c>
      <c r="U112" s="111" t="str">
        <f t="shared" si="36"/>
        <v>warning</v>
      </c>
      <c r="V112" s="123">
        <f t="shared" si="28"/>
        <v>73.381</v>
      </c>
      <c r="W112" s="111" t="str">
        <f t="shared" si="37"/>
        <v>normal</v>
      </c>
      <c r="X112" s="110">
        <f t="shared" si="29"/>
        <v>64.400999999999996</v>
      </c>
      <c r="Y112" s="28" t="str">
        <f t="shared" si="38"/>
        <v>normal</v>
      </c>
    </row>
    <row r="113" spans="3:25" ht="14.5" x14ac:dyDescent="0.35">
      <c r="C113" s="65" t="s">
        <v>33</v>
      </c>
      <c r="D113" s="51"/>
      <c r="E113" s="51"/>
      <c r="F113" s="86">
        <v>85</v>
      </c>
      <c r="G113" s="86">
        <v>71.5</v>
      </c>
      <c r="H113" s="48"/>
      <c r="I113" s="48"/>
      <c r="J113" s="87">
        <v>75</v>
      </c>
      <c r="K113" s="87">
        <v>72</v>
      </c>
      <c r="L113" s="110">
        <f t="shared" si="30"/>
        <v>60.130999999999993</v>
      </c>
      <c r="M113" s="111" t="str">
        <f t="shared" si="31"/>
        <v>normal</v>
      </c>
      <c r="N113" s="110">
        <f t="shared" si="32"/>
        <v>78.090999999999994</v>
      </c>
      <c r="O113" s="125" t="e">
        <f>#REF!</f>
        <v>#REF!</v>
      </c>
      <c r="P113" s="110">
        <f t="shared" si="33"/>
        <v>60.130999999999993</v>
      </c>
      <c r="Q113" s="126">
        <f t="shared" si="34"/>
        <v>78.090999999999994</v>
      </c>
      <c r="R113" s="119">
        <f t="shared" si="35"/>
        <v>72</v>
      </c>
      <c r="S113" s="120">
        <f t="shared" si="26"/>
        <v>78.090999999999994</v>
      </c>
      <c r="T113" s="110">
        <f t="shared" si="27"/>
        <v>69.11099999999999</v>
      </c>
      <c r="U113" s="111" t="str">
        <f t="shared" si="36"/>
        <v>normal</v>
      </c>
      <c r="V113" s="123">
        <f t="shared" si="28"/>
        <v>60.130999999999993</v>
      </c>
      <c r="W113" s="111" t="str">
        <f t="shared" si="37"/>
        <v>normal</v>
      </c>
      <c r="X113" s="110">
        <f t="shared" si="29"/>
        <v>51.150999999999996</v>
      </c>
      <c r="Y113" s="28" t="str">
        <f t="shared" si="38"/>
        <v>normal</v>
      </c>
    </row>
    <row r="114" spans="3:25" ht="14.5" x14ac:dyDescent="0.35">
      <c r="C114" s="65" t="s">
        <v>34</v>
      </c>
      <c r="D114" s="51"/>
      <c r="E114" s="51"/>
      <c r="F114" s="86">
        <v>58</v>
      </c>
      <c r="G114" s="86">
        <v>60</v>
      </c>
      <c r="H114" s="48"/>
      <c r="I114" s="48"/>
      <c r="J114" s="87">
        <v>50</v>
      </c>
      <c r="K114" s="87">
        <v>52</v>
      </c>
      <c r="L114" s="110">
        <f t="shared" si="30"/>
        <v>39.251000000000005</v>
      </c>
      <c r="M114" s="111" t="str">
        <f t="shared" si="31"/>
        <v>normal</v>
      </c>
      <c r="N114" s="110">
        <f t="shared" si="32"/>
        <v>57.211000000000006</v>
      </c>
      <c r="O114" s="125" t="e">
        <f>#REF!</f>
        <v>#REF!</v>
      </c>
      <c r="P114" s="110">
        <f t="shared" si="33"/>
        <v>39.251000000000005</v>
      </c>
      <c r="Q114" s="126">
        <f t="shared" si="34"/>
        <v>57.211000000000006</v>
      </c>
      <c r="R114" s="119">
        <f t="shared" si="35"/>
        <v>52</v>
      </c>
      <c r="S114" s="120">
        <f t="shared" si="26"/>
        <v>57.211000000000006</v>
      </c>
      <c r="T114" s="110">
        <f t="shared" si="27"/>
        <v>48.231000000000009</v>
      </c>
      <c r="U114" s="111" t="str">
        <f t="shared" si="36"/>
        <v>normal</v>
      </c>
      <c r="V114" s="123">
        <f t="shared" si="28"/>
        <v>39.251000000000005</v>
      </c>
      <c r="W114" s="111" t="str">
        <f t="shared" si="37"/>
        <v>normal</v>
      </c>
      <c r="X114" s="110">
        <f t="shared" si="29"/>
        <v>30.271000000000004</v>
      </c>
      <c r="Y114" s="28" t="str">
        <f t="shared" si="38"/>
        <v>normal</v>
      </c>
    </row>
    <row r="115" spans="3:25" ht="14.5" x14ac:dyDescent="0.35">
      <c r="C115" s="65" t="s">
        <v>36</v>
      </c>
      <c r="D115" s="51"/>
      <c r="E115" s="51"/>
      <c r="F115" s="86">
        <v>63</v>
      </c>
      <c r="G115" s="86">
        <v>64.5</v>
      </c>
      <c r="H115" s="48"/>
      <c r="I115" s="48"/>
      <c r="J115" s="87">
        <v>40</v>
      </c>
      <c r="K115" s="87">
        <v>49</v>
      </c>
      <c r="L115" s="110">
        <f t="shared" si="30"/>
        <v>38.370999999999995</v>
      </c>
      <c r="M115" s="111" t="str">
        <f t="shared" si="31"/>
        <v>normal</v>
      </c>
      <c r="N115" s="110">
        <f t="shared" si="32"/>
        <v>56.330999999999996</v>
      </c>
      <c r="O115" s="125" t="e">
        <f>#REF!</f>
        <v>#REF!</v>
      </c>
      <c r="P115" s="110">
        <f t="shared" si="33"/>
        <v>38.370999999999995</v>
      </c>
      <c r="Q115" s="126">
        <f t="shared" si="34"/>
        <v>56.330999999999996</v>
      </c>
      <c r="R115" s="119">
        <f t="shared" si="35"/>
        <v>49</v>
      </c>
      <c r="S115" s="120">
        <f t="shared" si="26"/>
        <v>56.330999999999996</v>
      </c>
      <c r="T115" s="110">
        <f t="shared" si="27"/>
        <v>47.350999999999999</v>
      </c>
      <c r="U115" s="111" t="str">
        <f t="shared" si="36"/>
        <v>normal</v>
      </c>
      <c r="V115" s="123">
        <f t="shared" si="28"/>
        <v>38.370999999999995</v>
      </c>
      <c r="W115" s="111" t="str">
        <f t="shared" si="37"/>
        <v>normal</v>
      </c>
      <c r="X115" s="110">
        <f t="shared" si="29"/>
        <v>29.390999999999995</v>
      </c>
      <c r="Y115" s="28" t="str">
        <f t="shared" si="38"/>
        <v>normal</v>
      </c>
    </row>
    <row r="116" spans="3:25" ht="14.5" x14ac:dyDescent="0.35">
      <c r="C116" s="65" t="s">
        <v>37</v>
      </c>
      <c r="D116" s="51"/>
      <c r="E116" s="51"/>
      <c r="F116" s="86">
        <v>55</v>
      </c>
      <c r="G116" s="86">
        <v>72</v>
      </c>
      <c r="H116" s="48"/>
      <c r="I116" s="48"/>
      <c r="J116" s="87">
        <v>90</v>
      </c>
      <c r="K116" s="87">
        <v>67</v>
      </c>
      <c r="L116" s="110">
        <f t="shared" si="30"/>
        <v>55.250999999999998</v>
      </c>
      <c r="M116" s="111" t="str">
        <f t="shared" si="31"/>
        <v>normal</v>
      </c>
      <c r="N116" s="110">
        <f t="shared" si="32"/>
        <v>73.210999999999999</v>
      </c>
      <c r="O116" s="125" t="e">
        <f>#REF!</f>
        <v>#REF!</v>
      </c>
      <c r="P116" s="110">
        <f t="shared" si="33"/>
        <v>55.250999999999998</v>
      </c>
      <c r="Q116" s="126">
        <f t="shared" si="34"/>
        <v>73.210999999999999</v>
      </c>
      <c r="R116" s="119">
        <f t="shared" si="35"/>
        <v>67</v>
      </c>
      <c r="S116" s="120">
        <f t="shared" si="26"/>
        <v>73.210999999999999</v>
      </c>
      <c r="T116" s="110">
        <f t="shared" si="27"/>
        <v>64.230999999999995</v>
      </c>
      <c r="U116" s="111" t="str">
        <f t="shared" si="36"/>
        <v>normal</v>
      </c>
      <c r="V116" s="123">
        <f t="shared" si="28"/>
        <v>55.250999999999998</v>
      </c>
      <c r="W116" s="111" t="str">
        <f t="shared" si="37"/>
        <v>normal</v>
      </c>
      <c r="X116" s="110">
        <f t="shared" si="29"/>
        <v>46.271000000000001</v>
      </c>
      <c r="Y116" s="28" t="str">
        <f t="shared" si="38"/>
        <v>normal</v>
      </c>
    </row>
    <row r="117" spans="3:25" ht="14.5" x14ac:dyDescent="0.35">
      <c r="C117" s="65" t="s">
        <v>39</v>
      </c>
      <c r="D117" s="51"/>
      <c r="E117" s="51"/>
      <c r="F117" s="86">
        <v>80</v>
      </c>
      <c r="G117" s="86">
        <v>79.5</v>
      </c>
      <c r="H117" s="48"/>
      <c r="I117" s="48"/>
      <c r="J117" s="87">
        <v>100</v>
      </c>
      <c r="K117" s="87">
        <v>79</v>
      </c>
      <c r="L117" s="110">
        <f t="shared" si="30"/>
        <v>68.870999999999981</v>
      </c>
      <c r="M117" s="111" t="str">
        <f t="shared" si="31"/>
        <v>normal</v>
      </c>
      <c r="N117" s="110">
        <f t="shared" si="32"/>
        <v>86.830999999999989</v>
      </c>
      <c r="O117" s="125" t="e">
        <f>#REF!</f>
        <v>#REF!</v>
      </c>
      <c r="P117" s="110">
        <f t="shared" si="33"/>
        <v>68.870999999999981</v>
      </c>
      <c r="Q117" s="126">
        <f t="shared" si="34"/>
        <v>86.830999999999989</v>
      </c>
      <c r="R117" s="119">
        <f t="shared" si="35"/>
        <v>79</v>
      </c>
      <c r="S117" s="120">
        <f t="shared" si="26"/>
        <v>86.830999999999989</v>
      </c>
      <c r="T117" s="110">
        <f t="shared" si="27"/>
        <v>77.850999999999985</v>
      </c>
      <c r="U117" s="111" t="str">
        <f t="shared" si="36"/>
        <v>normal</v>
      </c>
      <c r="V117" s="123">
        <f t="shared" si="28"/>
        <v>68.870999999999981</v>
      </c>
      <c r="W117" s="111" t="str">
        <f t="shared" si="37"/>
        <v>normal</v>
      </c>
      <c r="X117" s="110">
        <f t="shared" si="29"/>
        <v>59.890999999999991</v>
      </c>
      <c r="Y117" s="28" t="str">
        <f t="shared" si="38"/>
        <v>normal</v>
      </c>
    </row>
    <row r="118" spans="3:25" ht="14.5" x14ac:dyDescent="0.35">
      <c r="C118" s="65" t="s">
        <v>40</v>
      </c>
      <c r="D118" s="51"/>
      <c r="E118" s="51"/>
      <c r="F118" s="86">
        <v>50</v>
      </c>
      <c r="G118" s="86">
        <v>42.5</v>
      </c>
      <c r="H118" s="48"/>
      <c r="I118" s="48"/>
      <c r="J118" s="87">
        <v>20</v>
      </c>
      <c r="K118" s="87">
        <v>41</v>
      </c>
      <c r="L118" s="110">
        <f t="shared" si="30"/>
        <v>22.621000000000002</v>
      </c>
      <c r="M118" s="111" t="str">
        <f t="shared" si="31"/>
        <v>normal</v>
      </c>
      <c r="N118" s="110">
        <f t="shared" si="32"/>
        <v>40.581000000000003</v>
      </c>
      <c r="O118" s="125" t="e">
        <f>#REF!</f>
        <v>#REF!</v>
      </c>
      <c r="P118" s="110">
        <f t="shared" si="33"/>
        <v>22.621000000000002</v>
      </c>
      <c r="Q118" s="126">
        <f t="shared" si="34"/>
        <v>40.581000000000003</v>
      </c>
      <c r="R118" s="119">
        <f t="shared" si="35"/>
        <v>41</v>
      </c>
      <c r="S118" s="120">
        <f t="shared" si="26"/>
        <v>40.581000000000003</v>
      </c>
      <c r="T118" s="110">
        <f t="shared" si="27"/>
        <v>31.601000000000003</v>
      </c>
      <c r="U118" s="111" t="str">
        <f t="shared" si="36"/>
        <v>normal</v>
      </c>
      <c r="V118" s="123">
        <f t="shared" si="28"/>
        <v>22.621000000000002</v>
      </c>
      <c r="W118" s="111" t="str">
        <f t="shared" si="37"/>
        <v>normal</v>
      </c>
      <c r="X118" s="110">
        <f t="shared" si="29"/>
        <v>13.641000000000002</v>
      </c>
      <c r="Y118" s="28" t="str">
        <f t="shared" si="38"/>
        <v>normal</v>
      </c>
    </row>
    <row r="119" spans="3:25" ht="14.5" x14ac:dyDescent="0.35">
      <c r="C119" s="65" t="s">
        <v>41</v>
      </c>
      <c r="D119" s="51"/>
      <c r="E119" s="51"/>
      <c r="F119" s="86">
        <v>65</v>
      </c>
      <c r="G119" s="86">
        <v>67</v>
      </c>
      <c r="H119" s="48"/>
      <c r="I119" s="48"/>
      <c r="J119" s="87">
        <v>85</v>
      </c>
      <c r="K119" s="87">
        <v>61</v>
      </c>
      <c r="L119" s="110">
        <f t="shared" si="30"/>
        <v>53.750999999999998</v>
      </c>
      <c r="M119" s="111" t="str">
        <f t="shared" si="31"/>
        <v>normal</v>
      </c>
      <c r="N119" s="110">
        <f t="shared" si="32"/>
        <v>71.710999999999999</v>
      </c>
      <c r="O119" s="125" t="e">
        <f>#REF!</f>
        <v>#REF!</v>
      </c>
      <c r="P119" s="110">
        <f t="shared" si="33"/>
        <v>53.750999999999998</v>
      </c>
      <c r="Q119" s="126">
        <f t="shared" si="34"/>
        <v>71.710999999999999</v>
      </c>
      <c r="R119" s="119">
        <f t="shared" si="35"/>
        <v>61</v>
      </c>
      <c r="S119" s="120">
        <f t="shared" si="26"/>
        <v>71.710999999999999</v>
      </c>
      <c r="T119" s="110">
        <f t="shared" si="27"/>
        <v>62.730999999999995</v>
      </c>
      <c r="U119" s="111" t="str">
        <f t="shared" si="36"/>
        <v>warning</v>
      </c>
      <c r="V119" s="123">
        <f t="shared" si="28"/>
        <v>53.750999999999998</v>
      </c>
      <c r="W119" s="111" t="str">
        <f t="shared" si="37"/>
        <v>normal</v>
      </c>
      <c r="X119" s="110">
        <f t="shared" si="29"/>
        <v>44.771000000000001</v>
      </c>
      <c r="Y119" s="28" t="str">
        <f t="shared" si="38"/>
        <v>normal</v>
      </c>
    </row>
    <row r="120" spans="3:25" ht="14.5" x14ac:dyDescent="0.35">
      <c r="C120" s="65" t="s">
        <v>42</v>
      </c>
      <c r="D120" s="51"/>
      <c r="E120" s="51"/>
      <c r="F120" s="86">
        <v>20</v>
      </c>
      <c r="G120" s="86">
        <v>39.5</v>
      </c>
      <c r="H120" s="48"/>
      <c r="I120" s="48"/>
      <c r="J120" s="87">
        <v>30</v>
      </c>
      <c r="K120" s="87">
        <v>39</v>
      </c>
      <c r="L120" s="110">
        <f t="shared" si="30"/>
        <v>16.371000000000002</v>
      </c>
      <c r="M120" s="111" t="str">
        <f t="shared" si="31"/>
        <v>normal</v>
      </c>
      <c r="N120" s="110">
        <f t="shared" si="32"/>
        <v>34.331000000000003</v>
      </c>
      <c r="O120" s="125" t="e">
        <f>#REF!</f>
        <v>#REF!</v>
      </c>
      <c r="P120" s="110">
        <f t="shared" si="33"/>
        <v>16.371000000000002</v>
      </c>
      <c r="Q120" s="126">
        <f t="shared" si="34"/>
        <v>34.331000000000003</v>
      </c>
      <c r="R120" s="119">
        <f t="shared" si="35"/>
        <v>39</v>
      </c>
      <c r="S120" s="120">
        <f t="shared" si="26"/>
        <v>34.331000000000003</v>
      </c>
      <c r="T120" s="110">
        <f t="shared" si="27"/>
        <v>25.351000000000003</v>
      </c>
      <c r="U120" s="111" t="str">
        <f t="shared" si="36"/>
        <v>normal</v>
      </c>
      <c r="V120" s="123">
        <f t="shared" si="28"/>
        <v>16.371000000000002</v>
      </c>
      <c r="W120" s="111" t="str">
        <f t="shared" si="37"/>
        <v>normal</v>
      </c>
      <c r="X120" s="110">
        <f t="shared" si="29"/>
        <v>7.3910000000000018</v>
      </c>
      <c r="Y120" s="28" t="str">
        <f t="shared" si="38"/>
        <v>normal</v>
      </c>
    </row>
    <row r="121" spans="3:25" ht="14.5" x14ac:dyDescent="0.35">
      <c r="C121" s="65" t="s">
        <v>43</v>
      </c>
      <c r="D121" s="51"/>
      <c r="E121" s="51"/>
      <c r="F121" s="86">
        <v>75</v>
      </c>
      <c r="G121" s="86">
        <v>40.5</v>
      </c>
      <c r="H121" s="48"/>
      <c r="I121" s="48"/>
      <c r="J121" s="87">
        <v>75</v>
      </c>
      <c r="K121" s="87">
        <v>56</v>
      </c>
      <c r="L121" s="110">
        <f t="shared" si="30"/>
        <v>45.881</v>
      </c>
      <c r="M121" s="111" t="str">
        <f t="shared" si="31"/>
        <v>normal</v>
      </c>
      <c r="N121" s="110">
        <f t="shared" si="32"/>
        <v>63.841000000000001</v>
      </c>
      <c r="O121" s="125" t="e">
        <f>#REF!</f>
        <v>#REF!</v>
      </c>
      <c r="P121" s="110">
        <f t="shared" si="33"/>
        <v>45.881</v>
      </c>
      <c r="Q121" s="126">
        <f t="shared" si="34"/>
        <v>63.841000000000001</v>
      </c>
      <c r="R121" s="119">
        <f t="shared" si="35"/>
        <v>56</v>
      </c>
      <c r="S121" s="120">
        <f t="shared" si="26"/>
        <v>63.841000000000001</v>
      </c>
      <c r="T121" s="110">
        <f t="shared" si="27"/>
        <v>54.861000000000004</v>
      </c>
      <c r="U121" s="111" t="str">
        <f t="shared" si="36"/>
        <v>normal</v>
      </c>
      <c r="V121" s="123">
        <f t="shared" si="28"/>
        <v>45.881</v>
      </c>
      <c r="W121" s="111" t="str">
        <f t="shared" si="37"/>
        <v>normal</v>
      </c>
      <c r="X121" s="110">
        <f t="shared" si="29"/>
        <v>36.900999999999996</v>
      </c>
      <c r="Y121" s="28" t="str">
        <f t="shared" si="38"/>
        <v>normal</v>
      </c>
    </row>
    <row r="122" spans="3:25" ht="14.5" x14ac:dyDescent="0.35">
      <c r="C122" s="65" t="s">
        <v>44</v>
      </c>
      <c r="D122" s="51"/>
      <c r="E122" s="51"/>
      <c r="F122" s="86">
        <v>68</v>
      </c>
      <c r="G122" s="86">
        <v>61</v>
      </c>
      <c r="H122" s="48"/>
      <c r="I122" s="48"/>
      <c r="J122" s="87">
        <v>85</v>
      </c>
      <c r="K122" s="87">
        <v>63</v>
      </c>
      <c r="L122" s="110">
        <f t="shared" si="30"/>
        <v>53.500999999999998</v>
      </c>
      <c r="M122" s="111" t="str">
        <f t="shared" si="31"/>
        <v>normal</v>
      </c>
      <c r="N122" s="110">
        <f t="shared" si="32"/>
        <v>71.460999999999999</v>
      </c>
      <c r="O122" s="125" t="e">
        <f>#REF!</f>
        <v>#REF!</v>
      </c>
      <c r="P122" s="110">
        <f t="shared" si="33"/>
        <v>53.500999999999998</v>
      </c>
      <c r="Q122" s="126">
        <f t="shared" si="34"/>
        <v>71.460999999999999</v>
      </c>
      <c r="R122" s="119">
        <f t="shared" si="35"/>
        <v>63</v>
      </c>
      <c r="S122" s="120">
        <f t="shared" si="26"/>
        <v>71.460999999999999</v>
      </c>
      <c r="T122" s="110">
        <f t="shared" si="27"/>
        <v>62.480999999999995</v>
      </c>
      <c r="U122" s="111" t="str">
        <f t="shared" si="36"/>
        <v>normal</v>
      </c>
      <c r="V122" s="123">
        <f t="shared" si="28"/>
        <v>53.500999999999998</v>
      </c>
      <c r="W122" s="111" t="str">
        <f t="shared" si="37"/>
        <v>normal</v>
      </c>
      <c r="X122" s="110">
        <f t="shared" si="29"/>
        <v>44.521000000000001</v>
      </c>
      <c r="Y122" s="28" t="str">
        <f t="shared" si="38"/>
        <v>normal</v>
      </c>
    </row>
    <row r="123" spans="3:25" ht="14.5" x14ac:dyDescent="0.35">
      <c r="C123" s="65" t="s">
        <v>45</v>
      </c>
      <c r="D123" s="51"/>
      <c r="E123" s="51"/>
      <c r="F123" s="86">
        <v>75</v>
      </c>
      <c r="G123" s="86">
        <v>70.5</v>
      </c>
      <c r="H123" s="48"/>
      <c r="I123" s="48"/>
      <c r="J123" s="87">
        <v>90</v>
      </c>
      <c r="K123" s="87">
        <v>77</v>
      </c>
      <c r="L123" s="110">
        <f t="shared" si="30"/>
        <v>62.370999999999988</v>
      </c>
      <c r="M123" s="111" t="str">
        <f t="shared" si="31"/>
        <v>normal</v>
      </c>
      <c r="N123" s="110">
        <f t="shared" si="32"/>
        <v>80.330999999999989</v>
      </c>
      <c r="O123" s="125" t="e">
        <f>#REF!</f>
        <v>#REF!</v>
      </c>
      <c r="P123" s="110">
        <f t="shared" si="33"/>
        <v>62.370999999999988</v>
      </c>
      <c r="Q123" s="126">
        <f t="shared" si="34"/>
        <v>80.330999999999989</v>
      </c>
      <c r="R123" s="119">
        <f t="shared" si="35"/>
        <v>77</v>
      </c>
      <c r="S123" s="120">
        <f t="shared" si="26"/>
        <v>80.330999999999989</v>
      </c>
      <c r="T123" s="110">
        <f t="shared" si="27"/>
        <v>71.350999999999985</v>
      </c>
      <c r="U123" s="111" t="str">
        <f t="shared" si="36"/>
        <v>normal</v>
      </c>
      <c r="V123" s="123">
        <f t="shared" si="28"/>
        <v>62.370999999999988</v>
      </c>
      <c r="W123" s="111" t="str">
        <f t="shared" si="37"/>
        <v>normal</v>
      </c>
      <c r="X123" s="110">
        <f t="shared" si="29"/>
        <v>53.390999999999991</v>
      </c>
      <c r="Y123" s="28" t="str">
        <f t="shared" si="38"/>
        <v>normal</v>
      </c>
    </row>
    <row r="124" spans="3:25" ht="14.5" x14ac:dyDescent="0.35">
      <c r="C124" s="65" t="s">
        <v>46</v>
      </c>
      <c r="D124" s="51"/>
      <c r="E124" s="51"/>
      <c r="F124" s="86">
        <v>48</v>
      </c>
      <c r="G124" s="86">
        <v>43.5</v>
      </c>
      <c r="H124" s="48"/>
      <c r="I124" s="48"/>
      <c r="J124" s="87">
        <v>55</v>
      </c>
      <c r="K124" s="87">
        <v>53</v>
      </c>
      <c r="L124" s="110">
        <f t="shared" si="30"/>
        <v>34.121000000000009</v>
      </c>
      <c r="M124" s="111" t="str">
        <f t="shared" si="31"/>
        <v>normal</v>
      </c>
      <c r="N124" s="110">
        <f t="shared" si="32"/>
        <v>52.08100000000001</v>
      </c>
      <c r="O124" s="125" t="e">
        <f>#REF!</f>
        <v>#REF!</v>
      </c>
      <c r="P124" s="110">
        <f t="shared" si="33"/>
        <v>34.121000000000009</v>
      </c>
      <c r="Q124" s="126">
        <f t="shared" si="34"/>
        <v>52.08100000000001</v>
      </c>
      <c r="R124" s="119">
        <f t="shared" si="35"/>
        <v>53</v>
      </c>
      <c r="S124" s="120">
        <f t="shared" si="26"/>
        <v>52.08100000000001</v>
      </c>
      <c r="T124" s="110">
        <f t="shared" si="27"/>
        <v>43.101000000000013</v>
      </c>
      <c r="U124" s="111" t="str">
        <f t="shared" si="36"/>
        <v>normal</v>
      </c>
      <c r="V124" s="123">
        <f t="shared" si="28"/>
        <v>34.121000000000009</v>
      </c>
      <c r="W124" s="111" t="str">
        <f t="shared" si="37"/>
        <v>normal</v>
      </c>
      <c r="X124" s="110">
        <f t="shared" si="29"/>
        <v>25.141000000000009</v>
      </c>
      <c r="Y124" s="28" t="str">
        <f t="shared" si="38"/>
        <v>normal</v>
      </c>
    </row>
    <row r="125" spans="3:25" ht="14.5" x14ac:dyDescent="0.35">
      <c r="C125" s="65" t="s">
        <v>47</v>
      </c>
      <c r="D125" s="51"/>
      <c r="E125" s="51"/>
      <c r="F125" s="86">
        <v>75</v>
      </c>
      <c r="G125" s="86">
        <v>71</v>
      </c>
      <c r="H125" s="48"/>
      <c r="I125" s="48"/>
      <c r="J125" s="87">
        <v>65</v>
      </c>
      <c r="K125" s="87">
        <v>74</v>
      </c>
      <c r="L125" s="110">
        <f t="shared" si="30"/>
        <v>55.500999999999998</v>
      </c>
      <c r="M125" s="111" t="str">
        <f t="shared" si="31"/>
        <v>normal</v>
      </c>
      <c r="N125" s="110">
        <f t="shared" si="32"/>
        <v>73.460999999999999</v>
      </c>
      <c r="O125" s="125" t="e">
        <f>#REF!</f>
        <v>#REF!</v>
      </c>
      <c r="P125" s="110">
        <f t="shared" si="33"/>
        <v>55.500999999999998</v>
      </c>
      <c r="Q125" s="126">
        <f t="shared" si="34"/>
        <v>73.460999999999999</v>
      </c>
      <c r="R125" s="119">
        <f t="shared" si="35"/>
        <v>74</v>
      </c>
      <c r="S125" s="120">
        <f t="shared" si="26"/>
        <v>73.460999999999999</v>
      </c>
      <c r="T125" s="110">
        <f t="shared" si="27"/>
        <v>64.480999999999995</v>
      </c>
      <c r="U125" s="111" t="str">
        <f t="shared" si="36"/>
        <v>normal</v>
      </c>
      <c r="V125" s="123">
        <f t="shared" si="28"/>
        <v>55.500999999999998</v>
      </c>
      <c r="W125" s="111" t="str">
        <f t="shared" si="37"/>
        <v>normal</v>
      </c>
      <c r="X125" s="110">
        <f t="shared" si="29"/>
        <v>46.521000000000001</v>
      </c>
      <c r="Y125" s="28" t="str">
        <f t="shared" si="38"/>
        <v>normal</v>
      </c>
    </row>
    <row r="126" spans="3:25" ht="14.5" x14ac:dyDescent="0.35">
      <c r="C126" s="65" t="s">
        <v>48</v>
      </c>
      <c r="D126" s="51"/>
      <c r="E126" s="51"/>
      <c r="F126" s="86">
        <v>73</v>
      </c>
      <c r="G126" s="86">
        <v>73</v>
      </c>
      <c r="H126" s="48"/>
      <c r="I126" s="48"/>
      <c r="J126" s="87">
        <v>95</v>
      </c>
      <c r="K126" s="87">
        <v>69</v>
      </c>
      <c r="L126" s="110">
        <f t="shared" si="30"/>
        <v>61.750999999999998</v>
      </c>
      <c r="M126" s="111" t="str">
        <f t="shared" si="31"/>
        <v>normal</v>
      </c>
      <c r="N126" s="110">
        <f t="shared" si="32"/>
        <v>79.710999999999999</v>
      </c>
      <c r="O126" s="125" t="e">
        <f>#REF!</f>
        <v>#REF!</v>
      </c>
      <c r="P126" s="110">
        <f t="shared" si="33"/>
        <v>61.750999999999998</v>
      </c>
      <c r="Q126" s="126">
        <f t="shared" si="34"/>
        <v>79.710999999999999</v>
      </c>
      <c r="R126" s="119">
        <f t="shared" si="35"/>
        <v>69</v>
      </c>
      <c r="S126" s="120">
        <f t="shared" si="26"/>
        <v>79.710999999999999</v>
      </c>
      <c r="T126" s="110">
        <f t="shared" si="27"/>
        <v>70.730999999999995</v>
      </c>
      <c r="U126" s="111" t="str">
        <f t="shared" si="36"/>
        <v>warning</v>
      </c>
      <c r="V126" s="123">
        <f t="shared" si="28"/>
        <v>61.750999999999998</v>
      </c>
      <c r="W126" s="111" t="str">
        <f t="shared" si="37"/>
        <v>normal</v>
      </c>
      <c r="X126" s="110">
        <f t="shared" si="29"/>
        <v>52.771000000000001</v>
      </c>
      <c r="Y126" s="28" t="str">
        <f t="shared" si="38"/>
        <v>normal</v>
      </c>
    </row>
    <row r="127" spans="3:25" ht="14.5" x14ac:dyDescent="0.35">
      <c r="C127" s="65" t="s">
        <v>214</v>
      </c>
      <c r="D127" s="51"/>
      <c r="E127" s="51"/>
      <c r="F127" s="86">
        <v>50</v>
      </c>
      <c r="G127" s="86">
        <v>59.5</v>
      </c>
      <c r="H127" s="48"/>
      <c r="I127" s="48"/>
      <c r="J127" s="87">
        <v>55</v>
      </c>
      <c r="K127" s="87">
        <v>59</v>
      </c>
      <c r="L127" s="110">
        <f t="shared" si="30"/>
        <v>40.121000000000002</v>
      </c>
      <c r="M127" s="111" t="str">
        <f t="shared" si="31"/>
        <v>normal</v>
      </c>
      <c r="N127" s="110">
        <f t="shared" si="32"/>
        <v>58.081000000000003</v>
      </c>
      <c r="O127" s="125" t="e">
        <f>#REF!</f>
        <v>#REF!</v>
      </c>
      <c r="P127" s="110">
        <f t="shared" si="33"/>
        <v>40.121000000000002</v>
      </c>
      <c r="Q127" s="126">
        <f t="shared" si="34"/>
        <v>58.081000000000003</v>
      </c>
      <c r="R127" s="119">
        <f t="shared" si="35"/>
        <v>59</v>
      </c>
      <c r="S127" s="120">
        <f t="shared" si="26"/>
        <v>58.081000000000003</v>
      </c>
      <c r="T127" s="110">
        <f t="shared" si="27"/>
        <v>49.100999999999999</v>
      </c>
      <c r="U127" s="111" t="str">
        <f t="shared" si="36"/>
        <v>normal</v>
      </c>
      <c r="V127" s="123">
        <f t="shared" si="28"/>
        <v>40.121000000000002</v>
      </c>
      <c r="W127" s="111" t="str">
        <f t="shared" si="37"/>
        <v>normal</v>
      </c>
      <c r="X127" s="110">
        <f t="shared" si="29"/>
        <v>31.141000000000002</v>
      </c>
      <c r="Y127" s="28" t="str">
        <f t="shared" si="38"/>
        <v>normal</v>
      </c>
    </row>
    <row r="128" spans="3:25" ht="14.5" x14ac:dyDescent="0.35">
      <c r="C128" s="65" t="s">
        <v>215</v>
      </c>
      <c r="D128" s="51"/>
      <c r="E128" s="51"/>
      <c r="F128" s="86">
        <v>98</v>
      </c>
      <c r="G128" s="86">
        <v>80</v>
      </c>
      <c r="H128" s="48"/>
      <c r="I128" s="48"/>
      <c r="J128" s="87">
        <v>100</v>
      </c>
      <c r="K128" s="87">
        <v>78</v>
      </c>
      <c r="L128" s="110">
        <f t="shared" si="30"/>
        <v>73.251000000000005</v>
      </c>
      <c r="M128" s="111" t="str">
        <f t="shared" si="31"/>
        <v>normal</v>
      </c>
      <c r="N128" s="110">
        <f t="shared" si="32"/>
        <v>91.210999999999999</v>
      </c>
      <c r="O128" s="125" t="e">
        <f>#REF!</f>
        <v>#REF!</v>
      </c>
      <c r="P128" s="110">
        <f t="shared" si="33"/>
        <v>73.251000000000005</v>
      </c>
      <c r="Q128" s="126">
        <f t="shared" si="34"/>
        <v>91.210999999999999</v>
      </c>
      <c r="R128" s="119">
        <f t="shared" si="35"/>
        <v>78</v>
      </c>
      <c r="S128" s="120">
        <f t="shared" si="26"/>
        <v>91.210999999999999</v>
      </c>
      <c r="T128" s="110">
        <f t="shared" si="27"/>
        <v>82.230999999999995</v>
      </c>
      <c r="U128" s="111" t="str">
        <f t="shared" si="36"/>
        <v>warning</v>
      </c>
      <c r="V128" s="123">
        <f t="shared" si="28"/>
        <v>73.251000000000005</v>
      </c>
      <c r="W128" s="111" t="str">
        <f t="shared" si="37"/>
        <v>normal</v>
      </c>
      <c r="X128" s="110">
        <f t="shared" si="29"/>
        <v>64.271000000000001</v>
      </c>
      <c r="Y128" s="28" t="str">
        <f t="shared" si="38"/>
        <v>normal</v>
      </c>
    </row>
    <row r="129" spans="3:25" ht="14.5" x14ac:dyDescent="0.35">
      <c r="C129" s="65" t="s">
        <v>216</v>
      </c>
      <c r="D129" s="51"/>
      <c r="E129" s="51"/>
      <c r="F129" s="86">
        <v>98</v>
      </c>
      <c r="G129" s="86">
        <v>80</v>
      </c>
      <c r="H129" s="48"/>
      <c r="I129" s="48"/>
      <c r="J129" s="87">
        <v>95</v>
      </c>
      <c r="K129" s="87">
        <v>79</v>
      </c>
      <c r="L129" s="110">
        <f t="shared" si="30"/>
        <v>72.251000000000005</v>
      </c>
      <c r="M129" s="111" t="str">
        <f t="shared" si="31"/>
        <v>normal</v>
      </c>
      <c r="N129" s="110">
        <f t="shared" si="32"/>
        <v>90.210999999999999</v>
      </c>
      <c r="O129" s="125" t="e">
        <f>#REF!</f>
        <v>#REF!</v>
      </c>
      <c r="P129" s="110">
        <f t="shared" si="33"/>
        <v>72.251000000000005</v>
      </c>
      <c r="Q129" s="126">
        <f t="shared" si="34"/>
        <v>90.210999999999999</v>
      </c>
      <c r="R129" s="119">
        <f t="shared" si="35"/>
        <v>79</v>
      </c>
      <c r="S129" s="120">
        <f t="shared" si="26"/>
        <v>90.210999999999999</v>
      </c>
      <c r="T129" s="110">
        <f t="shared" si="27"/>
        <v>81.230999999999995</v>
      </c>
      <c r="U129" s="111" t="str">
        <f t="shared" si="36"/>
        <v>warning</v>
      </c>
      <c r="V129" s="123">
        <f t="shared" si="28"/>
        <v>72.251000000000005</v>
      </c>
      <c r="W129" s="111" t="str">
        <f t="shared" si="37"/>
        <v>normal</v>
      </c>
      <c r="X129" s="110">
        <f t="shared" si="29"/>
        <v>63.271000000000001</v>
      </c>
      <c r="Y129" s="28" t="str">
        <f t="shared" si="38"/>
        <v>normal</v>
      </c>
    </row>
    <row r="130" spans="3:25" ht="14.5" x14ac:dyDescent="0.35">
      <c r="C130" s="65" t="s">
        <v>217</v>
      </c>
      <c r="D130" s="51"/>
      <c r="E130" s="51"/>
      <c r="F130" s="86">
        <v>70</v>
      </c>
      <c r="G130" s="86">
        <v>61.5</v>
      </c>
      <c r="H130" s="48"/>
      <c r="I130" s="48"/>
      <c r="J130" s="87">
        <v>65</v>
      </c>
      <c r="K130" s="87">
        <v>67</v>
      </c>
      <c r="L130" s="110">
        <f t="shared" si="30"/>
        <v>50.130999999999993</v>
      </c>
      <c r="M130" s="111" t="str">
        <f t="shared" si="31"/>
        <v>normal</v>
      </c>
      <c r="N130" s="110">
        <f t="shared" si="32"/>
        <v>68.090999999999994</v>
      </c>
      <c r="O130" s="125" t="e">
        <f>#REF!</f>
        <v>#REF!</v>
      </c>
      <c r="P130" s="110">
        <f t="shared" si="33"/>
        <v>50.130999999999993</v>
      </c>
      <c r="Q130" s="126">
        <f t="shared" si="34"/>
        <v>68.090999999999994</v>
      </c>
      <c r="R130" s="119">
        <f t="shared" si="35"/>
        <v>67</v>
      </c>
      <c r="S130" s="120">
        <f t="shared" si="26"/>
        <v>68.090999999999994</v>
      </c>
      <c r="T130" s="110">
        <f t="shared" si="27"/>
        <v>59.11099999999999</v>
      </c>
      <c r="U130" s="111" t="str">
        <f t="shared" si="36"/>
        <v>normal</v>
      </c>
      <c r="V130" s="123">
        <f t="shared" si="28"/>
        <v>50.130999999999993</v>
      </c>
      <c r="W130" s="111" t="str">
        <f t="shared" si="37"/>
        <v>normal</v>
      </c>
      <c r="X130" s="110">
        <f t="shared" si="29"/>
        <v>41.150999999999996</v>
      </c>
      <c r="Y130" s="28" t="str">
        <f t="shared" si="38"/>
        <v>normal</v>
      </c>
    </row>
    <row r="131" spans="3:25" ht="14.5" x14ac:dyDescent="0.35">
      <c r="C131" s="65" t="s">
        <v>218</v>
      </c>
      <c r="D131" s="51"/>
      <c r="E131" s="51"/>
      <c r="F131" s="86">
        <v>28</v>
      </c>
      <c r="G131" s="86">
        <v>48</v>
      </c>
      <c r="H131" s="48"/>
      <c r="I131" s="48"/>
      <c r="J131" s="87">
        <v>60</v>
      </c>
      <c r="K131" s="87">
        <v>56</v>
      </c>
      <c r="L131" s="110">
        <f t="shared" si="30"/>
        <v>32.250999999999998</v>
      </c>
      <c r="M131" s="111" t="str">
        <f t="shared" si="31"/>
        <v>normal</v>
      </c>
      <c r="N131" s="110">
        <f t="shared" si="32"/>
        <v>50.210999999999999</v>
      </c>
      <c r="O131" s="125" t="e">
        <f>#REF!</f>
        <v>#REF!</v>
      </c>
      <c r="P131" s="110">
        <f t="shared" si="33"/>
        <v>32.250999999999998</v>
      </c>
      <c r="Q131" s="126">
        <f t="shared" si="34"/>
        <v>50.210999999999999</v>
      </c>
      <c r="R131" s="119">
        <f t="shared" si="35"/>
        <v>56</v>
      </c>
      <c r="S131" s="120">
        <f t="shared" si="26"/>
        <v>50.210999999999999</v>
      </c>
      <c r="T131" s="110">
        <f t="shared" si="27"/>
        <v>41.230999999999995</v>
      </c>
      <c r="U131" s="111" t="str">
        <f t="shared" si="36"/>
        <v>normal</v>
      </c>
      <c r="V131" s="123">
        <f t="shared" si="28"/>
        <v>32.250999999999998</v>
      </c>
      <c r="W131" s="111" t="str">
        <f t="shared" si="37"/>
        <v>normal</v>
      </c>
      <c r="X131" s="110">
        <f t="shared" si="29"/>
        <v>23.270999999999997</v>
      </c>
      <c r="Y131" s="28" t="str">
        <f t="shared" si="38"/>
        <v>normal</v>
      </c>
    </row>
    <row r="132" spans="3:25" ht="14.5" x14ac:dyDescent="0.35">
      <c r="C132" s="65" t="s">
        <v>219</v>
      </c>
      <c r="D132" s="51"/>
      <c r="E132" s="51"/>
      <c r="F132" s="86">
        <v>75</v>
      </c>
      <c r="G132" s="86">
        <v>72.5</v>
      </c>
      <c r="H132" s="48"/>
      <c r="I132" s="48"/>
      <c r="J132" s="87">
        <v>85</v>
      </c>
      <c r="K132" s="87">
        <v>72</v>
      </c>
      <c r="L132" s="110">
        <f t="shared" si="30"/>
        <v>60.381000000000007</v>
      </c>
      <c r="M132" s="111" t="str">
        <f t="shared" si="31"/>
        <v>normal</v>
      </c>
      <c r="N132" s="110">
        <f t="shared" si="32"/>
        <v>78.341000000000008</v>
      </c>
      <c r="O132" s="125" t="e">
        <f>#REF!</f>
        <v>#REF!</v>
      </c>
      <c r="P132" s="110">
        <f t="shared" si="33"/>
        <v>60.381000000000007</v>
      </c>
      <c r="Q132" s="126">
        <f t="shared" si="34"/>
        <v>78.341000000000008</v>
      </c>
      <c r="R132" s="119">
        <f t="shared" si="35"/>
        <v>72</v>
      </c>
      <c r="S132" s="120">
        <f t="shared" si="26"/>
        <v>78.341000000000008</v>
      </c>
      <c r="T132" s="110">
        <f t="shared" si="27"/>
        <v>69.361000000000004</v>
      </c>
      <c r="U132" s="111" t="str">
        <f t="shared" si="36"/>
        <v>normal</v>
      </c>
      <c r="V132" s="123">
        <f t="shared" si="28"/>
        <v>60.381000000000007</v>
      </c>
      <c r="W132" s="111" t="str">
        <f t="shared" si="37"/>
        <v>normal</v>
      </c>
      <c r="X132" s="110">
        <f t="shared" si="29"/>
        <v>51.40100000000001</v>
      </c>
      <c r="Y132" s="28" t="str">
        <f t="shared" si="38"/>
        <v>normal</v>
      </c>
    </row>
    <row r="133" spans="3:25" ht="14.5" x14ac:dyDescent="0.35">
      <c r="C133" s="65" t="s">
        <v>220</v>
      </c>
      <c r="D133" s="51"/>
      <c r="E133" s="51"/>
      <c r="F133" s="86">
        <v>15</v>
      </c>
      <c r="G133" s="86">
        <v>52</v>
      </c>
      <c r="H133" s="48"/>
      <c r="I133" s="48"/>
      <c r="J133" s="87">
        <v>50</v>
      </c>
      <c r="K133" s="87">
        <v>48</v>
      </c>
      <c r="L133" s="110">
        <f t="shared" si="30"/>
        <v>25.500999999999998</v>
      </c>
      <c r="M133" s="111" t="str">
        <f t="shared" si="31"/>
        <v>normal</v>
      </c>
      <c r="N133" s="110">
        <f t="shared" si="32"/>
        <v>43.460999999999999</v>
      </c>
      <c r="O133" s="125" t="e">
        <f>#REF!</f>
        <v>#REF!</v>
      </c>
      <c r="P133" s="110">
        <f t="shared" si="33"/>
        <v>25.500999999999998</v>
      </c>
      <c r="Q133" s="126">
        <f t="shared" si="34"/>
        <v>43.460999999999999</v>
      </c>
      <c r="R133" s="119">
        <f t="shared" si="35"/>
        <v>48</v>
      </c>
      <c r="S133" s="120">
        <f t="shared" si="26"/>
        <v>43.460999999999999</v>
      </c>
      <c r="T133" s="110">
        <f t="shared" si="27"/>
        <v>34.480999999999995</v>
      </c>
      <c r="U133" s="111" t="str">
        <f t="shared" si="36"/>
        <v>normal</v>
      </c>
      <c r="V133" s="123">
        <f t="shared" si="28"/>
        <v>25.500999999999998</v>
      </c>
      <c r="W133" s="111" t="str">
        <f t="shared" si="37"/>
        <v>normal</v>
      </c>
      <c r="X133" s="110">
        <f t="shared" si="29"/>
        <v>16.520999999999997</v>
      </c>
      <c r="Y133" s="28" t="str">
        <f t="shared" si="38"/>
        <v>normal</v>
      </c>
    </row>
    <row r="134" spans="3:25" s="10" customFormat="1" ht="15" thickBot="1" x14ac:dyDescent="0.4">
      <c r="C134" s="35"/>
      <c r="D134" s="36"/>
      <c r="E134" s="36"/>
      <c r="F134" s="36"/>
      <c r="G134" s="36"/>
      <c r="I134" s="11"/>
      <c r="J134" s="11"/>
      <c r="L134" s="37"/>
      <c r="O134" s="59" t="e">
        <f>AVERAGE(O106:O127)</f>
        <v>#REF!</v>
      </c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3:25" ht="15" thickTop="1" x14ac:dyDescent="0.35">
      <c r="C135" s="1" t="s">
        <v>49</v>
      </c>
      <c r="D135" s="1" t="s">
        <v>50</v>
      </c>
      <c r="E135" s="1" t="s">
        <v>51</v>
      </c>
      <c r="F135" s="1" t="s">
        <v>52</v>
      </c>
      <c r="G135" s="1" t="s">
        <v>53</v>
      </c>
      <c r="L135" s="10"/>
      <c r="M135" s="10"/>
      <c r="N135" s="10"/>
      <c r="U135" s="34"/>
      <c r="V135" s="34"/>
      <c r="W135" s="34"/>
      <c r="X135" s="34"/>
      <c r="Y135" s="34"/>
    </row>
    <row r="136" spans="3:25" ht="14.5" x14ac:dyDescent="0.35">
      <c r="C136" s="88" t="s">
        <v>102</v>
      </c>
      <c r="D136" s="89">
        <v>64.17</v>
      </c>
      <c r="E136" s="89">
        <v>0.49</v>
      </c>
      <c r="F136" s="90">
        <v>130.94999999999999</v>
      </c>
      <c r="G136" s="90">
        <v>0</v>
      </c>
      <c r="H136" s="40"/>
      <c r="I136" s="40"/>
      <c r="J136" s="40"/>
      <c r="K136" s="40"/>
      <c r="L136" s="10"/>
      <c r="M136" s="10"/>
      <c r="N136" s="10"/>
      <c r="O136" s="10"/>
      <c r="P136" s="10"/>
      <c r="Q136" s="10"/>
    </row>
    <row r="137" spans="3:25" ht="14.5" x14ac:dyDescent="0.35">
      <c r="C137" s="4" t="s">
        <v>107</v>
      </c>
      <c r="D137" s="91">
        <v>6.08</v>
      </c>
      <c r="E137" s="91">
        <v>2.5499999999999998</v>
      </c>
      <c r="F137" s="91">
        <v>2.39</v>
      </c>
      <c r="G137" s="91">
        <v>1.7999999999999999E-2</v>
      </c>
      <c r="H137" s="41"/>
      <c r="I137" s="41"/>
      <c r="J137" s="41"/>
      <c r="K137" s="41"/>
    </row>
    <row r="138" spans="3:25" ht="14.5" x14ac:dyDescent="0.35">
      <c r="C138" s="4" t="s">
        <v>109</v>
      </c>
      <c r="D138" s="91">
        <v>7.54</v>
      </c>
      <c r="E138" s="91">
        <v>2.5499999999999998</v>
      </c>
      <c r="F138" s="91">
        <v>2.96</v>
      </c>
      <c r="G138" s="91">
        <v>4.0000000000000001E-3</v>
      </c>
      <c r="H138" s="41"/>
      <c r="I138" s="41"/>
      <c r="J138" s="41"/>
      <c r="K138" s="41"/>
      <c r="L138" s="10"/>
    </row>
    <row r="139" spans="3:25" ht="14.5" x14ac:dyDescent="0.35">
      <c r="C139" s="4" t="s">
        <v>111</v>
      </c>
      <c r="D139" s="91">
        <v>-5.63</v>
      </c>
      <c r="E139" s="91">
        <v>2.5499999999999998</v>
      </c>
      <c r="F139" s="91">
        <v>-2.21</v>
      </c>
      <c r="G139" s="91">
        <v>2.8000000000000001E-2</v>
      </c>
      <c r="H139" s="41"/>
      <c r="I139" s="41"/>
      <c r="J139" s="41"/>
      <c r="K139" s="41"/>
      <c r="L139" s="10"/>
    </row>
    <row r="140" spans="3:25" ht="14.5" x14ac:dyDescent="0.35">
      <c r="C140" s="4" t="s">
        <v>113</v>
      </c>
      <c r="D140" s="91">
        <v>9.2899999999999991</v>
      </c>
      <c r="E140" s="91">
        <v>2.5499999999999998</v>
      </c>
      <c r="F140" s="91">
        <v>3.65</v>
      </c>
      <c r="G140" s="91">
        <v>0</v>
      </c>
      <c r="H140" s="41"/>
      <c r="I140" s="41"/>
      <c r="J140" s="41"/>
      <c r="K140" s="41"/>
      <c r="L140" s="10"/>
    </row>
    <row r="141" spans="3:25" ht="15.75" customHeight="1" x14ac:dyDescent="0.35">
      <c r="C141" s="4" t="s">
        <v>115</v>
      </c>
      <c r="D141" s="91">
        <v>17.5</v>
      </c>
      <c r="E141" s="91">
        <v>2.5499999999999998</v>
      </c>
      <c r="F141" s="91">
        <v>6.87</v>
      </c>
      <c r="G141" s="91">
        <v>0</v>
      </c>
      <c r="L141" s="10"/>
    </row>
    <row r="142" spans="3:25" ht="15.75" customHeight="1" x14ac:dyDescent="0.35">
      <c r="C142" s="4" t="s">
        <v>116</v>
      </c>
      <c r="D142" s="91">
        <v>6.5</v>
      </c>
      <c r="E142" s="91">
        <v>2.5499999999999998</v>
      </c>
      <c r="F142" s="91">
        <v>2.5499999999999998</v>
      </c>
      <c r="G142" s="91">
        <v>1.2E-2</v>
      </c>
      <c r="H142" s="40"/>
      <c r="I142" s="40"/>
      <c r="J142" s="40"/>
      <c r="K142" s="40"/>
    </row>
    <row r="143" spans="3:25" ht="15.75" customHeight="1" x14ac:dyDescent="0.35">
      <c r="C143" s="4" t="s">
        <v>118</v>
      </c>
      <c r="D143" s="91">
        <v>22.71</v>
      </c>
      <c r="E143" s="91">
        <v>2.5499999999999998</v>
      </c>
      <c r="F143" s="91">
        <v>8.92</v>
      </c>
      <c r="G143" s="91">
        <v>0</v>
      </c>
      <c r="H143" s="40"/>
      <c r="I143" s="40"/>
      <c r="J143" s="40"/>
      <c r="K143" s="40"/>
    </row>
    <row r="144" spans="3:25" ht="15.75" customHeight="1" x14ac:dyDescent="0.35">
      <c r="C144" s="4" t="s">
        <v>120</v>
      </c>
      <c r="D144" s="91">
        <v>9.4600000000000009</v>
      </c>
      <c r="E144" s="91">
        <v>2.5499999999999998</v>
      </c>
      <c r="F144" s="91">
        <v>3.71</v>
      </c>
      <c r="G144" s="91">
        <v>0</v>
      </c>
      <c r="H144" s="40"/>
      <c r="I144" s="40"/>
      <c r="J144" s="40"/>
      <c r="K144" s="40"/>
    </row>
    <row r="145" spans="1:26" ht="15.75" customHeight="1" x14ac:dyDescent="0.35">
      <c r="C145" s="4" t="s">
        <v>122</v>
      </c>
      <c r="D145" s="91">
        <v>-12.25</v>
      </c>
      <c r="E145" s="91">
        <v>2.5499999999999998</v>
      </c>
      <c r="F145" s="91">
        <v>-4.8099999999999996</v>
      </c>
      <c r="G145" s="91">
        <v>0</v>
      </c>
      <c r="H145" s="40"/>
      <c r="I145" s="40"/>
      <c r="J145" s="40"/>
      <c r="K145" s="40"/>
    </row>
    <row r="146" spans="1:26" ht="15.75" customHeight="1" x14ac:dyDescent="0.35">
      <c r="C146" s="4" t="s">
        <v>124</v>
      </c>
      <c r="D146" s="91">
        <v>-8.34</v>
      </c>
      <c r="E146" s="91">
        <v>2.5499999999999998</v>
      </c>
      <c r="F146" s="91">
        <v>-3.27</v>
      </c>
      <c r="G146" s="91">
        <v>1E-3</v>
      </c>
    </row>
    <row r="147" spans="1:26" ht="15.75" customHeight="1" x14ac:dyDescent="0.35">
      <c r="C147" s="4" t="s">
        <v>125</v>
      </c>
      <c r="D147" s="91">
        <v>-4.38</v>
      </c>
      <c r="E147" s="91">
        <v>2.5499999999999998</v>
      </c>
      <c r="F147" s="91">
        <v>-1.72</v>
      </c>
      <c r="G147" s="91">
        <v>8.6999999999999994E-2</v>
      </c>
    </row>
    <row r="148" spans="1:26" ht="15.75" customHeight="1" x14ac:dyDescent="0.35">
      <c r="C148" s="4" t="s">
        <v>126</v>
      </c>
      <c r="D148" s="91">
        <v>18.579999999999998</v>
      </c>
      <c r="E148" s="91">
        <v>2.5499999999999998</v>
      </c>
      <c r="F148" s="91">
        <v>7.3</v>
      </c>
      <c r="G148" s="91">
        <v>0</v>
      </c>
    </row>
    <row r="149" spans="1:26" ht="15.75" customHeight="1" x14ac:dyDescent="0.35">
      <c r="C149" s="4" t="s">
        <v>127</v>
      </c>
      <c r="D149" s="91">
        <v>-23.42</v>
      </c>
      <c r="E149" s="91">
        <v>2.5499999999999998</v>
      </c>
      <c r="F149" s="91">
        <v>-9.1999999999999993</v>
      </c>
      <c r="G149" s="91">
        <v>0</v>
      </c>
    </row>
    <row r="150" spans="1:26" ht="15.75" customHeight="1" x14ac:dyDescent="0.35">
      <c r="C150" s="4" t="s">
        <v>128</v>
      </c>
      <c r="D150" s="91">
        <v>-2.54</v>
      </c>
      <c r="E150" s="91">
        <v>2.5499999999999998</v>
      </c>
      <c r="F150" s="91">
        <v>-1</v>
      </c>
      <c r="G150" s="91">
        <v>0.31900000000000001</v>
      </c>
    </row>
    <row r="151" spans="1:26" ht="15.75" customHeight="1" x14ac:dyDescent="0.35">
      <c r="C151" s="4" t="s">
        <v>129</v>
      </c>
      <c r="D151" s="91">
        <v>-35.630000000000003</v>
      </c>
      <c r="E151" s="91">
        <v>2.5499999999999998</v>
      </c>
      <c r="F151" s="91">
        <v>-13.99</v>
      </c>
      <c r="G151" s="91">
        <v>0</v>
      </c>
    </row>
    <row r="152" spans="1:26" ht="15.75" customHeight="1" x14ac:dyDescent="0.35">
      <c r="C152" s="4" t="s">
        <v>130</v>
      </c>
      <c r="D152" s="91">
        <v>0</v>
      </c>
      <c r="E152" s="91">
        <v>2.5499999999999998</v>
      </c>
      <c r="F152" s="91">
        <v>0</v>
      </c>
      <c r="G152" s="91">
        <v>0.999</v>
      </c>
    </row>
    <row r="153" spans="1:26" ht="15.75" customHeight="1" x14ac:dyDescent="0.35">
      <c r="C153" s="4" t="s">
        <v>131</v>
      </c>
      <c r="D153" s="91">
        <v>0.87</v>
      </c>
      <c r="E153" s="91">
        <v>2.5499999999999998</v>
      </c>
      <c r="F153" s="91">
        <v>0.34</v>
      </c>
      <c r="G153" s="91">
        <v>0.73199999999999998</v>
      </c>
    </row>
    <row r="154" spans="1:26" ht="15.75" customHeight="1" x14ac:dyDescent="0.35">
      <c r="C154" s="4" t="s">
        <v>132</v>
      </c>
      <c r="D154" s="91">
        <v>6.08</v>
      </c>
      <c r="E154" s="91">
        <v>2.5499999999999998</v>
      </c>
      <c r="F154" s="91">
        <v>2.39</v>
      </c>
      <c r="G154" s="91">
        <v>1.7999999999999999E-2</v>
      </c>
    </row>
    <row r="155" spans="1:26" s="10" customFormat="1" ht="15.75" customHeight="1" x14ac:dyDescent="0.35">
      <c r="A155" s="11"/>
      <c r="B155" s="11"/>
      <c r="C155" s="4" t="s">
        <v>133</v>
      </c>
      <c r="D155" s="91">
        <v>-18.63</v>
      </c>
      <c r="E155" s="91">
        <v>2.5499999999999998</v>
      </c>
      <c r="F155" s="91">
        <v>-7.32</v>
      </c>
      <c r="G155" s="91">
        <v>0</v>
      </c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s="10" customFormat="1" ht="15.75" customHeight="1" x14ac:dyDescent="0.35">
      <c r="A156" s="11"/>
      <c r="B156" s="11"/>
      <c r="C156" s="4" t="s">
        <v>134</v>
      </c>
      <c r="D156" s="91">
        <v>8.8699999999999992</v>
      </c>
      <c r="E156" s="91">
        <v>2.5499999999999998</v>
      </c>
      <c r="F156" s="91">
        <v>3.48</v>
      </c>
      <c r="G156" s="91">
        <v>1E-3</v>
      </c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s="10" customFormat="1" ht="15.75" customHeight="1" x14ac:dyDescent="0.35">
      <c r="A157" s="11"/>
      <c r="B157" s="11"/>
      <c r="C157" s="4" t="s">
        <v>135</v>
      </c>
      <c r="D157" s="91">
        <v>5.79</v>
      </c>
      <c r="E157" s="91">
        <v>2.5499999999999998</v>
      </c>
      <c r="F157" s="91">
        <v>2.27</v>
      </c>
      <c r="G157" s="91">
        <v>2.4E-2</v>
      </c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s="10" customFormat="1" ht="15.75" customHeight="1" x14ac:dyDescent="0.35">
      <c r="A158" s="11"/>
      <c r="B158" s="11"/>
      <c r="C158" s="4" t="s">
        <v>250</v>
      </c>
      <c r="D158" s="91">
        <v>-16.420000000000002</v>
      </c>
      <c r="E158" s="91">
        <v>2.5499999999999998</v>
      </c>
      <c r="F158" s="91">
        <v>-6.45</v>
      </c>
      <c r="G158" s="91">
        <v>0</v>
      </c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s="10" customFormat="1" ht="15.75" customHeight="1" x14ac:dyDescent="0.35">
      <c r="A159" s="11"/>
      <c r="B159" s="11"/>
      <c r="C159" s="4" t="s">
        <v>251</v>
      </c>
      <c r="D159" s="91">
        <v>20.04</v>
      </c>
      <c r="E159" s="91">
        <v>2.5499999999999998</v>
      </c>
      <c r="F159" s="91">
        <v>7.87</v>
      </c>
      <c r="G159" s="91">
        <v>0</v>
      </c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s="10" customFormat="1" ht="15.75" customHeight="1" x14ac:dyDescent="0.35">
      <c r="A160" s="11"/>
      <c r="B160" s="11"/>
      <c r="C160" s="4" t="s">
        <v>252</v>
      </c>
      <c r="D160" s="91">
        <v>19.87</v>
      </c>
      <c r="E160" s="91">
        <v>2.5499999999999998</v>
      </c>
      <c r="F160" s="91">
        <v>7.8</v>
      </c>
      <c r="G160" s="91">
        <v>0</v>
      </c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s="10" customFormat="1" ht="15.75" customHeight="1" x14ac:dyDescent="0.35">
      <c r="A161" s="11"/>
      <c r="B161" s="11"/>
      <c r="C161" s="4" t="s">
        <v>253</v>
      </c>
      <c r="D161" s="91">
        <v>4.21</v>
      </c>
      <c r="E161" s="91">
        <v>2.5499999999999998</v>
      </c>
      <c r="F161" s="91">
        <v>1.65</v>
      </c>
      <c r="G161" s="91">
        <v>0.10100000000000001</v>
      </c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s="10" customFormat="1" ht="15.75" customHeight="1" x14ac:dyDescent="0.35">
      <c r="A162" s="11"/>
      <c r="B162" s="11"/>
      <c r="C162" s="4" t="s">
        <v>254</v>
      </c>
      <c r="D162" s="91">
        <v>-23.71</v>
      </c>
      <c r="E162" s="91">
        <v>2.5499999999999998</v>
      </c>
      <c r="F162" s="91">
        <v>-9.31</v>
      </c>
      <c r="G162" s="91">
        <v>0</v>
      </c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s="10" customFormat="1" ht="15.75" customHeight="1" x14ac:dyDescent="0.35">
      <c r="A163" s="11"/>
      <c r="B163" s="11"/>
      <c r="C163" s="4" t="s">
        <v>255</v>
      </c>
      <c r="D163" s="91">
        <v>9.5399999999999991</v>
      </c>
      <c r="E163" s="91">
        <v>2.5499999999999998</v>
      </c>
      <c r="F163" s="91">
        <v>3.75</v>
      </c>
      <c r="G163" s="91">
        <v>0</v>
      </c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s="10" customFormat="1" ht="15.75" customHeight="1" thickBot="1" x14ac:dyDescent="0.4">
      <c r="A164" s="11"/>
      <c r="B164" s="11"/>
      <c r="C164" s="4" t="s">
        <v>256</v>
      </c>
      <c r="D164" s="91">
        <v>-21.96</v>
      </c>
      <c r="E164" s="91">
        <v>2.5499999999999998</v>
      </c>
      <c r="F164" s="91">
        <v>-8.6199999999999992</v>
      </c>
      <c r="G164" s="91">
        <v>0</v>
      </c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s="10" customFormat="1" ht="15.75" customHeight="1" x14ac:dyDescent="0.35">
      <c r="A165" s="11"/>
      <c r="B165" s="11"/>
      <c r="C165" s="42" t="s">
        <v>136</v>
      </c>
      <c r="D165" s="92">
        <v>2.9239999999999999</v>
      </c>
      <c r="E165" s="92">
        <v>0.69299999999999995</v>
      </c>
      <c r="F165" s="92">
        <v>4.22</v>
      </c>
      <c r="G165" s="92">
        <v>0</v>
      </c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s="10" customFormat="1" ht="15.75" customHeight="1" x14ac:dyDescent="0.35">
      <c r="A166" s="11"/>
      <c r="B166" s="11"/>
      <c r="C166" s="43" t="s">
        <v>137</v>
      </c>
      <c r="D166" s="92">
        <v>-6.665</v>
      </c>
      <c r="E166" s="92">
        <v>0.69299999999999995</v>
      </c>
      <c r="F166" s="92">
        <v>-9.6199999999999992</v>
      </c>
      <c r="G166" s="92">
        <v>0</v>
      </c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s="10" customFormat="1" ht="15.75" customHeight="1" thickBot="1" x14ac:dyDescent="0.4">
      <c r="A167" s="11"/>
      <c r="B167" s="11"/>
      <c r="C167" s="44" t="s">
        <v>138</v>
      </c>
      <c r="D167" s="92">
        <v>3.7410000000000001</v>
      </c>
      <c r="E167" s="92">
        <v>0.69299999999999995</v>
      </c>
      <c r="F167" s="92">
        <v>5.4</v>
      </c>
      <c r="G167" s="92">
        <v>0</v>
      </c>
      <c r="I167" s="40" t="s">
        <v>56</v>
      </c>
      <c r="J167" s="97">
        <v>0.90100000000000002</v>
      </c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s="10" customFormat="1" ht="17" customHeight="1" x14ac:dyDescent="0.35">
      <c r="A168" s="11"/>
      <c r="B168" s="11"/>
      <c r="C168" s="155" t="s">
        <v>139</v>
      </c>
      <c r="D168" s="94">
        <v>-1.67</v>
      </c>
      <c r="E168" s="94">
        <v>3.6</v>
      </c>
      <c r="F168" s="94">
        <v>-0.46</v>
      </c>
      <c r="G168" s="94">
        <v>0.64300000000000002</v>
      </c>
      <c r="I168" s="40" t="s">
        <v>58</v>
      </c>
      <c r="J168" s="97">
        <v>0.79700000000000004</v>
      </c>
      <c r="L168" s="11"/>
      <c r="M168" s="11"/>
      <c r="N168" s="95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27.65" customHeight="1" x14ac:dyDescent="0.35">
      <c r="C169" s="155" t="s">
        <v>142</v>
      </c>
      <c r="D169" s="91">
        <v>-0.38</v>
      </c>
      <c r="E169" s="91">
        <v>3.6</v>
      </c>
      <c r="F169" s="91">
        <v>-0.11</v>
      </c>
      <c r="G169" s="91">
        <v>0.91600000000000004</v>
      </c>
      <c r="I169" s="241" t="s">
        <v>60</v>
      </c>
      <c r="J169" s="242">
        <v>8.98</v>
      </c>
    </row>
    <row r="170" spans="1:26" ht="42" customHeight="1" x14ac:dyDescent="0.35">
      <c r="C170" s="155" t="s">
        <v>145</v>
      </c>
      <c r="D170" s="91">
        <v>8.41</v>
      </c>
      <c r="E170" s="91">
        <v>3.6</v>
      </c>
      <c r="F170" s="91">
        <v>2.34</v>
      </c>
      <c r="G170" s="91">
        <v>2.1000000000000001E-2</v>
      </c>
      <c r="I170" s="67"/>
      <c r="J170" s="67"/>
      <c r="K170" s="67"/>
    </row>
    <row r="171" spans="1:26" ht="15.75" customHeight="1" x14ac:dyDescent="0.35">
      <c r="C171" s="155" t="s">
        <v>148</v>
      </c>
      <c r="D171" s="91">
        <v>-1.63</v>
      </c>
      <c r="E171" s="91">
        <v>3.6</v>
      </c>
      <c r="F171" s="91">
        <v>-0.45</v>
      </c>
      <c r="G171" s="91">
        <v>0.65100000000000002</v>
      </c>
      <c r="I171" s="67"/>
      <c r="J171" s="67"/>
      <c r="K171" s="67"/>
    </row>
    <row r="172" spans="1:26" ht="37.25" customHeight="1" x14ac:dyDescent="0.35">
      <c r="C172" s="155" t="s">
        <v>151</v>
      </c>
      <c r="D172" s="91">
        <v>0.03</v>
      </c>
      <c r="E172" s="91">
        <v>3.6</v>
      </c>
      <c r="F172" s="91">
        <v>0.01</v>
      </c>
      <c r="G172" s="91">
        <v>0.99199999999999999</v>
      </c>
    </row>
    <row r="173" spans="1:26" ht="34.75" customHeight="1" x14ac:dyDescent="0.35">
      <c r="C173" s="155" t="s">
        <v>154</v>
      </c>
      <c r="D173" s="91">
        <v>1.66</v>
      </c>
      <c r="E173" s="91">
        <v>3.6</v>
      </c>
      <c r="F173" s="91">
        <v>0.46</v>
      </c>
      <c r="G173" s="91">
        <v>0.64600000000000002</v>
      </c>
    </row>
    <row r="174" spans="1:26" ht="15.75" customHeight="1" x14ac:dyDescent="0.35">
      <c r="C174" s="155" t="s">
        <v>157</v>
      </c>
      <c r="D174" s="91">
        <v>-6.42</v>
      </c>
      <c r="E174" s="91">
        <v>3.6</v>
      </c>
      <c r="F174" s="91">
        <v>-1.78</v>
      </c>
      <c r="G174" s="91">
        <v>7.5999999999999998E-2</v>
      </c>
    </row>
    <row r="175" spans="1:26" ht="15.75" customHeight="1" x14ac:dyDescent="0.35">
      <c r="C175" s="155" t="s">
        <v>160</v>
      </c>
      <c r="D175" s="91">
        <v>0.57999999999999996</v>
      </c>
      <c r="E175" s="91">
        <v>3.6</v>
      </c>
      <c r="F175" s="91">
        <v>0.16</v>
      </c>
      <c r="G175" s="91">
        <v>0.873</v>
      </c>
    </row>
    <row r="176" spans="1:26" s="10" customFormat="1" ht="15.75" customHeight="1" x14ac:dyDescent="0.35">
      <c r="A176" s="11"/>
      <c r="B176" s="11"/>
      <c r="C176" s="155" t="s">
        <v>163</v>
      </c>
      <c r="D176" s="91">
        <v>-7.59</v>
      </c>
      <c r="E176" s="91">
        <v>3.6</v>
      </c>
      <c r="F176" s="91">
        <v>-2.11</v>
      </c>
      <c r="G176" s="91">
        <v>3.6999999999999998E-2</v>
      </c>
      <c r="L176" s="11"/>
      <c r="M176" s="11"/>
      <c r="N176" s="11"/>
      <c r="O176" s="11"/>
      <c r="P176" s="11"/>
      <c r="Q176" s="11"/>
    </row>
    <row r="177" spans="1:17" s="10" customFormat="1" ht="15.75" customHeight="1" x14ac:dyDescent="0.35">
      <c r="A177" s="11"/>
      <c r="B177" s="11"/>
      <c r="C177" s="155" t="s">
        <v>166</v>
      </c>
      <c r="D177" s="91">
        <v>7.74</v>
      </c>
      <c r="E177" s="91">
        <v>3.6</v>
      </c>
      <c r="F177" s="91">
        <v>2.15</v>
      </c>
      <c r="G177" s="91">
        <v>3.3000000000000002E-2</v>
      </c>
      <c r="L177" s="11"/>
      <c r="M177" s="11"/>
      <c r="N177" s="11"/>
      <c r="O177" s="11"/>
      <c r="P177" s="11"/>
      <c r="Q177" s="11"/>
    </row>
    <row r="178" spans="1:17" s="10" customFormat="1" ht="15.75" customHeight="1" x14ac:dyDescent="0.35">
      <c r="A178" s="11"/>
      <c r="B178" s="11"/>
      <c r="C178" s="155" t="s">
        <v>169</v>
      </c>
      <c r="D178" s="91">
        <v>-2.97</v>
      </c>
      <c r="E178" s="91">
        <v>3.6</v>
      </c>
      <c r="F178" s="91">
        <v>-0.82</v>
      </c>
      <c r="G178" s="91">
        <v>0.41099999999999998</v>
      </c>
      <c r="L178" s="11"/>
      <c r="M178" s="11"/>
      <c r="N178" s="11"/>
      <c r="O178" s="11"/>
      <c r="P178" s="11"/>
      <c r="Q178" s="11"/>
    </row>
    <row r="179" spans="1:17" s="10" customFormat="1" ht="15.75" customHeight="1" x14ac:dyDescent="0.35">
      <c r="A179" s="11"/>
      <c r="B179" s="11"/>
      <c r="C179" s="155" t="s">
        <v>172</v>
      </c>
      <c r="D179" s="91">
        <v>-3.3</v>
      </c>
      <c r="E179" s="91">
        <v>3.6</v>
      </c>
      <c r="F179" s="91">
        <v>-0.92</v>
      </c>
      <c r="G179" s="91">
        <v>0.36099999999999999</v>
      </c>
      <c r="I179" s="11"/>
      <c r="J179" s="11"/>
      <c r="K179" s="11"/>
      <c r="L179" s="11"/>
      <c r="M179" s="11"/>
      <c r="N179" s="11"/>
      <c r="O179" s="11"/>
      <c r="P179" s="11"/>
      <c r="Q179" s="11"/>
    </row>
    <row r="180" spans="1:17" s="10" customFormat="1" ht="15.75" customHeight="1" x14ac:dyDescent="0.35">
      <c r="A180" s="11"/>
      <c r="B180" s="11"/>
      <c r="C180" s="155" t="s">
        <v>175</v>
      </c>
      <c r="D180" s="91">
        <v>17.829999999999998</v>
      </c>
      <c r="E180" s="91">
        <v>3.6</v>
      </c>
      <c r="F180" s="91">
        <v>4.95</v>
      </c>
      <c r="G180" s="91">
        <v>0</v>
      </c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1:17" s="10" customFormat="1" ht="15.75" customHeight="1" x14ac:dyDescent="0.35">
      <c r="A181" s="11"/>
      <c r="B181" s="11"/>
      <c r="C181" s="155" t="s">
        <v>178</v>
      </c>
      <c r="D181" s="91">
        <v>-2.42</v>
      </c>
      <c r="E181" s="91">
        <v>3.6</v>
      </c>
      <c r="F181" s="91">
        <v>-0.67</v>
      </c>
      <c r="G181" s="91">
        <v>0.502</v>
      </c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10" customFormat="1" ht="15.75" customHeight="1" x14ac:dyDescent="0.35">
      <c r="A182" s="11"/>
      <c r="B182" s="11"/>
      <c r="C182" s="155" t="s">
        <v>181</v>
      </c>
      <c r="D182" s="91">
        <v>0.28000000000000003</v>
      </c>
      <c r="E182" s="91">
        <v>3.6</v>
      </c>
      <c r="F182" s="91">
        <v>0.08</v>
      </c>
      <c r="G182" s="91">
        <v>0.93700000000000006</v>
      </c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10" customFormat="1" ht="15.75" customHeight="1" x14ac:dyDescent="0.35">
      <c r="A183" s="11"/>
      <c r="B183" s="11"/>
      <c r="C183" s="155" t="s">
        <v>184</v>
      </c>
      <c r="D183" s="91">
        <v>-0.22</v>
      </c>
      <c r="E183" s="91">
        <v>3.6</v>
      </c>
      <c r="F183" s="91">
        <v>-0.06</v>
      </c>
      <c r="G183" s="91">
        <v>0.95199999999999996</v>
      </c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s="10" customFormat="1" ht="15.75" customHeight="1" x14ac:dyDescent="0.35">
      <c r="A184" s="11"/>
      <c r="B184" s="11"/>
      <c r="C184" s="155" t="s">
        <v>187</v>
      </c>
      <c r="D184" s="91">
        <v>-13.72</v>
      </c>
      <c r="E184" s="91">
        <v>3.6</v>
      </c>
      <c r="F184" s="91">
        <v>-3.81</v>
      </c>
      <c r="G184" s="91">
        <v>0</v>
      </c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1:17" s="10" customFormat="1" ht="15.75" customHeight="1" x14ac:dyDescent="0.35">
      <c r="A185" s="11"/>
      <c r="B185" s="11"/>
      <c r="C185" s="155" t="s">
        <v>190</v>
      </c>
      <c r="D185" s="91">
        <v>2.4500000000000002</v>
      </c>
      <c r="E185" s="91">
        <v>3.6</v>
      </c>
      <c r="F185" s="91">
        <v>0.68</v>
      </c>
      <c r="G185" s="91">
        <v>0.497</v>
      </c>
      <c r="I185" s="11"/>
      <c r="J185" s="11"/>
      <c r="K185" s="11"/>
      <c r="L185" s="11"/>
      <c r="M185" s="11"/>
      <c r="N185" s="11"/>
      <c r="O185" s="11"/>
      <c r="P185" s="11"/>
      <c r="Q185" s="11"/>
    </row>
    <row r="186" spans="1:17" s="10" customFormat="1" ht="15.75" customHeight="1" x14ac:dyDescent="0.35">
      <c r="A186" s="11"/>
      <c r="B186" s="11"/>
      <c r="C186" s="155" t="s">
        <v>193</v>
      </c>
      <c r="D186" s="91">
        <v>2.16</v>
      </c>
      <c r="E186" s="91">
        <v>3.6</v>
      </c>
      <c r="F186" s="91">
        <v>0.6</v>
      </c>
      <c r="G186" s="91">
        <v>0.55000000000000004</v>
      </c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1:17" s="10" customFormat="1" ht="15.75" customHeight="1" x14ac:dyDescent="0.35">
      <c r="A187" s="11"/>
      <c r="B187" s="11"/>
      <c r="C187" s="155" t="s">
        <v>196</v>
      </c>
      <c r="D187" s="91">
        <v>-1.72</v>
      </c>
      <c r="E187" s="91">
        <v>3.6</v>
      </c>
      <c r="F187" s="91">
        <v>-0.48</v>
      </c>
      <c r="G187" s="91">
        <v>0.63400000000000001</v>
      </c>
      <c r="I187" s="11"/>
      <c r="J187" s="11"/>
      <c r="K187" s="11"/>
      <c r="L187" s="11"/>
      <c r="M187" s="11"/>
      <c r="N187" s="11"/>
      <c r="O187" s="11"/>
      <c r="P187" s="11"/>
      <c r="Q187" s="11"/>
    </row>
    <row r="188" spans="1:17" s="10" customFormat="1" ht="15.75" customHeight="1" x14ac:dyDescent="0.35">
      <c r="A188" s="11"/>
      <c r="B188" s="11"/>
      <c r="C188" s="155" t="s">
        <v>199</v>
      </c>
      <c r="D188" s="91">
        <v>1.99</v>
      </c>
      <c r="E188" s="91">
        <v>3.6</v>
      </c>
      <c r="F188" s="91">
        <v>0.55000000000000004</v>
      </c>
      <c r="G188" s="91">
        <v>0.58099999999999996</v>
      </c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1:17" s="10" customFormat="1" ht="15.75" customHeight="1" x14ac:dyDescent="0.35">
      <c r="A189" s="11"/>
      <c r="B189" s="11"/>
      <c r="C189" s="155" t="s">
        <v>264</v>
      </c>
      <c r="D189" s="91">
        <v>-0.92</v>
      </c>
      <c r="E189" s="91">
        <v>3.6</v>
      </c>
      <c r="F189" s="91">
        <v>-0.26</v>
      </c>
      <c r="G189" s="91">
        <v>0.79800000000000004</v>
      </c>
      <c r="I189" s="11"/>
      <c r="J189" s="11"/>
      <c r="K189" s="11"/>
      <c r="L189" s="11"/>
      <c r="M189" s="11"/>
      <c r="N189" s="11"/>
      <c r="O189" s="11"/>
      <c r="P189" s="11"/>
      <c r="Q189" s="11"/>
    </row>
    <row r="190" spans="1:17" s="10" customFormat="1" ht="15.75" customHeight="1" x14ac:dyDescent="0.35">
      <c r="A190" s="11"/>
      <c r="B190" s="11"/>
      <c r="C190" s="155" t="s">
        <v>267</v>
      </c>
      <c r="D190" s="91">
        <v>-8.1300000000000008</v>
      </c>
      <c r="E190" s="91">
        <v>3.6</v>
      </c>
      <c r="F190" s="91">
        <v>-2.2599999999999998</v>
      </c>
      <c r="G190" s="91">
        <v>2.5000000000000001E-2</v>
      </c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10" customFormat="1" ht="15.75" customHeight="1" x14ac:dyDescent="0.35">
      <c r="A191" s="11"/>
      <c r="B191" s="11"/>
      <c r="C191" s="155" t="s">
        <v>270</v>
      </c>
      <c r="D191" s="91">
        <v>-5.34</v>
      </c>
      <c r="E191" s="91">
        <v>3.6</v>
      </c>
      <c r="F191" s="91">
        <v>-1.48</v>
      </c>
      <c r="G191" s="91">
        <v>0.14000000000000001</v>
      </c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10" customFormat="1" ht="15.75" customHeight="1" x14ac:dyDescent="0.35">
      <c r="A192" s="11"/>
      <c r="B192" s="11"/>
      <c r="C192" s="155" t="s">
        <v>273</v>
      </c>
      <c r="D192" s="91">
        <v>4.33</v>
      </c>
      <c r="E192" s="91">
        <v>3.6</v>
      </c>
      <c r="F192" s="91">
        <v>1.2</v>
      </c>
      <c r="G192" s="91">
        <v>0.23100000000000001</v>
      </c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s="10" customFormat="1" ht="15.75" customHeight="1" x14ac:dyDescent="0.35">
      <c r="A193" s="11"/>
      <c r="B193" s="11"/>
      <c r="C193" s="155" t="s">
        <v>276</v>
      </c>
      <c r="D193" s="91">
        <v>11.12</v>
      </c>
      <c r="E193" s="91">
        <v>3.6</v>
      </c>
      <c r="F193" s="91">
        <v>3.09</v>
      </c>
      <c r="G193" s="91">
        <v>2E-3</v>
      </c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1:17" s="10" customFormat="1" ht="15.75" customHeight="1" x14ac:dyDescent="0.35">
      <c r="A194" s="11"/>
      <c r="B194" s="11"/>
      <c r="C194" s="155" t="s">
        <v>279</v>
      </c>
      <c r="D194" s="91">
        <v>-8.76</v>
      </c>
      <c r="E194" s="91">
        <v>3.6</v>
      </c>
      <c r="F194" s="91">
        <v>-2.4300000000000002</v>
      </c>
      <c r="G194" s="91">
        <v>1.6E-2</v>
      </c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1:17" s="10" customFormat="1" ht="15.75" customHeight="1" x14ac:dyDescent="0.35">
      <c r="A195" s="11"/>
      <c r="B195" s="11"/>
      <c r="C195" s="155" t="s">
        <v>282</v>
      </c>
      <c r="D195" s="91">
        <v>6.62</v>
      </c>
      <c r="E195" s="91">
        <v>3.6</v>
      </c>
      <c r="F195" s="91">
        <v>1.84</v>
      </c>
      <c r="G195" s="91">
        <v>6.8000000000000005E-2</v>
      </c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1:17" s="10" customFormat="1" ht="15.75" customHeight="1" x14ac:dyDescent="0.35">
      <c r="A196" s="11"/>
      <c r="B196" s="11"/>
      <c r="C196" s="155" t="s">
        <v>140</v>
      </c>
      <c r="D196" s="92">
        <v>-6.83</v>
      </c>
      <c r="E196" s="92">
        <v>3.6</v>
      </c>
      <c r="F196" s="92">
        <v>-1.9</v>
      </c>
      <c r="G196" s="92">
        <v>5.8999999999999997E-2</v>
      </c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1:17" s="10" customFormat="1" ht="15.75" customHeight="1" x14ac:dyDescent="0.35">
      <c r="A197" s="11"/>
      <c r="B197" s="11"/>
      <c r="C197" s="155" t="s">
        <v>143</v>
      </c>
      <c r="D197" s="91">
        <v>-3.67</v>
      </c>
      <c r="E197" s="91">
        <v>3.6</v>
      </c>
      <c r="F197" s="91">
        <v>-1.02</v>
      </c>
      <c r="G197" s="91">
        <v>0.31</v>
      </c>
      <c r="I197" s="11"/>
      <c r="J197" s="11"/>
      <c r="K197" s="11"/>
      <c r="L197" s="11"/>
      <c r="M197" s="11"/>
      <c r="N197" s="11"/>
      <c r="O197" s="11"/>
      <c r="P197" s="11"/>
      <c r="Q197" s="11"/>
    </row>
    <row r="198" spans="1:17" s="10" customFormat="1" ht="15.75" customHeight="1" x14ac:dyDescent="0.35">
      <c r="A198" s="11"/>
      <c r="B198" s="11"/>
      <c r="C198" s="155" t="s">
        <v>146</v>
      </c>
      <c r="D198" s="91">
        <v>-2.5</v>
      </c>
      <c r="E198" s="91">
        <v>3.6</v>
      </c>
      <c r="F198" s="91">
        <v>-0.69</v>
      </c>
      <c r="G198" s="91">
        <v>0.48799999999999999</v>
      </c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1:17" s="10" customFormat="1" ht="15.75" customHeight="1" x14ac:dyDescent="0.35">
      <c r="A199" s="11"/>
      <c r="B199" s="11"/>
      <c r="C199" s="155" t="s">
        <v>149</v>
      </c>
      <c r="D199" s="91">
        <v>-0.67</v>
      </c>
      <c r="E199" s="91">
        <v>3.6</v>
      </c>
      <c r="F199" s="91">
        <v>-0.19</v>
      </c>
      <c r="G199" s="91">
        <v>0.85299999999999998</v>
      </c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10" customFormat="1" ht="15.75" customHeight="1" x14ac:dyDescent="0.35">
      <c r="A200" s="11"/>
      <c r="B200" s="11"/>
      <c r="C200" s="155" t="s">
        <v>152</v>
      </c>
      <c r="D200" s="91">
        <v>2.12</v>
      </c>
      <c r="E200" s="91">
        <v>3.6</v>
      </c>
      <c r="F200" s="91">
        <v>0.59</v>
      </c>
      <c r="G200" s="91">
        <v>0.55600000000000005</v>
      </c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10" customFormat="1" ht="15.75" customHeight="1" x14ac:dyDescent="0.35">
      <c r="A201" s="11"/>
      <c r="B201" s="11"/>
      <c r="C201" s="155" t="s">
        <v>155</v>
      </c>
      <c r="D201" s="91">
        <v>-6.13</v>
      </c>
      <c r="E201" s="91">
        <v>3.6</v>
      </c>
      <c r="F201" s="91">
        <v>-1.7</v>
      </c>
      <c r="G201" s="91">
        <v>9.0999999999999998E-2</v>
      </c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s="10" customFormat="1" ht="15.75" customHeight="1" x14ac:dyDescent="0.35">
      <c r="A202" s="11"/>
      <c r="B202" s="11"/>
      <c r="C202" s="155" t="s">
        <v>158</v>
      </c>
      <c r="D202" s="91">
        <v>7.92</v>
      </c>
      <c r="E202" s="91">
        <v>3.6</v>
      </c>
      <c r="F202" s="91">
        <v>2.2000000000000002</v>
      </c>
      <c r="G202" s="91">
        <v>2.9000000000000001E-2</v>
      </c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1:17" s="10" customFormat="1" ht="15.75" customHeight="1" x14ac:dyDescent="0.35">
      <c r="A203" s="11"/>
      <c r="B203" s="11"/>
      <c r="C203" s="155" t="s">
        <v>161</v>
      </c>
      <c r="D203" s="91">
        <v>0.92</v>
      </c>
      <c r="E203" s="91">
        <v>3.6</v>
      </c>
      <c r="F203" s="91">
        <v>0.25</v>
      </c>
      <c r="G203" s="91">
        <v>0.8</v>
      </c>
      <c r="I203" s="11"/>
      <c r="J203" s="11"/>
      <c r="K203" s="11"/>
      <c r="L203" s="11"/>
      <c r="M203" s="11"/>
      <c r="N203" s="11"/>
      <c r="O203" s="11"/>
      <c r="P203" s="11"/>
      <c r="Q203" s="11"/>
    </row>
    <row r="204" spans="1:17" s="10" customFormat="1" ht="15.75" customHeight="1" x14ac:dyDescent="0.35">
      <c r="A204" s="11"/>
      <c r="B204" s="11"/>
      <c r="C204" s="155" t="s">
        <v>164</v>
      </c>
      <c r="D204" s="91">
        <v>8.25</v>
      </c>
      <c r="E204" s="91">
        <v>3.6</v>
      </c>
      <c r="F204" s="91">
        <v>2.29</v>
      </c>
      <c r="G204" s="91">
        <v>2.3E-2</v>
      </c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1:17" s="10" customFormat="1" ht="15.75" customHeight="1" x14ac:dyDescent="0.35">
      <c r="A205" s="11"/>
      <c r="B205" s="11"/>
      <c r="C205" s="155" t="s">
        <v>167</v>
      </c>
      <c r="D205" s="91">
        <v>-2.29</v>
      </c>
      <c r="E205" s="91">
        <v>3.6</v>
      </c>
      <c r="F205" s="91">
        <v>-0.64</v>
      </c>
      <c r="G205" s="91">
        <v>0.52500000000000002</v>
      </c>
      <c r="I205" s="11"/>
      <c r="J205" s="11"/>
      <c r="K205" s="11"/>
      <c r="L205" s="11"/>
      <c r="M205" s="11"/>
      <c r="N205" s="11"/>
      <c r="O205" s="11"/>
      <c r="P205" s="11"/>
      <c r="Q205" s="11"/>
    </row>
    <row r="206" spans="1:17" s="10" customFormat="1" ht="15.75" customHeight="1" x14ac:dyDescent="0.35">
      <c r="A206" s="11"/>
      <c r="B206" s="11"/>
      <c r="C206" s="155" t="s">
        <v>170</v>
      </c>
      <c r="D206" s="91">
        <v>-4.5</v>
      </c>
      <c r="E206" s="91">
        <v>3.6</v>
      </c>
      <c r="F206" s="91">
        <v>-1.25</v>
      </c>
      <c r="G206" s="91">
        <v>0.21299999999999999</v>
      </c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1:17" s="10" customFormat="1" ht="15.75" customHeight="1" x14ac:dyDescent="0.35">
      <c r="A207" s="11"/>
      <c r="B207" s="11"/>
      <c r="C207" s="155" t="s">
        <v>173</v>
      </c>
      <c r="D207" s="91">
        <v>5.17</v>
      </c>
      <c r="E207" s="91">
        <v>3.6</v>
      </c>
      <c r="F207" s="91">
        <v>1.43</v>
      </c>
      <c r="G207" s="91">
        <v>0.153</v>
      </c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1:17" s="10" customFormat="1" ht="15.75" customHeight="1" x14ac:dyDescent="0.35">
      <c r="A208" s="11"/>
      <c r="B208" s="11"/>
      <c r="C208" s="155" t="s">
        <v>176</v>
      </c>
      <c r="D208" s="91">
        <v>-11.71</v>
      </c>
      <c r="E208" s="91">
        <v>3.6</v>
      </c>
      <c r="F208" s="91">
        <v>-3.25</v>
      </c>
      <c r="G208" s="91">
        <v>1E-3</v>
      </c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10" customFormat="1" ht="15.75" customHeight="1" x14ac:dyDescent="0.35">
      <c r="A209" s="11"/>
      <c r="B209" s="11"/>
      <c r="C209" s="155" t="s">
        <v>179</v>
      </c>
      <c r="D209" s="91">
        <v>-1.71</v>
      </c>
      <c r="E209" s="91">
        <v>3.6</v>
      </c>
      <c r="F209" s="91">
        <v>-0.47</v>
      </c>
      <c r="G209" s="91">
        <v>0.63600000000000001</v>
      </c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10" customFormat="1" ht="15.75" customHeight="1" x14ac:dyDescent="0.35">
      <c r="A210" s="11"/>
      <c r="B210" s="11"/>
      <c r="C210" s="155" t="s">
        <v>182</v>
      </c>
      <c r="D210" s="91">
        <v>-0.13</v>
      </c>
      <c r="E210" s="91">
        <v>3.6</v>
      </c>
      <c r="F210" s="91">
        <v>-0.04</v>
      </c>
      <c r="G210" s="91">
        <v>0.97199999999999998</v>
      </c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s="10" customFormat="1" ht="15.75" customHeight="1" x14ac:dyDescent="0.35">
      <c r="A211" s="11"/>
      <c r="B211" s="11"/>
      <c r="C211" s="155" t="s">
        <v>185</v>
      </c>
      <c r="D211" s="91">
        <v>6.5</v>
      </c>
      <c r="E211" s="91">
        <v>3.6</v>
      </c>
      <c r="F211" s="91">
        <v>1.8</v>
      </c>
      <c r="G211" s="91">
        <v>7.2999999999999995E-2</v>
      </c>
      <c r="I211" s="11"/>
      <c r="J211" s="11"/>
      <c r="K211" s="11"/>
      <c r="L211" s="11"/>
      <c r="M211" s="11"/>
      <c r="N211" s="11"/>
      <c r="O211" s="11"/>
      <c r="P211" s="11"/>
      <c r="Q211" s="11"/>
    </row>
    <row r="212" spans="1:17" s="10" customFormat="1" ht="15.75" customHeight="1" x14ac:dyDescent="0.35">
      <c r="A212" s="11"/>
      <c r="B212" s="11"/>
      <c r="C212" s="155" t="s">
        <v>188</v>
      </c>
      <c r="D212" s="91">
        <v>13.25</v>
      </c>
      <c r="E212" s="91">
        <v>3.6</v>
      </c>
      <c r="F212" s="91">
        <v>3.68</v>
      </c>
      <c r="G212" s="91">
        <v>0</v>
      </c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1:17" s="10" customFormat="1" ht="15.75" customHeight="1" x14ac:dyDescent="0.35">
      <c r="A213" s="11"/>
      <c r="B213" s="11"/>
      <c r="C213" s="155" t="s">
        <v>191</v>
      </c>
      <c r="D213" s="91">
        <v>-6.58</v>
      </c>
      <c r="E213" s="91">
        <v>3.6</v>
      </c>
      <c r="F213" s="91">
        <v>-1.83</v>
      </c>
      <c r="G213" s="91">
        <v>6.9000000000000006E-2</v>
      </c>
      <c r="I213" s="11"/>
      <c r="J213" s="11"/>
      <c r="K213" s="11"/>
      <c r="L213" s="11"/>
      <c r="M213" s="11"/>
      <c r="N213" s="11"/>
      <c r="O213" s="11"/>
      <c r="P213" s="11"/>
      <c r="Q213" s="11"/>
    </row>
    <row r="214" spans="1:17" s="10" customFormat="1" ht="15.75" customHeight="1" x14ac:dyDescent="0.35">
      <c r="A214" s="11"/>
      <c r="B214" s="11"/>
      <c r="C214" s="155" t="s">
        <v>194</v>
      </c>
      <c r="D214" s="91">
        <v>-2.75</v>
      </c>
      <c r="E214" s="91">
        <v>3.6</v>
      </c>
      <c r="F214" s="91">
        <v>-0.76</v>
      </c>
      <c r="G214" s="91">
        <v>0.44600000000000001</v>
      </c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1:17" s="10" customFormat="1" ht="15.75" customHeight="1" x14ac:dyDescent="0.35">
      <c r="A215" s="11"/>
      <c r="B215" s="11"/>
      <c r="C215" s="155" t="s">
        <v>197</v>
      </c>
      <c r="D215" s="91">
        <v>7.25</v>
      </c>
      <c r="E215" s="91">
        <v>3.6</v>
      </c>
      <c r="F215" s="91">
        <v>2.0099999999999998</v>
      </c>
      <c r="G215" s="91">
        <v>4.5999999999999999E-2</v>
      </c>
      <c r="I215" s="11"/>
      <c r="J215" s="11"/>
      <c r="K215" s="11"/>
      <c r="L215" s="11"/>
      <c r="M215" s="11"/>
      <c r="N215" s="11"/>
      <c r="O215" s="11"/>
      <c r="P215" s="11"/>
      <c r="Q215" s="11"/>
    </row>
    <row r="216" spans="1:17" s="10" customFormat="1" ht="15.75" customHeight="1" x14ac:dyDescent="0.35">
      <c r="A216" s="11"/>
      <c r="B216" s="11"/>
      <c r="C216" s="155" t="s">
        <v>200</v>
      </c>
      <c r="D216" s="91">
        <v>-5.79</v>
      </c>
      <c r="E216" s="91">
        <v>3.6</v>
      </c>
      <c r="F216" s="91">
        <v>-1.61</v>
      </c>
      <c r="G216" s="91">
        <v>0.11</v>
      </c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1:17" s="10" customFormat="1" ht="15.75" customHeight="1" x14ac:dyDescent="0.35">
      <c r="A217" s="11"/>
      <c r="B217" s="11"/>
      <c r="C217" s="155" t="s">
        <v>265</v>
      </c>
      <c r="D217" s="91">
        <v>-3.46</v>
      </c>
      <c r="E217" s="91">
        <v>3.6</v>
      </c>
      <c r="F217" s="91">
        <v>-0.96</v>
      </c>
      <c r="G217" s="91">
        <v>0.33800000000000002</v>
      </c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10" customFormat="1" ht="15.75" customHeight="1" x14ac:dyDescent="0.35">
      <c r="A218" s="11"/>
      <c r="B218" s="11"/>
      <c r="C218" s="155" t="s">
        <v>268</v>
      </c>
      <c r="D218" s="91">
        <v>7.08</v>
      </c>
      <c r="E218" s="91">
        <v>3.6</v>
      </c>
      <c r="F218" s="91">
        <v>1.97</v>
      </c>
      <c r="G218" s="91">
        <v>5.0999999999999997E-2</v>
      </c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10" customFormat="1" ht="15.75" customHeight="1" x14ac:dyDescent="0.35">
      <c r="A219" s="11"/>
      <c r="B219" s="11"/>
      <c r="C219" s="155" t="s">
        <v>271</v>
      </c>
      <c r="D219" s="91">
        <v>5.12</v>
      </c>
      <c r="E219" s="91">
        <v>3.6</v>
      </c>
      <c r="F219" s="91">
        <v>1.42</v>
      </c>
      <c r="G219" s="91">
        <v>0.157</v>
      </c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s="10" customFormat="1" ht="15.75" customHeight="1" x14ac:dyDescent="0.35">
      <c r="A220" s="11"/>
      <c r="B220" s="11"/>
      <c r="C220" s="155" t="s">
        <v>274</v>
      </c>
      <c r="D220" s="91">
        <v>1.92</v>
      </c>
      <c r="E220" s="91">
        <v>3.6</v>
      </c>
      <c r="F220" s="91">
        <v>0.53</v>
      </c>
      <c r="G220" s="91">
        <v>0.59599999999999997</v>
      </c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 s="10" customFormat="1" ht="15.75" customHeight="1" x14ac:dyDescent="0.35">
      <c r="A221" s="11"/>
      <c r="B221" s="11"/>
      <c r="C221" s="155" t="s">
        <v>277</v>
      </c>
      <c r="D221" s="91">
        <v>-14.92</v>
      </c>
      <c r="E221" s="91">
        <v>3.6</v>
      </c>
      <c r="F221" s="91">
        <v>-4.1399999999999997</v>
      </c>
      <c r="G221" s="91">
        <v>0</v>
      </c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1:17" s="10" customFormat="1" ht="15.75" customHeight="1" x14ac:dyDescent="0.35">
      <c r="A222" s="11"/>
      <c r="B222" s="11"/>
      <c r="C222" s="155" t="s">
        <v>280</v>
      </c>
      <c r="D222" s="91">
        <v>10.08</v>
      </c>
      <c r="E222" s="91">
        <v>3.6</v>
      </c>
      <c r="F222" s="91">
        <v>2.8</v>
      </c>
      <c r="G222" s="91">
        <v>6.0000000000000001E-3</v>
      </c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 s="10" customFormat="1" ht="15.75" customHeight="1" x14ac:dyDescent="0.35">
      <c r="A223" s="11"/>
      <c r="B223" s="11"/>
      <c r="C223" s="155" t="s">
        <v>283</v>
      </c>
      <c r="D223" s="91">
        <v>-1.92</v>
      </c>
      <c r="E223" s="91">
        <v>3.6</v>
      </c>
      <c r="F223" s="91">
        <v>-0.53</v>
      </c>
      <c r="G223" s="91">
        <v>0.59499999999999997</v>
      </c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1:17" s="10" customFormat="1" ht="15.75" customHeight="1" x14ac:dyDescent="0.35">
      <c r="A224" s="11"/>
      <c r="B224" s="11"/>
      <c r="C224" s="155" t="s">
        <v>141</v>
      </c>
      <c r="D224" s="156">
        <v>8.51</v>
      </c>
      <c r="E224" s="156">
        <v>3.6</v>
      </c>
      <c r="F224" s="156">
        <v>2.36</v>
      </c>
      <c r="G224" s="156">
        <v>1.9E-2</v>
      </c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 s="10" customFormat="1" ht="15.75" customHeight="1" x14ac:dyDescent="0.35">
      <c r="A225" s="11"/>
      <c r="B225" s="11"/>
      <c r="C225" s="155" t="s">
        <v>144</v>
      </c>
      <c r="D225" s="91">
        <v>4.05</v>
      </c>
      <c r="E225" s="91">
        <v>3.6</v>
      </c>
      <c r="F225" s="91">
        <v>1.1200000000000001</v>
      </c>
      <c r="G225" s="91">
        <v>0.26200000000000001</v>
      </c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1:17" s="10" customFormat="1" ht="15.75" customHeight="1" x14ac:dyDescent="0.35">
      <c r="A226" s="11"/>
      <c r="B226" s="11"/>
      <c r="C226" s="155" t="s">
        <v>147</v>
      </c>
      <c r="D226" s="91">
        <v>-5.91</v>
      </c>
      <c r="E226" s="91">
        <v>3.6</v>
      </c>
      <c r="F226" s="91">
        <v>-1.64</v>
      </c>
      <c r="G226" s="91">
        <v>0.10299999999999999</v>
      </c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10" customFormat="1" ht="15.75" customHeight="1" x14ac:dyDescent="0.35">
      <c r="A227" s="11"/>
      <c r="B227" s="11"/>
      <c r="C227" s="155" t="s">
        <v>150</v>
      </c>
      <c r="D227" s="91">
        <v>2.2999999999999998</v>
      </c>
      <c r="E227" s="91">
        <v>3.6</v>
      </c>
      <c r="F227" s="91">
        <v>0.64</v>
      </c>
      <c r="G227" s="91">
        <v>0.52400000000000002</v>
      </c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10" customFormat="1" ht="15.75" customHeight="1" x14ac:dyDescent="0.35">
      <c r="A228" s="11"/>
      <c r="B228" s="11"/>
      <c r="C228" s="155" t="s">
        <v>153</v>
      </c>
      <c r="D228" s="91">
        <v>-2.16</v>
      </c>
      <c r="E228" s="91">
        <v>3.6</v>
      </c>
      <c r="F228" s="91">
        <v>-0.6</v>
      </c>
      <c r="G228" s="91">
        <v>0.55000000000000004</v>
      </c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s="10" customFormat="1" ht="15.75" customHeight="1" x14ac:dyDescent="0.35">
      <c r="A229" s="11"/>
      <c r="B229" s="11"/>
      <c r="C229" s="155" t="s">
        <v>156</v>
      </c>
      <c r="D229" s="91">
        <v>4.47</v>
      </c>
      <c r="E229" s="91">
        <v>3.6</v>
      </c>
      <c r="F229" s="91">
        <v>1.24</v>
      </c>
      <c r="G229" s="91">
        <v>0.217</v>
      </c>
      <c r="I229" s="11"/>
      <c r="J229" s="11"/>
      <c r="K229" s="11"/>
      <c r="L229" s="11"/>
      <c r="M229" s="11"/>
      <c r="N229" s="11"/>
      <c r="O229" s="11"/>
      <c r="P229" s="11"/>
      <c r="Q229" s="11"/>
    </row>
    <row r="230" spans="1:17" s="10" customFormat="1" ht="15.75" customHeight="1" x14ac:dyDescent="0.35">
      <c r="A230" s="11"/>
      <c r="B230" s="11"/>
      <c r="C230" s="155" t="s">
        <v>159</v>
      </c>
      <c r="D230" s="91">
        <v>-1.49</v>
      </c>
      <c r="E230" s="91">
        <v>3.6</v>
      </c>
      <c r="F230" s="91">
        <v>-0.41</v>
      </c>
      <c r="G230" s="91">
        <v>0.67900000000000005</v>
      </c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17" s="10" customFormat="1" ht="15.75" customHeight="1" x14ac:dyDescent="0.35">
      <c r="A231" s="11"/>
      <c r="B231" s="11"/>
      <c r="C231" s="155" t="s">
        <v>162</v>
      </c>
      <c r="D231" s="91">
        <v>-1.49</v>
      </c>
      <c r="E231" s="91">
        <v>3.6</v>
      </c>
      <c r="F231" s="91">
        <v>-0.41</v>
      </c>
      <c r="G231" s="91">
        <v>0.67900000000000005</v>
      </c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1:17" s="10" customFormat="1" ht="15.75" customHeight="1" x14ac:dyDescent="0.35">
      <c r="A232" s="11"/>
      <c r="B232" s="11"/>
      <c r="C232" s="155" t="s">
        <v>165</v>
      </c>
      <c r="D232" s="91">
        <v>-0.66</v>
      </c>
      <c r="E232" s="91">
        <v>3.6</v>
      </c>
      <c r="F232" s="91">
        <v>-0.18</v>
      </c>
      <c r="G232" s="91">
        <v>0.85499999999999998</v>
      </c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17" s="10" customFormat="1" ht="15.75" customHeight="1" x14ac:dyDescent="0.35">
      <c r="A233" s="11"/>
      <c r="B233" s="11"/>
      <c r="C233" s="155" t="s">
        <v>168</v>
      </c>
      <c r="D233" s="91">
        <v>-5.45</v>
      </c>
      <c r="E233" s="91">
        <v>3.6</v>
      </c>
      <c r="F233" s="91">
        <v>-1.51</v>
      </c>
      <c r="G233" s="91">
        <v>0.13200000000000001</v>
      </c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1:17" s="10" customFormat="1" ht="15.75" customHeight="1" x14ac:dyDescent="0.35">
      <c r="A234" s="11"/>
      <c r="B234" s="11"/>
      <c r="C234" s="155" t="s">
        <v>171</v>
      </c>
      <c r="D234" s="91">
        <v>7.47</v>
      </c>
      <c r="E234" s="91">
        <v>3.6</v>
      </c>
      <c r="F234" s="91">
        <v>2.0699999999999998</v>
      </c>
      <c r="G234" s="91">
        <v>0.04</v>
      </c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17" s="10" customFormat="1" ht="15.75" customHeight="1" x14ac:dyDescent="0.35">
      <c r="A235" s="11"/>
      <c r="B235" s="11"/>
      <c r="C235" s="155" t="s">
        <v>174</v>
      </c>
      <c r="D235" s="91">
        <v>-1.87</v>
      </c>
      <c r="E235" s="91">
        <v>3.6</v>
      </c>
      <c r="F235" s="91">
        <v>-0.52</v>
      </c>
      <c r="G235" s="91">
        <v>0.60499999999999998</v>
      </c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10" customFormat="1" ht="15.75" customHeight="1" x14ac:dyDescent="0.35">
      <c r="A236" s="11"/>
      <c r="B236" s="11"/>
      <c r="C236" s="155" t="s">
        <v>177</v>
      </c>
      <c r="D236" s="91">
        <v>-6.12</v>
      </c>
      <c r="E236" s="91">
        <v>3.6</v>
      </c>
      <c r="F236" s="91">
        <v>-1.7</v>
      </c>
      <c r="G236" s="91">
        <v>9.0999999999999998E-2</v>
      </c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10" customFormat="1" ht="15.75" customHeight="1" x14ac:dyDescent="0.35">
      <c r="A237" s="11"/>
      <c r="B237" s="11"/>
      <c r="C237" s="155" t="s">
        <v>180</v>
      </c>
      <c r="D237" s="91">
        <v>4.13</v>
      </c>
      <c r="E237" s="91">
        <v>3.6</v>
      </c>
      <c r="F237" s="91">
        <v>1.1499999999999999</v>
      </c>
      <c r="G237" s="91">
        <v>0.253</v>
      </c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s="10" customFormat="1" ht="15.75" customHeight="1" x14ac:dyDescent="0.35">
      <c r="A238" s="11"/>
      <c r="B238" s="11"/>
      <c r="C238" s="155" t="s">
        <v>183</v>
      </c>
      <c r="D238" s="91">
        <v>-0.16</v>
      </c>
      <c r="E238" s="91">
        <v>3.6</v>
      </c>
      <c r="F238" s="91">
        <v>-0.04</v>
      </c>
      <c r="G238" s="91">
        <v>0.96499999999999997</v>
      </c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17" s="10" customFormat="1" ht="15.75" customHeight="1" x14ac:dyDescent="0.35">
      <c r="A239" s="11"/>
      <c r="B239" s="11"/>
      <c r="C239" s="155" t="s">
        <v>186</v>
      </c>
      <c r="D239" s="91">
        <v>-6.28</v>
      </c>
      <c r="E239" s="91">
        <v>3.6</v>
      </c>
      <c r="F239" s="91">
        <v>-1.74</v>
      </c>
      <c r="G239" s="91">
        <v>8.3000000000000004E-2</v>
      </c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1:17" s="10" customFormat="1" ht="15.75" customHeight="1" x14ac:dyDescent="0.35">
      <c r="A240" s="11"/>
      <c r="B240" s="11"/>
      <c r="C240" s="155" t="s">
        <v>189</v>
      </c>
      <c r="D240" s="91">
        <v>0.47</v>
      </c>
      <c r="E240" s="91">
        <v>3.6</v>
      </c>
      <c r="F240" s="91">
        <v>0.13</v>
      </c>
      <c r="G240" s="91">
        <v>0.89700000000000002</v>
      </c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s="10" customFormat="1" ht="15.75" customHeight="1" x14ac:dyDescent="0.35">
      <c r="A241" s="11"/>
      <c r="B241" s="11"/>
      <c r="C241" s="155" t="s">
        <v>192</v>
      </c>
      <c r="D241" s="91">
        <v>4.13</v>
      </c>
      <c r="E241" s="91">
        <v>3.6</v>
      </c>
      <c r="F241" s="91">
        <v>1.1499999999999999</v>
      </c>
      <c r="G241" s="91">
        <v>0.253</v>
      </c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1:17" s="10" customFormat="1" ht="15.75" customHeight="1" x14ac:dyDescent="0.35">
      <c r="A242" s="11"/>
      <c r="B242" s="11"/>
      <c r="C242" s="155" t="s">
        <v>195</v>
      </c>
      <c r="D242" s="91">
        <v>0.59</v>
      </c>
      <c r="E242" s="91">
        <v>3.6</v>
      </c>
      <c r="F242" s="91">
        <v>0.16</v>
      </c>
      <c r="G242" s="91">
        <v>0.87</v>
      </c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s="10" customFormat="1" ht="15.75" customHeight="1" x14ac:dyDescent="0.35">
      <c r="A243" s="11"/>
      <c r="B243" s="11"/>
      <c r="C243" s="155" t="s">
        <v>198</v>
      </c>
      <c r="D243" s="91">
        <v>-5.53</v>
      </c>
      <c r="E243" s="91">
        <v>3.6</v>
      </c>
      <c r="F243" s="91">
        <v>-1.54</v>
      </c>
      <c r="G243" s="91">
        <v>0.126</v>
      </c>
      <c r="I243" s="11"/>
      <c r="J243" s="11"/>
      <c r="K243" s="11"/>
      <c r="L243" s="11"/>
      <c r="M243" s="11"/>
      <c r="N243" s="11"/>
      <c r="O243" s="11"/>
      <c r="P243" s="11"/>
      <c r="Q243" s="11"/>
    </row>
    <row r="244" spans="1:17" s="10" customFormat="1" ht="15.75" customHeight="1" x14ac:dyDescent="0.35">
      <c r="A244" s="11"/>
      <c r="B244" s="11"/>
      <c r="C244" s="155" t="s">
        <v>201</v>
      </c>
      <c r="D244" s="91">
        <v>3.8</v>
      </c>
      <c r="E244" s="91">
        <v>3.6</v>
      </c>
      <c r="F244" s="91">
        <v>1.06</v>
      </c>
      <c r="G244" s="91">
        <v>0.29299999999999998</v>
      </c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10" customFormat="1" ht="15.75" customHeight="1" x14ac:dyDescent="0.35">
      <c r="A245" s="11"/>
      <c r="B245" s="11"/>
      <c r="C245" s="155" t="s">
        <v>266</v>
      </c>
      <c r="D245" s="91">
        <v>4.38</v>
      </c>
      <c r="E245" s="91">
        <v>3.6</v>
      </c>
      <c r="F245" s="91">
        <v>1.22</v>
      </c>
      <c r="G245" s="91">
        <v>0.22500000000000001</v>
      </c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10" customFormat="1" ht="15.75" customHeight="1" x14ac:dyDescent="0.35">
      <c r="A246" s="11"/>
      <c r="B246" s="11"/>
      <c r="C246" s="155" t="s">
        <v>269</v>
      </c>
      <c r="D246" s="91">
        <v>1.05</v>
      </c>
      <c r="E246" s="91">
        <v>3.6</v>
      </c>
      <c r="F246" s="91">
        <v>0.28999999999999998</v>
      </c>
      <c r="G246" s="91">
        <v>0.77100000000000002</v>
      </c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s="10" customFormat="1" ht="15.75" customHeight="1" x14ac:dyDescent="0.35">
      <c r="A247" s="11"/>
      <c r="B247" s="11"/>
      <c r="C247" s="155" t="s">
        <v>272</v>
      </c>
      <c r="D247" s="91">
        <v>0.22</v>
      </c>
      <c r="E247" s="91">
        <v>3.6</v>
      </c>
      <c r="F247" s="91">
        <v>0.06</v>
      </c>
      <c r="G247" s="91">
        <v>0.95199999999999996</v>
      </c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1:17" s="10" customFormat="1" ht="15.75" customHeight="1" x14ac:dyDescent="0.35">
      <c r="A248" s="11"/>
      <c r="B248" s="11"/>
      <c r="C248" s="155" t="s">
        <v>275</v>
      </c>
      <c r="D248" s="91">
        <v>-6.24</v>
      </c>
      <c r="E248" s="91">
        <v>3.6</v>
      </c>
      <c r="F248" s="91">
        <v>-1.73</v>
      </c>
      <c r="G248" s="91">
        <v>8.5000000000000006E-2</v>
      </c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1:17" s="10" customFormat="1" ht="15.75" customHeight="1" x14ac:dyDescent="0.35">
      <c r="A249" s="11"/>
      <c r="B249" s="11"/>
      <c r="C249" s="155" t="s">
        <v>278</v>
      </c>
      <c r="D249" s="91">
        <v>3.8</v>
      </c>
      <c r="E249" s="91">
        <v>3.6</v>
      </c>
      <c r="F249" s="91">
        <v>1.06</v>
      </c>
      <c r="G249" s="91">
        <v>0.29299999999999998</v>
      </c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1:17" s="10" customFormat="1" ht="15.75" customHeight="1" x14ac:dyDescent="0.35">
      <c r="A250" s="11"/>
      <c r="B250" s="11"/>
      <c r="C250" s="155" t="s">
        <v>281</v>
      </c>
      <c r="D250" s="91">
        <v>-1.32</v>
      </c>
      <c r="E250" s="91">
        <v>3.6</v>
      </c>
      <c r="F250" s="91">
        <v>-0.37</v>
      </c>
      <c r="G250" s="91">
        <v>0.71399999999999997</v>
      </c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 s="10" customFormat="1" ht="15.75" customHeight="1" x14ac:dyDescent="0.35">
      <c r="A251" s="11"/>
      <c r="B251" s="11"/>
      <c r="C251" s="155" t="s">
        <v>284</v>
      </c>
      <c r="D251" s="91">
        <v>-4.7</v>
      </c>
      <c r="E251" s="91">
        <v>3.6</v>
      </c>
      <c r="F251" s="91">
        <v>-1.31</v>
      </c>
      <c r="G251" s="91">
        <v>0.19400000000000001</v>
      </c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1:17" s="10" customFormat="1" ht="15.75" customHeight="1" x14ac:dyDescent="0.35">
      <c r="A252" s="11"/>
      <c r="B252" s="11"/>
      <c r="C252" s="2" t="s">
        <v>202</v>
      </c>
      <c r="D252" s="93">
        <v>0</v>
      </c>
      <c r="E252" s="93">
        <v>1.2</v>
      </c>
      <c r="F252" s="93">
        <v>0</v>
      </c>
      <c r="G252" s="93">
        <v>0.997</v>
      </c>
      <c r="H252" s="45"/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1:17" s="10" customFormat="1" ht="15.75" customHeight="1" x14ac:dyDescent="0.35">
      <c r="A253" s="11"/>
      <c r="B253" s="11"/>
      <c r="C253" s="2" t="s">
        <v>203</v>
      </c>
      <c r="D253" s="91">
        <v>1.84</v>
      </c>
      <c r="E253" s="91">
        <v>1.2</v>
      </c>
      <c r="F253" s="91">
        <v>1.54</v>
      </c>
      <c r="G253" s="91">
        <v>0.126</v>
      </c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10" customFormat="1" ht="15.75" customHeight="1" x14ac:dyDescent="0.35">
      <c r="A254" s="11"/>
      <c r="B254" s="11"/>
      <c r="C254" s="2" t="s">
        <v>204</v>
      </c>
      <c r="D254" s="91">
        <v>-1.85</v>
      </c>
      <c r="E254" s="91">
        <v>1.2</v>
      </c>
      <c r="F254" s="91">
        <v>-1.54</v>
      </c>
      <c r="G254" s="91">
        <v>0.126</v>
      </c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10" customFormat="1" ht="15.75" customHeight="1" x14ac:dyDescent="0.35">
      <c r="A255" s="11"/>
      <c r="B255" s="11"/>
      <c r="C255" s="2" t="s">
        <v>205</v>
      </c>
      <c r="D255" s="91">
        <v>-2.82</v>
      </c>
      <c r="E255" s="91">
        <v>1.2</v>
      </c>
      <c r="F255" s="91">
        <v>-2.35</v>
      </c>
      <c r="G255" s="91">
        <v>0.02</v>
      </c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s="10" customFormat="1" ht="15.75" customHeight="1" x14ac:dyDescent="0.35">
      <c r="A256" s="11"/>
      <c r="B256" s="11"/>
      <c r="C256" s="2" t="s">
        <v>206</v>
      </c>
      <c r="D256" s="91">
        <v>0.2</v>
      </c>
      <c r="E256" s="91">
        <v>1.2</v>
      </c>
      <c r="F256" s="91">
        <v>0.17</v>
      </c>
      <c r="G256" s="91">
        <v>0.86699999999999999</v>
      </c>
      <c r="I256" s="11"/>
      <c r="J256" s="11"/>
      <c r="K256" s="11"/>
      <c r="L256" s="11"/>
      <c r="M256" s="11"/>
      <c r="N256" s="11"/>
      <c r="O256" s="11"/>
      <c r="P256" s="11"/>
      <c r="Q256" s="11"/>
    </row>
    <row r="257" spans="1:17" s="10" customFormat="1" ht="15.75" customHeight="1" x14ac:dyDescent="0.35">
      <c r="A257" s="11"/>
      <c r="B257" s="11"/>
      <c r="C257" s="2" t="s">
        <v>207</v>
      </c>
      <c r="D257" s="91">
        <v>2.62</v>
      </c>
      <c r="E257" s="91">
        <v>1.2</v>
      </c>
      <c r="F257" s="91">
        <v>2.1800000000000002</v>
      </c>
      <c r="G257" s="91">
        <v>3.1E-2</v>
      </c>
      <c r="I257" s="11"/>
      <c r="J257" s="11"/>
      <c r="K257" s="11"/>
      <c r="L257" s="11"/>
      <c r="M257" s="11"/>
      <c r="N257" s="11"/>
      <c r="O257" s="11"/>
      <c r="P257" s="11"/>
      <c r="Q257" s="11"/>
    </row>
    <row r="258" spans="1:17" s="10" customFormat="1" ht="15.75" customHeight="1" x14ac:dyDescent="0.35">
      <c r="A258" s="11"/>
      <c r="B258" s="11"/>
      <c r="C258" s="2" t="s">
        <v>208</v>
      </c>
      <c r="D258" s="91">
        <v>2.59</v>
      </c>
      <c r="E258" s="91">
        <v>1.2</v>
      </c>
      <c r="F258" s="91">
        <v>2.16</v>
      </c>
      <c r="G258" s="91">
        <v>3.3000000000000002E-2</v>
      </c>
      <c r="I258" s="11"/>
      <c r="J258" s="11"/>
      <c r="K258" s="11"/>
      <c r="L258" s="11"/>
      <c r="M258" s="11"/>
      <c r="N258" s="11"/>
      <c r="O258" s="11"/>
      <c r="P258" s="11"/>
      <c r="Q258" s="11"/>
    </row>
    <row r="259" spans="1:17" s="10" customFormat="1" ht="15.75" customHeight="1" x14ac:dyDescent="0.35">
      <c r="A259" s="11"/>
      <c r="B259" s="11"/>
      <c r="C259" s="2" t="s">
        <v>209</v>
      </c>
      <c r="D259" s="91">
        <v>0.39</v>
      </c>
      <c r="E259" s="91">
        <v>1.2</v>
      </c>
      <c r="F259" s="91">
        <v>0.33</v>
      </c>
      <c r="G259" s="91">
        <v>0.745</v>
      </c>
      <c r="I259" s="11"/>
      <c r="J259" s="11"/>
      <c r="K259" s="11"/>
      <c r="L259" s="11"/>
      <c r="M259" s="11"/>
      <c r="N259" s="11"/>
      <c r="O259" s="11"/>
      <c r="P259" s="11"/>
      <c r="Q259" s="11"/>
    </row>
    <row r="260" spans="1:17" s="10" customFormat="1" ht="15.75" customHeight="1" x14ac:dyDescent="0.35">
      <c r="A260" s="11"/>
      <c r="B260" s="11"/>
      <c r="C260" s="2" t="s">
        <v>210</v>
      </c>
      <c r="D260" s="91">
        <v>-2.98</v>
      </c>
      <c r="E260" s="91">
        <v>1.2</v>
      </c>
      <c r="F260" s="91">
        <v>-2.48</v>
      </c>
      <c r="G260" s="91">
        <v>1.4E-2</v>
      </c>
      <c r="I260" s="11"/>
      <c r="J260" s="11"/>
      <c r="K260" s="11"/>
      <c r="L260" s="11"/>
      <c r="M260" s="11"/>
      <c r="N260" s="11"/>
      <c r="O260" s="11"/>
      <c r="P260" s="11"/>
      <c r="Q260" s="11"/>
    </row>
    <row r="261" spans="1:17" s="10" customFormat="1" ht="15.75" customHeight="1" x14ac:dyDescent="0.35">
      <c r="A261" s="11"/>
      <c r="B261" s="11"/>
      <c r="C261" s="2" t="s">
        <v>211</v>
      </c>
      <c r="D261" s="94">
        <v>0.22</v>
      </c>
      <c r="E261" s="94">
        <v>1.2</v>
      </c>
      <c r="F261" s="94">
        <v>0.19</v>
      </c>
      <c r="G261" s="94">
        <v>0.85199999999999998</v>
      </c>
      <c r="I261" s="11"/>
      <c r="J261" s="11"/>
      <c r="K261" s="11"/>
      <c r="L261" s="11"/>
      <c r="M261" s="11"/>
      <c r="N261" s="11"/>
      <c r="O261" s="11"/>
      <c r="P261" s="11"/>
      <c r="Q261" s="11"/>
    </row>
    <row r="262" spans="1:17" s="10" customFormat="1" ht="15.75" customHeight="1" x14ac:dyDescent="0.35">
      <c r="A262" s="11"/>
      <c r="B262" s="11"/>
      <c r="C262" s="2" t="s">
        <v>212</v>
      </c>
      <c r="D262" s="92">
        <v>-2.44</v>
      </c>
      <c r="E262" s="92">
        <v>1.2</v>
      </c>
      <c r="F262" s="92">
        <v>-2.0299999999999998</v>
      </c>
      <c r="G262" s="92">
        <v>4.3999999999999997E-2</v>
      </c>
      <c r="I262" s="11"/>
      <c r="J262" s="11"/>
      <c r="K262" s="11"/>
      <c r="L262" s="11"/>
      <c r="M262" s="11"/>
      <c r="N262" s="11"/>
      <c r="O262" s="11"/>
      <c r="P262" s="11"/>
      <c r="Q262" s="11"/>
    </row>
    <row r="263" spans="1:17" s="10" customFormat="1" ht="15.75" customHeight="1" x14ac:dyDescent="0.35">
      <c r="A263" s="11"/>
      <c r="B263" s="11"/>
      <c r="C263" s="2" t="s">
        <v>213</v>
      </c>
      <c r="D263" s="156">
        <v>2.21</v>
      </c>
      <c r="E263" s="156">
        <v>1.2</v>
      </c>
      <c r="F263" s="156">
        <v>1.84</v>
      </c>
      <c r="G263" s="156">
        <v>6.7000000000000004E-2</v>
      </c>
      <c r="I263" s="11"/>
      <c r="J263" s="11"/>
      <c r="K263" s="11"/>
      <c r="L263" s="11"/>
      <c r="M263" s="11"/>
      <c r="N263" s="11"/>
      <c r="O263" s="11"/>
      <c r="P263" s="11"/>
      <c r="Q263" s="11"/>
    </row>
    <row r="264" spans="1:17" s="10" customFormat="1" ht="15.75" customHeight="1" x14ac:dyDescent="0.35">
      <c r="A264" s="11"/>
      <c r="B264" s="11"/>
      <c r="C264" s="39"/>
      <c r="D264" s="39"/>
      <c r="E264" s="39"/>
      <c r="F264" s="39"/>
      <c r="G264" s="39"/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1:17" s="10" customFormat="1" ht="15.75" customHeight="1" x14ac:dyDescent="0.35">
      <c r="A265" s="11"/>
      <c r="B265" s="11"/>
      <c r="C265" s="39"/>
      <c r="D265" s="39"/>
      <c r="E265" s="39"/>
      <c r="F265" s="39"/>
      <c r="G265" s="39"/>
      <c r="I265" s="11"/>
      <c r="J265" s="11"/>
      <c r="K265" s="11"/>
      <c r="L265" s="11"/>
      <c r="M265" s="11"/>
      <c r="N265" s="11"/>
      <c r="O265" s="11"/>
      <c r="P265" s="11"/>
      <c r="Q265" s="11"/>
    </row>
    <row r="266" spans="1:17" s="10" customFormat="1" ht="15.75" customHeight="1" x14ac:dyDescent="0.35">
      <c r="A266" s="11"/>
      <c r="B266" s="11"/>
      <c r="C266" s="39"/>
      <c r="D266" s="39"/>
      <c r="E266" s="39"/>
      <c r="F266" s="39"/>
      <c r="G266" s="39"/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1:17" s="10" customFormat="1" ht="15.75" customHeight="1" x14ac:dyDescent="0.35">
      <c r="A267" s="11"/>
      <c r="B267" s="11"/>
      <c r="C267" s="39"/>
      <c r="D267" s="39"/>
      <c r="E267" s="39"/>
      <c r="F267" s="39"/>
      <c r="G267" s="39"/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1:17" s="10" customFormat="1" ht="15.75" customHeight="1" x14ac:dyDescent="0.35">
      <c r="A268" s="11"/>
      <c r="B268" s="11"/>
      <c r="C268" s="39"/>
      <c r="D268" s="45"/>
      <c r="E268" s="45"/>
      <c r="F268" s="45"/>
      <c r="G268" s="45"/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1:17" s="10" customFormat="1" ht="15.75" customHeight="1" x14ac:dyDescent="0.35">
      <c r="A269" s="11"/>
      <c r="B269" s="11"/>
      <c r="C269" s="39"/>
      <c r="D269" s="45"/>
      <c r="E269" s="45"/>
      <c r="F269" s="45"/>
      <c r="G269" s="45"/>
      <c r="I269" s="11"/>
      <c r="J269" s="11"/>
      <c r="K269" s="11"/>
      <c r="L269" s="11"/>
      <c r="M269" s="11"/>
      <c r="N269" s="11"/>
      <c r="O269" s="11"/>
      <c r="P269" s="11"/>
      <c r="Q269" s="11"/>
    </row>
    <row r="270" spans="1:17" s="10" customFormat="1" ht="15.75" customHeight="1" x14ac:dyDescent="0.35">
      <c r="A270" s="11"/>
      <c r="B270" s="11"/>
      <c r="C270" s="39"/>
      <c r="D270" s="45"/>
      <c r="E270" s="45"/>
      <c r="F270" s="45"/>
      <c r="G270" s="45"/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1:17" ht="15.75" customHeight="1" x14ac:dyDescent="0.35">
      <c r="C271" s="39"/>
      <c r="D271" s="45"/>
      <c r="E271" s="45"/>
      <c r="F271" s="45"/>
      <c r="G271" s="45"/>
      <c r="I271" s="11"/>
      <c r="J271" s="11"/>
      <c r="K271" s="11"/>
    </row>
    <row r="272" spans="1:17" ht="15.75" customHeight="1" x14ac:dyDescent="0.35">
      <c r="C272" s="39"/>
      <c r="D272" s="45"/>
      <c r="E272" s="45"/>
      <c r="F272" s="45"/>
      <c r="G272" s="45"/>
      <c r="I272" s="11"/>
      <c r="J272" s="11"/>
      <c r="K272" s="11"/>
    </row>
    <row r="273" spans="3:11" ht="15.75" customHeight="1" x14ac:dyDescent="0.35">
      <c r="C273" s="39"/>
      <c r="D273" s="45"/>
      <c r="E273" s="45"/>
      <c r="F273" s="45"/>
      <c r="G273" s="45"/>
      <c r="I273" s="11"/>
      <c r="J273" s="11"/>
      <c r="K273" s="11"/>
    </row>
    <row r="274" spans="3:11" ht="15.75" customHeight="1" x14ac:dyDescent="0.35">
      <c r="C274" s="39"/>
      <c r="D274" s="45"/>
      <c r="E274" s="45"/>
      <c r="F274" s="45"/>
      <c r="G274" s="45"/>
      <c r="I274" s="11"/>
      <c r="J274" s="11"/>
      <c r="K274" s="11"/>
    </row>
    <row r="275" spans="3:11" ht="15.75" customHeight="1" x14ac:dyDescent="0.35">
      <c r="C275" s="39"/>
      <c r="D275" s="45"/>
      <c r="E275" s="45"/>
      <c r="F275" s="45"/>
      <c r="G275" s="45"/>
      <c r="I275" s="11"/>
      <c r="J275" s="11"/>
      <c r="K275" s="11"/>
    </row>
    <row r="276" spans="3:11" ht="15.75" customHeight="1" x14ac:dyDescent="0.35">
      <c r="C276" s="39"/>
      <c r="D276" s="45"/>
      <c r="E276" s="45"/>
      <c r="F276" s="45"/>
      <c r="G276" s="45"/>
      <c r="I276" s="11"/>
      <c r="J276" s="11"/>
      <c r="K276" s="11"/>
    </row>
    <row r="277" spans="3:11" ht="15.75" customHeight="1" x14ac:dyDescent="0.35">
      <c r="C277" s="11"/>
      <c r="D277" s="11"/>
      <c r="E277" s="11"/>
      <c r="F277" s="11"/>
      <c r="G277" s="11"/>
      <c r="H277" s="11"/>
      <c r="I277" s="11"/>
      <c r="J277" s="11"/>
      <c r="K277" s="11"/>
    </row>
    <row r="278" spans="3:11" ht="15.75" customHeight="1" x14ac:dyDescent="0.35">
      <c r="C278" s="11"/>
      <c r="D278" s="11"/>
      <c r="E278" s="11"/>
      <c r="F278" s="11"/>
      <c r="G278" s="11"/>
      <c r="H278" s="11"/>
      <c r="I278" s="11"/>
      <c r="J278" s="11"/>
      <c r="K278" s="11"/>
    </row>
    <row r="279" spans="3:11" ht="15.75" customHeight="1" x14ac:dyDescent="0.35">
      <c r="C279" s="39"/>
      <c r="D279" s="39"/>
      <c r="E279" s="39"/>
      <c r="F279" s="39"/>
      <c r="G279" s="39"/>
      <c r="H279" s="39"/>
      <c r="I279" s="39"/>
      <c r="J279" s="11"/>
      <c r="K279" s="11"/>
    </row>
    <row r="280" spans="3:11" ht="15.75" customHeight="1" x14ac:dyDescent="0.35">
      <c r="C280" s="39"/>
      <c r="D280" s="45"/>
      <c r="E280" s="45"/>
      <c r="F280" s="46"/>
      <c r="G280" s="45"/>
      <c r="H280" s="45"/>
      <c r="I280" s="45"/>
      <c r="J280" s="11"/>
      <c r="K280" s="11"/>
    </row>
    <row r="281" spans="3:11" ht="15.75" customHeight="1" x14ac:dyDescent="0.35">
      <c r="C281" s="39"/>
      <c r="D281" s="45"/>
      <c r="E281" s="45"/>
      <c r="F281" s="46"/>
      <c r="G281" s="45"/>
      <c r="H281" s="45"/>
      <c r="I281" s="45"/>
      <c r="J281" s="11"/>
      <c r="K281" s="11"/>
    </row>
    <row r="282" spans="3:11" ht="15.75" customHeight="1" x14ac:dyDescent="0.35">
      <c r="C282" s="39"/>
      <c r="D282" s="45"/>
      <c r="E282" s="45"/>
      <c r="F282" s="46"/>
      <c r="G282" s="45"/>
      <c r="H282" s="45"/>
      <c r="I282" s="45"/>
      <c r="J282" s="11"/>
      <c r="K282" s="11"/>
    </row>
    <row r="283" spans="3:11" ht="15.75" customHeight="1" x14ac:dyDescent="0.35">
      <c r="C283" s="39"/>
      <c r="D283" s="45"/>
      <c r="E283" s="45"/>
      <c r="F283" s="46"/>
      <c r="G283" s="45"/>
      <c r="H283" s="45"/>
      <c r="I283" s="45"/>
      <c r="J283" s="11"/>
      <c r="K283" s="11"/>
    </row>
    <row r="284" spans="3:11" ht="15.75" customHeight="1" x14ac:dyDescent="0.35">
      <c r="C284" s="39"/>
      <c r="D284" s="45"/>
      <c r="E284" s="45"/>
      <c r="F284" s="46"/>
      <c r="G284" s="45"/>
      <c r="H284" s="45"/>
      <c r="I284" s="45"/>
      <c r="J284" s="11"/>
      <c r="K284" s="11"/>
    </row>
    <row r="285" spans="3:11" ht="15.75" customHeight="1" x14ac:dyDescent="0.35">
      <c r="C285" s="39"/>
      <c r="D285" s="45"/>
      <c r="E285" s="45"/>
      <c r="F285" s="46"/>
      <c r="G285" s="45"/>
      <c r="H285" s="45"/>
      <c r="I285" s="45"/>
      <c r="J285" s="11"/>
      <c r="K285" s="11"/>
    </row>
    <row r="286" spans="3:11" ht="15.75" customHeight="1" x14ac:dyDescent="0.35">
      <c r="C286" s="39"/>
      <c r="D286" s="45"/>
      <c r="E286" s="45"/>
      <c r="F286" s="46"/>
      <c r="G286" s="45"/>
      <c r="H286" s="45"/>
      <c r="I286" s="45"/>
      <c r="J286" s="11"/>
      <c r="K286" s="11"/>
    </row>
    <row r="287" spans="3:11" ht="15.75" customHeight="1" x14ac:dyDescent="0.35">
      <c r="C287" s="39"/>
      <c r="D287" s="45"/>
      <c r="E287" s="45"/>
      <c r="F287" s="46"/>
      <c r="G287" s="45"/>
      <c r="H287" s="45"/>
      <c r="I287" s="45"/>
      <c r="J287" s="11"/>
      <c r="K287" s="11"/>
    </row>
    <row r="288" spans="3:11" ht="15.75" customHeight="1" x14ac:dyDescent="0.35">
      <c r="C288" s="39"/>
      <c r="D288" s="45"/>
      <c r="E288" s="45"/>
      <c r="F288" s="46"/>
      <c r="G288" s="45"/>
      <c r="H288" s="45"/>
      <c r="I288" s="45"/>
      <c r="J288" s="11"/>
      <c r="K288" s="11"/>
    </row>
    <row r="289" spans="3:11" ht="15.75" customHeight="1" x14ac:dyDescent="0.35">
      <c r="C289" s="39"/>
      <c r="D289" s="45"/>
      <c r="E289" s="45"/>
      <c r="F289" s="46"/>
      <c r="G289" s="45"/>
      <c r="H289" s="45"/>
      <c r="I289" s="45"/>
      <c r="J289" s="11"/>
      <c r="K289" s="11"/>
    </row>
    <row r="290" spans="3:11" ht="15.75" customHeight="1" x14ac:dyDescent="0.35">
      <c r="C290" s="39"/>
      <c r="D290" s="45"/>
      <c r="E290" s="45"/>
      <c r="F290" s="46"/>
      <c r="G290" s="45"/>
      <c r="H290" s="45"/>
      <c r="I290" s="45"/>
      <c r="J290" s="11"/>
      <c r="K290" s="11"/>
    </row>
    <row r="291" spans="3:11" ht="15.75" customHeight="1" x14ac:dyDescent="0.35">
      <c r="C291" s="39"/>
      <c r="D291" s="45"/>
      <c r="E291" s="45"/>
      <c r="F291" s="46"/>
      <c r="G291" s="45"/>
      <c r="H291" s="45"/>
      <c r="I291" s="45"/>
      <c r="J291" s="11"/>
      <c r="K291" s="11"/>
    </row>
    <row r="292" spans="3:11" ht="15.75" customHeight="1" x14ac:dyDescent="0.35">
      <c r="C292" s="39"/>
      <c r="D292" s="45"/>
      <c r="E292" s="45"/>
      <c r="F292" s="46"/>
      <c r="G292" s="45"/>
      <c r="H292" s="45"/>
      <c r="I292" s="45"/>
      <c r="J292" s="11"/>
      <c r="K292" s="11"/>
    </row>
    <row r="293" spans="3:11" ht="15.75" customHeight="1" x14ac:dyDescent="0.35">
      <c r="C293" s="39"/>
      <c r="D293" s="45"/>
      <c r="E293" s="45"/>
      <c r="F293" s="46"/>
      <c r="G293" s="45"/>
      <c r="H293" s="45"/>
      <c r="I293" s="45"/>
      <c r="J293" s="11"/>
      <c r="K293" s="11"/>
    </row>
    <row r="294" spans="3:11" ht="15.75" customHeight="1" x14ac:dyDescent="0.35">
      <c r="C294" s="39"/>
      <c r="D294" s="45"/>
      <c r="E294" s="45"/>
      <c r="F294" s="46"/>
      <c r="G294" s="45"/>
      <c r="H294" s="45"/>
      <c r="I294" s="45"/>
      <c r="J294" s="11"/>
      <c r="K294" s="11"/>
    </row>
    <row r="295" spans="3:11" ht="15.75" customHeight="1" x14ac:dyDescent="0.35">
      <c r="C295" s="39"/>
      <c r="D295" s="45"/>
      <c r="E295" s="45"/>
      <c r="F295" s="46"/>
      <c r="G295" s="45"/>
      <c r="H295" s="45"/>
      <c r="I295" s="45"/>
      <c r="J295" s="11"/>
      <c r="K295" s="11"/>
    </row>
    <row r="296" spans="3:11" ht="15.75" customHeight="1" x14ac:dyDescent="0.35">
      <c r="C296" s="39"/>
      <c r="D296" s="45"/>
      <c r="E296" s="45"/>
      <c r="F296" s="46"/>
      <c r="G296" s="45"/>
      <c r="H296" s="45"/>
      <c r="I296" s="45"/>
      <c r="J296" s="11"/>
      <c r="K296" s="11"/>
    </row>
    <row r="297" spans="3:11" ht="15.75" customHeight="1" x14ac:dyDescent="0.35">
      <c r="C297" s="39"/>
      <c r="D297" s="45"/>
      <c r="E297" s="45"/>
      <c r="F297" s="46"/>
      <c r="G297" s="45"/>
      <c r="H297" s="45"/>
      <c r="I297" s="45"/>
      <c r="J297" s="11"/>
      <c r="K297" s="11"/>
    </row>
    <row r="298" spans="3:11" ht="15.75" customHeight="1" x14ac:dyDescent="0.35">
      <c r="C298" s="39"/>
      <c r="D298" s="45"/>
      <c r="E298" s="45"/>
      <c r="F298" s="46"/>
      <c r="G298" s="45"/>
      <c r="H298" s="45"/>
      <c r="I298" s="45"/>
      <c r="J298" s="11"/>
      <c r="K298" s="11"/>
    </row>
    <row r="299" spans="3:11" ht="15.75" customHeight="1" x14ac:dyDescent="0.35">
      <c r="C299" s="39"/>
      <c r="D299" s="45"/>
      <c r="E299" s="45"/>
      <c r="F299" s="46"/>
      <c r="G299" s="45"/>
      <c r="H299" s="45"/>
      <c r="I299" s="45"/>
      <c r="J299" s="11"/>
      <c r="K299" s="11"/>
    </row>
    <row r="300" spans="3:11" ht="15.75" customHeight="1" x14ac:dyDescent="0.35">
      <c r="C300" s="39"/>
      <c r="D300" s="45"/>
      <c r="E300" s="45"/>
      <c r="F300" s="46"/>
      <c r="G300" s="45"/>
      <c r="H300" s="45"/>
      <c r="I300" s="45"/>
      <c r="J300" s="11"/>
      <c r="K300" s="11"/>
    </row>
    <row r="301" spans="3:11" ht="15.75" customHeight="1" x14ac:dyDescent="0.35">
      <c r="C301" s="39"/>
      <c r="D301" s="45"/>
      <c r="E301" s="45"/>
      <c r="F301" s="46"/>
      <c r="G301" s="45"/>
      <c r="H301" s="45"/>
      <c r="I301" s="45"/>
      <c r="J301" s="11"/>
      <c r="K301" s="11"/>
    </row>
    <row r="302" spans="3:11" ht="15.75" customHeight="1" x14ac:dyDescent="0.35">
      <c r="C302" s="39"/>
      <c r="D302" s="45"/>
      <c r="E302" s="45"/>
      <c r="F302" s="46"/>
      <c r="G302" s="45"/>
      <c r="H302" s="45"/>
      <c r="I302" s="45"/>
    </row>
    <row r="303" spans="3:11" ht="15.75" customHeight="1" x14ac:dyDescent="0.35">
      <c r="C303" s="39"/>
      <c r="D303" s="45"/>
      <c r="E303" s="45"/>
      <c r="F303" s="46"/>
      <c r="G303" s="45"/>
      <c r="H303" s="45"/>
      <c r="I303" s="45"/>
    </row>
  </sheetData>
  <mergeCells count="5">
    <mergeCell ref="C1:L1"/>
    <mergeCell ref="C2:L2"/>
    <mergeCell ref="C4:M4"/>
    <mergeCell ref="C73:M73"/>
    <mergeCell ref="C104:M104"/>
  </mergeCells>
  <conditionalFormatting sqref="M106:M133">
    <cfRule type="containsText" dxfId="45" priority="16" operator="containsText" text="warning">
      <formula>NOT(ISERROR(SEARCH("warning",M106)))</formula>
    </cfRule>
  </conditionalFormatting>
  <conditionalFormatting sqref="U106:U133">
    <cfRule type="containsText" dxfId="44" priority="15" operator="containsText" text="warning">
      <formula>NOT(ISERROR(SEARCH("warning",U106)))</formula>
    </cfRule>
  </conditionalFormatting>
  <conditionalFormatting sqref="W106:W133">
    <cfRule type="containsText" dxfId="43" priority="14" operator="containsText" text="warning">
      <formula>NOT(ISERROR(SEARCH("warning",W106)))</formula>
    </cfRule>
  </conditionalFormatting>
  <conditionalFormatting sqref="Y106:Y133">
    <cfRule type="containsText" dxfId="42" priority="13" operator="containsText" text="warning">
      <formula>NOT(ISERROR(SEARCH("warning",Y106)))</formula>
    </cfRule>
  </conditionalFormatting>
  <conditionalFormatting sqref="M75:M102">
    <cfRule type="containsText" dxfId="41" priority="12" operator="containsText" text="warning">
      <formula>NOT(ISERROR(SEARCH("warning",M75)))</formula>
    </cfRule>
  </conditionalFormatting>
  <conditionalFormatting sqref="U75:U102">
    <cfRule type="containsText" dxfId="40" priority="11" operator="containsText" text="warning">
      <formula>NOT(ISERROR(SEARCH("warning",U75)))</formula>
    </cfRule>
  </conditionalFormatting>
  <conditionalFormatting sqref="W75:W102">
    <cfRule type="containsText" dxfId="39" priority="10" operator="containsText" text="warning">
      <formula>NOT(ISERROR(SEARCH("warning",W75)))</formula>
    </cfRule>
  </conditionalFormatting>
  <conditionalFormatting sqref="Y75:Y102">
    <cfRule type="containsText" dxfId="38" priority="9" operator="containsText" text="warning">
      <formula>NOT(ISERROR(SEARCH("warning",Y75)))</formula>
    </cfRule>
  </conditionalFormatting>
  <conditionalFormatting sqref="M6:M33">
    <cfRule type="containsText" dxfId="37" priority="7" operator="containsText" text="warning">
      <formula>NOT(ISERROR(SEARCH("warning",M6)))</formula>
    </cfRule>
    <cfRule type="containsText" dxfId="36" priority="8" operator="containsText" text="normal">
      <formula>NOT(ISERROR(SEARCH("normal",M6)))</formula>
    </cfRule>
  </conditionalFormatting>
  <conditionalFormatting sqref="U6:U33">
    <cfRule type="containsText" dxfId="35" priority="5" operator="containsText" text="warning">
      <formula>NOT(ISERROR(SEARCH("warning",U6)))</formula>
    </cfRule>
    <cfRule type="containsText" dxfId="34" priority="6" operator="containsText" text="normal">
      <formula>NOT(ISERROR(SEARCH("normal",U6)))</formula>
    </cfRule>
  </conditionalFormatting>
  <conditionalFormatting sqref="W6:W33">
    <cfRule type="containsText" dxfId="33" priority="3" operator="containsText" text="warning">
      <formula>NOT(ISERROR(SEARCH("warning",W6)))</formula>
    </cfRule>
    <cfRule type="containsText" dxfId="32" priority="4" operator="containsText" text="normal">
      <formula>NOT(ISERROR(SEARCH("normal",W6)))</formula>
    </cfRule>
  </conditionalFormatting>
  <conditionalFormatting sqref="Y6:Y33">
    <cfRule type="containsText" dxfId="31" priority="1" operator="containsText" text="warning">
      <formula>NOT(ISERROR(SEARCH("warning",Y6)))</formula>
    </cfRule>
    <cfRule type="containsText" dxfId="30" priority="2" operator="containsText" text="normal">
      <formula>NOT(ISERROR(SEARCH("normal",Y6)))</formula>
    </cfRule>
  </conditionalFormatting>
  <pageMargins left="0.7" right="0.7" top="0.75" bottom="0.75" header="0.3" footer="0.3"/>
  <pageSetup orientation="portrait" horizontalDpi="4294967293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0"/>
  <sheetViews>
    <sheetView zoomScale="90" zoomScaleNormal="90" workbookViewId="0">
      <selection activeCell="Q8" sqref="Q8"/>
    </sheetView>
  </sheetViews>
  <sheetFormatPr defaultRowHeight="13" x14ac:dyDescent="0.3"/>
  <cols>
    <col min="1" max="1" width="7" style="158" customWidth="1"/>
    <col min="2" max="2" width="8.08984375" style="158" customWidth="1"/>
    <col min="3" max="3" width="9.453125" style="158" customWidth="1"/>
    <col min="4" max="4" width="9.7265625" style="158" customWidth="1"/>
    <col min="5" max="5" width="1.26953125" style="172" customWidth="1"/>
    <col min="6" max="8" width="8.7265625" style="172"/>
    <col min="9" max="9" width="14.08984375" style="172" customWidth="1"/>
    <col min="10" max="10" width="1.36328125" style="172" customWidth="1"/>
    <col min="11" max="13" width="8.7265625" style="172"/>
    <col min="14" max="14" width="10" style="172" customWidth="1"/>
    <col min="15" max="16384" width="8.7265625" style="158"/>
  </cols>
  <sheetData>
    <row r="1" spans="1:14" ht="13.5" thickBot="1" x14ac:dyDescent="0.35">
      <c r="A1" s="195" t="s">
        <v>366</v>
      </c>
      <c r="B1" s="195"/>
      <c r="C1" s="195"/>
      <c r="D1" s="195"/>
      <c r="E1" s="157"/>
      <c r="F1" s="196" t="s">
        <v>96</v>
      </c>
      <c r="G1" s="196"/>
      <c r="H1" s="196"/>
      <c r="I1" s="196"/>
      <c r="J1" s="157"/>
      <c r="K1" s="196" t="s">
        <v>367</v>
      </c>
      <c r="L1" s="196"/>
      <c r="M1" s="196"/>
      <c r="N1" s="196"/>
    </row>
    <row r="2" spans="1:14" ht="34.5" customHeight="1" thickBot="1" x14ac:dyDescent="0.35">
      <c r="A2" s="176" t="s">
        <v>365</v>
      </c>
      <c r="B2" s="173" t="s">
        <v>9</v>
      </c>
      <c r="C2" s="174" t="s">
        <v>369</v>
      </c>
      <c r="D2" s="175" t="s">
        <v>370</v>
      </c>
      <c r="E2" s="160"/>
      <c r="F2" s="161" t="s">
        <v>365</v>
      </c>
      <c r="G2" s="162" t="s">
        <v>9</v>
      </c>
      <c r="H2" s="163" t="s">
        <v>369</v>
      </c>
      <c r="I2" s="164" t="s">
        <v>370</v>
      </c>
      <c r="J2" s="160"/>
      <c r="K2" s="161" t="s">
        <v>365</v>
      </c>
      <c r="L2" s="162" t="s">
        <v>9</v>
      </c>
      <c r="M2" s="163" t="s">
        <v>369</v>
      </c>
      <c r="N2" s="165" t="s">
        <v>370</v>
      </c>
    </row>
    <row r="3" spans="1:14" ht="14.5" x14ac:dyDescent="0.35">
      <c r="A3" s="159">
        <v>1</v>
      </c>
      <c r="B3" s="166">
        <v>69</v>
      </c>
      <c r="C3" s="167">
        <v>53.764000000000003</v>
      </c>
      <c r="D3" s="167">
        <v>71.724000000000004</v>
      </c>
      <c r="E3" s="168"/>
      <c r="F3" s="169">
        <v>1</v>
      </c>
      <c r="G3" s="166">
        <v>54.5</v>
      </c>
      <c r="H3" s="135">
        <v>36.355000000000004</v>
      </c>
      <c r="I3" s="135">
        <v>54.315000000000005</v>
      </c>
      <c r="J3" s="168"/>
      <c r="K3" s="169">
        <v>1</v>
      </c>
      <c r="L3" s="170">
        <v>72</v>
      </c>
      <c r="M3" s="135">
        <v>66.751000000000005</v>
      </c>
      <c r="N3" s="135">
        <v>84.710999999999999</v>
      </c>
    </row>
    <row r="4" spans="1:14" ht="14.5" x14ac:dyDescent="0.35">
      <c r="A4" s="159">
        <v>2</v>
      </c>
      <c r="B4" s="166">
        <v>74</v>
      </c>
      <c r="C4" s="167">
        <v>56.514000000000017</v>
      </c>
      <c r="D4" s="167">
        <v>74.474000000000018</v>
      </c>
      <c r="E4" s="168"/>
      <c r="F4" s="171">
        <v>2</v>
      </c>
      <c r="G4" s="166">
        <v>48</v>
      </c>
      <c r="H4" s="135">
        <v>40.975000000000001</v>
      </c>
      <c r="I4" s="135">
        <v>58.935000000000002</v>
      </c>
      <c r="J4" s="168"/>
      <c r="K4" s="171">
        <v>2</v>
      </c>
      <c r="L4" s="170">
        <v>74</v>
      </c>
      <c r="M4" s="135">
        <v>63.750999999999998</v>
      </c>
      <c r="N4" s="135">
        <v>81.710999999999999</v>
      </c>
    </row>
    <row r="5" spans="1:14" ht="14.5" x14ac:dyDescent="0.35">
      <c r="A5" s="159">
        <v>3</v>
      </c>
      <c r="B5" s="166">
        <v>62.5</v>
      </c>
      <c r="C5" s="167">
        <v>52.133999999999993</v>
      </c>
      <c r="D5" s="167">
        <v>70.093999999999994</v>
      </c>
      <c r="E5" s="168"/>
      <c r="F5" s="171">
        <v>3</v>
      </c>
      <c r="G5" s="166">
        <v>31.5</v>
      </c>
      <c r="H5" s="135">
        <v>28.975000000000001</v>
      </c>
      <c r="I5" s="135">
        <v>46.935000000000002</v>
      </c>
      <c r="J5" s="168"/>
      <c r="K5" s="171">
        <v>3</v>
      </c>
      <c r="L5" s="170">
        <v>61</v>
      </c>
      <c r="M5" s="135">
        <v>40.620999999999995</v>
      </c>
      <c r="N5" s="135">
        <v>58.580999999999996</v>
      </c>
    </row>
    <row r="6" spans="1:14" ht="14.5" x14ac:dyDescent="0.35">
      <c r="A6" s="159">
        <v>4</v>
      </c>
      <c r="B6" s="166">
        <v>75</v>
      </c>
      <c r="C6" s="167">
        <v>57.014000000000017</v>
      </c>
      <c r="D6" s="167">
        <v>74.974000000000018</v>
      </c>
      <c r="E6" s="168"/>
      <c r="F6" s="171">
        <v>4</v>
      </c>
      <c r="G6" s="166">
        <v>54.5</v>
      </c>
      <c r="H6" s="135">
        <v>45.725000000000001</v>
      </c>
      <c r="I6" s="135">
        <v>63.685000000000002</v>
      </c>
      <c r="J6" s="168"/>
      <c r="K6" s="171">
        <v>4</v>
      </c>
      <c r="L6" s="170">
        <v>69</v>
      </c>
      <c r="M6" s="135">
        <v>63.750999999999998</v>
      </c>
      <c r="N6" s="135">
        <v>81.710999999999999</v>
      </c>
    </row>
    <row r="7" spans="1:14" ht="14.5" x14ac:dyDescent="0.35">
      <c r="A7" s="159">
        <v>5</v>
      </c>
      <c r="B7" s="166">
        <v>77.5</v>
      </c>
      <c r="C7" s="167">
        <v>66.884000000000015</v>
      </c>
      <c r="D7" s="167">
        <v>84.844000000000008</v>
      </c>
      <c r="E7" s="168"/>
      <c r="F7" s="171">
        <v>5</v>
      </c>
      <c r="G7" s="166">
        <v>61</v>
      </c>
      <c r="H7" s="135">
        <v>56.725000000000001</v>
      </c>
      <c r="I7" s="135">
        <v>74.685000000000002</v>
      </c>
      <c r="J7" s="168"/>
      <c r="K7" s="171">
        <v>5</v>
      </c>
      <c r="L7" s="170">
        <v>77</v>
      </c>
      <c r="M7" s="135">
        <v>67.501000000000005</v>
      </c>
      <c r="N7" s="135">
        <v>85.460999999999999</v>
      </c>
    </row>
    <row r="8" spans="1:14" ht="14.5" x14ac:dyDescent="0.35">
      <c r="A8" s="159">
        <v>6</v>
      </c>
      <c r="B8" s="166">
        <v>66</v>
      </c>
      <c r="C8" s="167">
        <v>57.514000000000003</v>
      </c>
      <c r="D8" s="167">
        <v>75.474000000000004</v>
      </c>
      <c r="E8" s="168"/>
      <c r="F8" s="171">
        <v>6</v>
      </c>
      <c r="G8" s="166">
        <v>54.5</v>
      </c>
      <c r="H8" s="135">
        <v>37.474999999999994</v>
      </c>
      <c r="I8" s="135">
        <v>55.434999999999995</v>
      </c>
      <c r="J8" s="168"/>
      <c r="K8" s="171">
        <v>6</v>
      </c>
      <c r="L8" s="170">
        <v>70</v>
      </c>
      <c r="M8" s="135">
        <v>63.130999999999993</v>
      </c>
      <c r="N8" s="135">
        <v>81.090999999999994</v>
      </c>
    </row>
    <row r="9" spans="1:14" ht="14.5" x14ac:dyDescent="0.35">
      <c r="A9" s="159">
        <v>7</v>
      </c>
      <c r="B9" s="166">
        <v>78.5</v>
      </c>
      <c r="C9" s="167">
        <v>65.644000000000005</v>
      </c>
      <c r="D9" s="167">
        <v>83.603999999999999</v>
      </c>
      <c r="E9" s="168"/>
      <c r="F9" s="171">
        <v>7</v>
      </c>
      <c r="G9" s="166">
        <v>79</v>
      </c>
      <c r="H9" s="135">
        <v>67.734999999999985</v>
      </c>
      <c r="I9" s="135">
        <v>85.694999999999993</v>
      </c>
      <c r="J9" s="168"/>
      <c r="K9" s="171">
        <v>7</v>
      </c>
      <c r="L9" s="170">
        <v>78</v>
      </c>
      <c r="M9" s="135">
        <v>73.381</v>
      </c>
      <c r="N9" s="135">
        <v>91.340999999999994</v>
      </c>
    </row>
    <row r="10" spans="1:14" ht="14.5" x14ac:dyDescent="0.35">
      <c r="A10" s="159">
        <v>8</v>
      </c>
      <c r="B10" s="166">
        <v>71.5</v>
      </c>
      <c r="C10" s="167">
        <v>59.393999999999998</v>
      </c>
      <c r="D10" s="167">
        <v>77.353999999999999</v>
      </c>
      <c r="E10" s="168"/>
      <c r="F10" s="171">
        <v>8</v>
      </c>
      <c r="G10" s="166">
        <v>55</v>
      </c>
      <c r="H10" s="135">
        <v>47.484999999999992</v>
      </c>
      <c r="I10" s="135">
        <v>65.444999999999993</v>
      </c>
      <c r="J10" s="168"/>
      <c r="K10" s="171">
        <v>8</v>
      </c>
      <c r="L10" s="170">
        <v>72</v>
      </c>
      <c r="M10" s="135">
        <v>60.130999999999993</v>
      </c>
      <c r="N10" s="135">
        <v>78.090999999999994</v>
      </c>
    </row>
    <row r="11" spans="1:14" ht="14.5" x14ac:dyDescent="0.35">
      <c r="A11" s="159">
        <v>9</v>
      </c>
      <c r="B11" s="166">
        <v>37</v>
      </c>
      <c r="C11" s="167">
        <v>29.514000000000003</v>
      </c>
      <c r="D11" s="167">
        <v>47.474000000000004</v>
      </c>
      <c r="E11" s="168"/>
      <c r="F11" s="171">
        <v>9</v>
      </c>
      <c r="G11" s="166">
        <v>51</v>
      </c>
      <c r="H11" s="135">
        <v>33.105000000000004</v>
      </c>
      <c r="I11" s="135">
        <v>51.065000000000005</v>
      </c>
      <c r="J11" s="168"/>
      <c r="K11" s="171">
        <v>9</v>
      </c>
      <c r="L11" s="170">
        <v>52</v>
      </c>
      <c r="M11" s="135">
        <v>39.251000000000005</v>
      </c>
      <c r="N11" s="135">
        <v>57.211000000000006</v>
      </c>
    </row>
    <row r="12" spans="1:14" ht="14.5" x14ac:dyDescent="0.35">
      <c r="A12" s="159">
        <v>10</v>
      </c>
      <c r="B12" s="166">
        <v>61</v>
      </c>
      <c r="C12" s="167">
        <v>48.753999999999998</v>
      </c>
      <c r="D12" s="167">
        <v>66.713999999999999</v>
      </c>
      <c r="E12" s="168"/>
      <c r="F12" s="171">
        <v>10</v>
      </c>
      <c r="G12" s="166">
        <v>43</v>
      </c>
      <c r="H12" s="135">
        <v>26.475000000000001</v>
      </c>
      <c r="I12" s="135">
        <v>44.435000000000002</v>
      </c>
      <c r="J12" s="168"/>
      <c r="K12" s="171">
        <v>10</v>
      </c>
      <c r="L12" s="170">
        <v>49</v>
      </c>
      <c r="M12" s="135">
        <v>38.370999999999995</v>
      </c>
      <c r="N12" s="135">
        <v>56.330999999999996</v>
      </c>
    </row>
    <row r="13" spans="1:14" ht="14.5" x14ac:dyDescent="0.35">
      <c r="A13" s="159">
        <v>11</v>
      </c>
      <c r="B13" s="166">
        <v>59</v>
      </c>
      <c r="C13" s="167">
        <v>42.003999999999998</v>
      </c>
      <c r="D13" s="167">
        <v>59.963999999999999</v>
      </c>
      <c r="E13" s="168"/>
      <c r="F13" s="171">
        <v>11</v>
      </c>
      <c r="G13" s="166">
        <v>41</v>
      </c>
      <c r="H13" s="135">
        <v>28.225000000000001</v>
      </c>
      <c r="I13" s="135">
        <v>46.185000000000002</v>
      </c>
      <c r="J13" s="168"/>
      <c r="K13" s="171">
        <v>11</v>
      </c>
      <c r="L13" s="170">
        <v>67</v>
      </c>
      <c r="M13" s="135">
        <v>55.250999999999998</v>
      </c>
      <c r="N13" s="135">
        <v>73.210999999999999</v>
      </c>
    </row>
    <row r="14" spans="1:14" ht="14.5" x14ac:dyDescent="0.35">
      <c r="A14" s="159">
        <v>12</v>
      </c>
      <c r="B14" s="166">
        <v>68.5</v>
      </c>
      <c r="C14" s="167">
        <v>64.634000000000015</v>
      </c>
      <c r="D14" s="167">
        <v>82.594000000000008</v>
      </c>
      <c r="E14" s="168"/>
      <c r="F14" s="171">
        <v>12</v>
      </c>
      <c r="G14" s="166">
        <v>75</v>
      </c>
      <c r="H14" s="135">
        <v>60.854999999999997</v>
      </c>
      <c r="I14" s="135">
        <v>78.814999999999998</v>
      </c>
      <c r="J14" s="168"/>
      <c r="K14" s="171">
        <v>12</v>
      </c>
      <c r="L14" s="170">
        <v>79</v>
      </c>
      <c r="M14" s="135">
        <v>68.870999999999981</v>
      </c>
      <c r="N14" s="135">
        <v>86.830999999999989</v>
      </c>
    </row>
    <row r="15" spans="1:14" ht="14.5" x14ac:dyDescent="0.35">
      <c r="A15" s="159">
        <v>13</v>
      </c>
      <c r="B15" s="166">
        <v>52</v>
      </c>
      <c r="C15" s="167">
        <v>43.763999999999996</v>
      </c>
      <c r="D15" s="167">
        <v>61.723999999999997</v>
      </c>
      <c r="E15" s="168"/>
      <c r="F15" s="171">
        <v>13</v>
      </c>
      <c r="G15" s="166">
        <v>27.5</v>
      </c>
      <c r="H15" s="135">
        <v>1.9749999999999979</v>
      </c>
      <c r="I15" s="135">
        <v>19.934999999999999</v>
      </c>
      <c r="J15" s="168"/>
      <c r="K15" s="171">
        <v>13</v>
      </c>
      <c r="L15" s="170">
        <v>41</v>
      </c>
      <c r="M15" s="135">
        <v>22.621000000000002</v>
      </c>
      <c r="N15" s="135">
        <v>40.581000000000003</v>
      </c>
    </row>
    <row r="16" spans="1:14" ht="14.5" x14ac:dyDescent="0.35">
      <c r="A16" s="159">
        <v>14</v>
      </c>
      <c r="B16" s="166">
        <v>62.5</v>
      </c>
      <c r="C16" s="167">
        <v>44.393999999999998</v>
      </c>
      <c r="D16" s="167">
        <v>62.353999999999999</v>
      </c>
      <c r="E16" s="168"/>
      <c r="F16" s="171">
        <v>14</v>
      </c>
      <c r="G16" s="166">
        <v>52</v>
      </c>
      <c r="H16" s="135">
        <v>32.855000000000004</v>
      </c>
      <c r="I16" s="135">
        <v>50.815000000000005</v>
      </c>
      <c r="J16" s="168"/>
      <c r="K16" s="171">
        <v>14</v>
      </c>
      <c r="L16" s="170">
        <v>61</v>
      </c>
      <c r="M16" s="135">
        <v>53.750999999999998</v>
      </c>
      <c r="N16" s="135">
        <v>71.710999999999999</v>
      </c>
    </row>
    <row r="17" spans="1:14" ht="14.5" x14ac:dyDescent="0.35">
      <c r="A17" s="159">
        <v>15</v>
      </c>
      <c r="B17" s="166">
        <v>39</v>
      </c>
      <c r="C17" s="167">
        <v>14.003999999999998</v>
      </c>
      <c r="D17" s="167">
        <v>31.963999999999999</v>
      </c>
      <c r="E17" s="168"/>
      <c r="F17" s="171">
        <v>15</v>
      </c>
      <c r="G17" s="166">
        <v>27</v>
      </c>
      <c r="H17" s="135">
        <v>1.3449999999999989</v>
      </c>
      <c r="I17" s="135">
        <v>19.305</v>
      </c>
      <c r="J17" s="168"/>
      <c r="K17" s="171">
        <v>15</v>
      </c>
      <c r="L17" s="170">
        <v>39</v>
      </c>
      <c r="M17" s="135">
        <v>16.371000000000002</v>
      </c>
      <c r="N17" s="135">
        <v>34.331000000000003</v>
      </c>
    </row>
    <row r="18" spans="1:14" ht="14.5" x14ac:dyDescent="0.35">
      <c r="A18" s="159">
        <v>16</v>
      </c>
      <c r="B18" s="166">
        <v>50.5</v>
      </c>
      <c r="C18" s="167">
        <v>49.134000000000007</v>
      </c>
      <c r="D18" s="167">
        <v>67.094000000000008</v>
      </c>
      <c r="E18" s="168"/>
      <c r="F18" s="171">
        <v>16</v>
      </c>
      <c r="G18" s="166">
        <v>36.5</v>
      </c>
      <c r="H18" s="135">
        <v>43.604999999999997</v>
      </c>
      <c r="I18" s="135">
        <v>61.564999999999998</v>
      </c>
      <c r="J18" s="168"/>
      <c r="K18" s="171">
        <v>16</v>
      </c>
      <c r="L18" s="170">
        <v>56</v>
      </c>
      <c r="M18" s="135">
        <v>45.881</v>
      </c>
      <c r="N18" s="135">
        <v>63.841000000000001</v>
      </c>
    </row>
    <row r="19" spans="1:14" ht="14.5" x14ac:dyDescent="0.35">
      <c r="A19" s="159">
        <v>17</v>
      </c>
      <c r="B19" s="166">
        <v>46</v>
      </c>
      <c r="C19" s="167">
        <v>36.504000000000012</v>
      </c>
      <c r="D19" s="167">
        <v>54.464000000000013</v>
      </c>
      <c r="E19" s="168"/>
      <c r="F19" s="171">
        <v>17</v>
      </c>
      <c r="G19" s="166">
        <v>51</v>
      </c>
      <c r="H19" s="135">
        <v>51.225000000000001</v>
      </c>
      <c r="I19" s="135">
        <v>69.185000000000002</v>
      </c>
      <c r="J19" s="168"/>
      <c r="K19" s="171">
        <v>17</v>
      </c>
      <c r="L19" s="170">
        <v>63</v>
      </c>
      <c r="M19" s="135">
        <v>53.500999999999998</v>
      </c>
      <c r="N19" s="135">
        <v>71.460999999999999</v>
      </c>
    </row>
    <row r="20" spans="1:14" ht="14.5" x14ac:dyDescent="0.35">
      <c r="A20" s="159">
        <v>18</v>
      </c>
      <c r="B20" s="166">
        <v>68.5</v>
      </c>
      <c r="C20" s="167">
        <v>57.884000000000007</v>
      </c>
      <c r="D20" s="167">
        <v>75.844000000000008</v>
      </c>
      <c r="E20" s="168"/>
      <c r="F20" s="171">
        <v>18</v>
      </c>
      <c r="G20" s="166">
        <v>38</v>
      </c>
      <c r="H20" s="135">
        <v>36.605000000000004</v>
      </c>
      <c r="I20" s="135">
        <v>54.565000000000005</v>
      </c>
      <c r="J20" s="168"/>
      <c r="K20" s="171">
        <v>18</v>
      </c>
      <c r="L20" s="170">
        <v>77</v>
      </c>
      <c r="M20" s="135">
        <v>62.370999999999988</v>
      </c>
      <c r="N20" s="135">
        <v>80.330999999999989</v>
      </c>
    </row>
    <row r="21" spans="1:14" ht="14.5" x14ac:dyDescent="0.35">
      <c r="A21" s="159">
        <v>19</v>
      </c>
      <c r="B21" s="166">
        <v>48.5</v>
      </c>
      <c r="C21" s="167">
        <v>32.884000000000007</v>
      </c>
      <c r="D21" s="167">
        <v>50.844000000000008</v>
      </c>
      <c r="E21" s="168"/>
      <c r="F21" s="171">
        <v>19</v>
      </c>
      <c r="G21" s="166">
        <v>35.5</v>
      </c>
      <c r="H21" s="135">
        <v>15.725000000000009</v>
      </c>
      <c r="I21" s="135">
        <v>33.685000000000009</v>
      </c>
      <c r="J21" s="168"/>
      <c r="K21" s="171">
        <v>19</v>
      </c>
      <c r="L21" s="170">
        <v>53</v>
      </c>
      <c r="M21" s="135">
        <v>34.121000000000009</v>
      </c>
      <c r="N21" s="135">
        <v>52.08100000000001</v>
      </c>
    </row>
    <row r="22" spans="1:14" ht="14.5" x14ac:dyDescent="0.35">
      <c r="A22" s="159">
        <v>20</v>
      </c>
      <c r="B22" s="166">
        <v>66</v>
      </c>
      <c r="C22" s="167">
        <v>56.504000000000012</v>
      </c>
      <c r="D22" s="167">
        <v>74.464000000000013</v>
      </c>
      <c r="E22" s="168"/>
      <c r="F22" s="171">
        <v>20</v>
      </c>
      <c r="G22" s="166">
        <v>67.5</v>
      </c>
      <c r="H22" s="135">
        <v>53.225000000000001</v>
      </c>
      <c r="I22" s="135">
        <v>71.185000000000002</v>
      </c>
      <c r="J22" s="168"/>
      <c r="K22" s="171">
        <v>20</v>
      </c>
      <c r="L22" s="170">
        <v>74</v>
      </c>
      <c r="M22" s="135">
        <v>55.500999999999998</v>
      </c>
      <c r="N22" s="135">
        <v>73.460999999999999</v>
      </c>
    </row>
    <row r="23" spans="1:14" ht="14.5" x14ac:dyDescent="0.35">
      <c r="A23" s="159">
        <v>21</v>
      </c>
      <c r="B23" s="166">
        <v>69.5</v>
      </c>
      <c r="C23" s="167">
        <v>57.134000000000007</v>
      </c>
      <c r="D23" s="167">
        <v>75.094000000000008</v>
      </c>
      <c r="E23" s="168"/>
      <c r="F23" s="171">
        <v>21</v>
      </c>
      <c r="G23" s="166">
        <v>54.5</v>
      </c>
      <c r="H23" s="135">
        <v>37.105000000000011</v>
      </c>
      <c r="I23" s="135">
        <v>55.065000000000012</v>
      </c>
      <c r="J23" s="168"/>
      <c r="K23" s="171">
        <v>21</v>
      </c>
      <c r="L23" s="170">
        <v>69</v>
      </c>
      <c r="M23" s="135">
        <v>61.750999999999998</v>
      </c>
      <c r="N23" s="135">
        <v>79.710999999999999</v>
      </c>
    </row>
    <row r="24" spans="1:14" ht="14.5" x14ac:dyDescent="0.35">
      <c r="A24" s="159">
        <v>22</v>
      </c>
      <c r="B24" s="166">
        <v>29</v>
      </c>
      <c r="C24" s="167">
        <v>32.013999999999996</v>
      </c>
      <c r="D24" s="167">
        <v>49.973999999999997</v>
      </c>
      <c r="E24" s="168"/>
      <c r="F24" s="171">
        <v>22</v>
      </c>
      <c r="G24" s="166">
        <v>29.5</v>
      </c>
      <c r="H24" s="135">
        <v>17.225000000000001</v>
      </c>
      <c r="I24" s="135">
        <v>35.185000000000002</v>
      </c>
      <c r="J24" s="168"/>
      <c r="K24" s="171">
        <v>22</v>
      </c>
      <c r="L24" s="170">
        <v>59</v>
      </c>
      <c r="M24" s="135">
        <v>40.121000000000002</v>
      </c>
      <c r="N24" s="135">
        <v>58.081000000000003</v>
      </c>
    </row>
    <row r="25" spans="1:14" ht="14.5" x14ac:dyDescent="0.35">
      <c r="A25" s="159">
        <v>23</v>
      </c>
      <c r="B25" s="166">
        <v>79</v>
      </c>
      <c r="C25" s="167">
        <v>61.264000000000017</v>
      </c>
      <c r="D25" s="167">
        <v>79.224000000000018</v>
      </c>
      <c r="E25" s="168"/>
      <c r="F25" s="171">
        <v>23</v>
      </c>
      <c r="G25" s="166">
        <v>70</v>
      </c>
      <c r="H25" s="135">
        <v>64.224999999999994</v>
      </c>
      <c r="I25" s="135">
        <v>82.185000000000002</v>
      </c>
      <c r="J25" s="168"/>
      <c r="K25" s="171">
        <v>23</v>
      </c>
      <c r="L25" s="170">
        <v>78</v>
      </c>
      <c r="M25" s="135">
        <v>73.251000000000005</v>
      </c>
      <c r="N25" s="135">
        <v>91.210999999999999</v>
      </c>
    </row>
    <row r="26" spans="1:14" ht="14.5" x14ac:dyDescent="0.35">
      <c r="A26" s="159">
        <v>24</v>
      </c>
      <c r="B26" s="166">
        <v>78.5</v>
      </c>
      <c r="C26" s="167">
        <v>63.884000000000007</v>
      </c>
      <c r="D26" s="167">
        <v>81.844000000000008</v>
      </c>
      <c r="E26" s="168"/>
      <c r="F26" s="171">
        <v>24</v>
      </c>
      <c r="G26" s="166">
        <v>71</v>
      </c>
      <c r="H26" s="135">
        <v>62.095000000000006</v>
      </c>
      <c r="I26" s="135">
        <v>80.055000000000007</v>
      </c>
      <c r="J26" s="168"/>
      <c r="K26" s="171">
        <v>24</v>
      </c>
      <c r="L26" s="170">
        <v>79</v>
      </c>
      <c r="M26" s="135">
        <v>72.251000000000005</v>
      </c>
      <c r="N26" s="135">
        <v>90.210999999999999</v>
      </c>
    </row>
    <row r="27" spans="1:14" ht="14.5" x14ac:dyDescent="0.35">
      <c r="A27" s="159">
        <v>25</v>
      </c>
      <c r="B27" s="166">
        <v>73.5</v>
      </c>
      <c r="C27" s="167">
        <v>57.893999999999998</v>
      </c>
      <c r="D27" s="167">
        <v>75.853999999999999</v>
      </c>
      <c r="E27" s="168"/>
      <c r="F27" s="171">
        <v>25</v>
      </c>
      <c r="G27" s="166">
        <v>52.5</v>
      </c>
      <c r="H27" s="135">
        <v>43.234999999999999</v>
      </c>
      <c r="I27" s="135">
        <v>61.195</v>
      </c>
      <c r="J27" s="168"/>
      <c r="K27" s="171">
        <v>25</v>
      </c>
      <c r="L27" s="170">
        <v>67</v>
      </c>
      <c r="M27" s="135">
        <v>50.130999999999993</v>
      </c>
      <c r="N27" s="135">
        <v>68.090999999999994</v>
      </c>
    </row>
    <row r="28" spans="1:14" ht="14.5" x14ac:dyDescent="0.35">
      <c r="A28" s="159">
        <v>26</v>
      </c>
      <c r="B28" s="166">
        <v>54</v>
      </c>
      <c r="C28" s="167">
        <v>36.763999999999996</v>
      </c>
      <c r="D28" s="167">
        <v>54.723999999999997</v>
      </c>
      <c r="E28" s="168"/>
      <c r="F28" s="171">
        <v>26</v>
      </c>
      <c r="G28" s="166">
        <v>27</v>
      </c>
      <c r="H28" s="135">
        <v>-1.5250000000000021</v>
      </c>
      <c r="I28" s="135">
        <v>16.434999999999999</v>
      </c>
      <c r="J28" s="168"/>
      <c r="K28" s="171">
        <v>26</v>
      </c>
      <c r="L28" s="170">
        <v>56</v>
      </c>
      <c r="M28" s="135">
        <v>32.250999999999998</v>
      </c>
      <c r="N28" s="135">
        <v>50.210999999999999</v>
      </c>
    </row>
    <row r="29" spans="1:14" ht="14.5" x14ac:dyDescent="0.35">
      <c r="A29" s="159">
        <v>27</v>
      </c>
      <c r="B29" s="166">
        <v>66.5</v>
      </c>
      <c r="C29" s="167">
        <v>50.134000000000007</v>
      </c>
      <c r="D29" s="167">
        <v>68.094000000000008</v>
      </c>
      <c r="E29" s="168"/>
      <c r="F29" s="171">
        <v>27</v>
      </c>
      <c r="G29" s="166">
        <v>65.5</v>
      </c>
      <c r="H29" s="135">
        <v>56.725000000000001</v>
      </c>
      <c r="I29" s="135">
        <v>74.685000000000002</v>
      </c>
      <c r="J29" s="168"/>
      <c r="K29" s="171">
        <v>27</v>
      </c>
      <c r="L29" s="170">
        <v>72</v>
      </c>
      <c r="M29" s="135">
        <v>60.381000000000007</v>
      </c>
      <c r="N29" s="135">
        <v>78.341000000000008</v>
      </c>
    </row>
    <row r="30" spans="1:14" ht="14.5" x14ac:dyDescent="0.35">
      <c r="A30" s="159">
        <v>28</v>
      </c>
      <c r="B30" s="166">
        <v>51</v>
      </c>
      <c r="C30" s="167">
        <v>34.013999999999996</v>
      </c>
      <c r="D30" s="167">
        <v>51.973999999999997</v>
      </c>
      <c r="E30" s="168"/>
      <c r="F30" s="171">
        <v>28</v>
      </c>
      <c r="G30" s="166">
        <v>37.5</v>
      </c>
      <c r="H30" s="135">
        <v>13.224999999999998</v>
      </c>
      <c r="I30" s="135">
        <v>31.184999999999999</v>
      </c>
      <c r="J30" s="168"/>
      <c r="K30" s="171">
        <v>28</v>
      </c>
      <c r="L30" s="170">
        <v>48</v>
      </c>
      <c r="M30" s="135">
        <v>25.500999999999998</v>
      </c>
      <c r="N30" s="135">
        <v>43.460999999999999</v>
      </c>
    </row>
  </sheetData>
  <mergeCells count="3">
    <mergeCell ref="A1:D1"/>
    <mergeCell ref="F1:I1"/>
    <mergeCell ref="K1:N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  <outlinePr summaryBelow="0" summaryRight="0"/>
  </sheetPr>
  <dimension ref="A1:AE361"/>
  <sheetViews>
    <sheetView topLeftCell="A142" zoomScale="70" zoomScaleNormal="70" workbookViewId="0">
      <selection activeCell="C125" sqref="C125:N163"/>
    </sheetView>
  </sheetViews>
  <sheetFormatPr defaultColWidth="14.453125" defaultRowHeight="15.75" customHeight="1" x14ac:dyDescent="0.35"/>
  <cols>
    <col min="1" max="2" width="3.08984375" style="11" customWidth="1"/>
    <col min="3" max="3" width="14.90625" style="7" customWidth="1"/>
    <col min="4" max="4" width="6.7265625" style="6" customWidth="1"/>
    <col min="5" max="5" width="6.26953125" style="6" customWidth="1"/>
    <col min="6" max="6" width="6.36328125" style="6" customWidth="1"/>
    <col min="7" max="7" width="6.453125" style="6" customWidth="1"/>
    <col min="8" max="8" width="7" style="10" customWidth="1"/>
    <col min="9" max="9" width="8.453125" style="10" customWidth="1"/>
    <col min="10" max="10" width="10.81640625" style="10" customWidth="1"/>
    <col min="11" max="11" width="7.1796875" style="10" customWidth="1"/>
    <col min="12" max="14" width="10.6328125" style="11" customWidth="1"/>
    <col min="15" max="15" width="17.1796875" style="11" hidden="1" customWidth="1"/>
    <col min="16" max="16" width="13.54296875" style="11" hidden="1" customWidth="1"/>
    <col min="17" max="17" width="16.54296875" style="11" hidden="1" customWidth="1"/>
    <col min="18" max="18" width="9.08984375" style="11" customWidth="1"/>
    <col min="19" max="20" width="8.1796875" style="11" customWidth="1"/>
    <col min="21" max="21" width="9.08984375" style="11" customWidth="1"/>
    <col min="22" max="22" width="8.1796875" style="11" customWidth="1"/>
    <col min="23" max="23" width="8.81640625" style="11" customWidth="1"/>
    <col min="24" max="24" width="8.1796875" style="11" customWidth="1"/>
    <col min="25" max="25" width="9.7265625" style="11" customWidth="1"/>
    <col min="26" max="26" width="3.90625" style="11" customWidth="1"/>
    <col min="27" max="27" width="9.08984375" style="7" customWidth="1"/>
    <col min="28" max="28" width="14.453125" style="11" customWidth="1"/>
    <col min="29" max="16384" width="14.453125" style="11"/>
  </cols>
  <sheetData>
    <row r="1" spans="3:31" s="7" customFormat="1" ht="14.5" x14ac:dyDescent="0.35">
      <c r="C1" s="183" t="s">
        <v>237</v>
      </c>
      <c r="D1" s="183"/>
      <c r="E1" s="183"/>
      <c r="F1" s="183"/>
      <c r="G1" s="183"/>
      <c r="H1" s="183"/>
      <c r="I1" s="183"/>
      <c r="J1" s="183"/>
      <c r="K1" s="183"/>
      <c r="L1" s="183"/>
      <c r="M1" s="6"/>
      <c r="R1" s="8"/>
      <c r="U1" s="9"/>
      <c r="V1" s="9"/>
      <c r="W1" s="9"/>
      <c r="X1" s="9"/>
      <c r="Y1" s="9"/>
    </row>
    <row r="2" spans="3:31" ht="14.5" x14ac:dyDescent="0.35">
      <c r="C2" s="184" t="s">
        <v>0</v>
      </c>
      <c r="D2" s="184"/>
      <c r="E2" s="184"/>
      <c r="F2" s="184"/>
      <c r="G2" s="184"/>
      <c r="H2" s="184"/>
      <c r="I2" s="184"/>
      <c r="J2" s="184"/>
      <c r="K2" s="184"/>
      <c r="L2" s="184"/>
      <c r="M2" s="10"/>
      <c r="R2" s="8"/>
      <c r="S2" s="8"/>
      <c r="T2" s="8"/>
      <c r="U2" s="9"/>
      <c r="V2" s="9"/>
      <c r="W2" s="9"/>
      <c r="X2" s="9"/>
      <c r="Y2" s="9"/>
    </row>
    <row r="3" spans="3:31" ht="15.75" customHeight="1" x14ac:dyDescent="0.35">
      <c r="R3" s="8"/>
      <c r="S3" s="8"/>
      <c r="T3" s="8"/>
      <c r="U3" s="9"/>
      <c r="V3" s="9"/>
      <c r="W3" s="9"/>
      <c r="X3" s="9"/>
      <c r="Y3" s="9"/>
    </row>
    <row r="4" spans="3:31" ht="13.75" customHeight="1" thickBot="1" x14ac:dyDescent="0.4">
      <c r="C4" s="185" t="s">
        <v>1</v>
      </c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2"/>
    </row>
    <row r="5" spans="3:31" ht="75.650000000000006" customHeight="1" x14ac:dyDescent="0.35">
      <c r="C5" s="60" t="s">
        <v>223</v>
      </c>
      <c r="D5" s="81" t="s">
        <v>2</v>
      </c>
      <c r="E5" s="81" t="s">
        <v>3</v>
      </c>
      <c r="F5" s="82" t="s">
        <v>4</v>
      </c>
      <c r="G5" s="82" t="s">
        <v>5</v>
      </c>
      <c r="H5" s="82" t="s">
        <v>6</v>
      </c>
      <c r="I5" s="82" t="s">
        <v>7</v>
      </c>
      <c r="J5" s="82" t="s">
        <v>8</v>
      </c>
      <c r="K5" s="82" t="s">
        <v>9</v>
      </c>
      <c r="L5" s="13" t="s">
        <v>224</v>
      </c>
      <c r="M5" s="18" t="s">
        <v>10</v>
      </c>
      <c r="N5" s="18" t="s">
        <v>225</v>
      </c>
      <c r="O5" s="63" t="s">
        <v>11</v>
      </c>
      <c r="P5" s="18" t="s">
        <v>12</v>
      </c>
      <c r="Q5" s="64" t="s">
        <v>13</v>
      </c>
      <c r="R5" s="17" t="s">
        <v>221</v>
      </c>
      <c r="S5" s="18" t="s">
        <v>226</v>
      </c>
      <c r="T5" s="18" t="s">
        <v>227</v>
      </c>
      <c r="U5" s="18" t="s">
        <v>10</v>
      </c>
      <c r="V5" s="13" t="s">
        <v>224</v>
      </c>
      <c r="W5" s="13" t="s">
        <v>10</v>
      </c>
      <c r="X5" s="18" t="s">
        <v>228</v>
      </c>
      <c r="Y5" s="19" t="s">
        <v>10</v>
      </c>
      <c r="AA5" s="203"/>
    </row>
    <row r="6" spans="3:31" ht="14.5" x14ac:dyDescent="0.35">
      <c r="C6" s="65" t="s">
        <v>15</v>
      </c>
      <c r="D6" s="51"/>
      <c r="E6" s="51"/>
      <c r="F6" s="100">
        <v>80</v>
      </c>
      <c r="G6" s="100">
        <v>60</v>
      </c>
      <c r="H6" s="48"/>
      <c r="I6" s="48"/>
      <c r="J6" s="100">
        <v>98</v>
      </c>
      <c r="K6" s="100">
        <v>75.5</v>
      </c>
      <c r="L6" s="110">
        <f>($D$166+D167+$D$205+D208+$D$331)-2*$J$206</f>
        <v>64.305999999999997</v>
      </c>
      <c r="M6" s="22" t="str">
        <f>IF(K6&lt;L6,"warning","normal")</f>
        <v>normal</v>
      </c>
      <c r="N6" s="110">
        <f>($D$166+D167+$D$205+D208+$D$331)</f>
        <v>81.965999999999994</v>
      </c>
      <c r="O6" s="125" t="e">
        <f>#REF!</f>
        <v>#REF!</v>
      </c>
      <c r="P6" s="110">
        <f>L6</f>
        <v>64.305999999999997</v>
      </c>
      <c r="Q6" s="126">
        <f>N6</f>
        <v>81.965999999999994</v>
      </c>
      <c r="R6" s="119">
        <f>K6</f>
        <v>75.5</v>
      </c>
      <c r="S6" s="120">
        <f t="shared" ref="S6" si="0">N6</f>
        <v>81.965999999999994</v>
      </c>
      <c r="T6" s="110">
        <f>S6-$J$206</f>
        <v>73.135999999999996</v>
      </c>
      <c r="U6" s="22" t="str">
        <f>IF(R6&lt;T6,"warning","normal")</f>
        <v>normal</v>
      </c>
      <c r="V6" s="27">
        <f>S6-2*$J$206</f>
        <v>64.305999999999997</v>
      </c>
      <c r="W6" s="22" t="str">
        <f>IF(R6&lt;V6,"warning","normal")</f>
        <v>normal</v>
      </c>
      <c r="X6" s="21">
        <f>S6-3*$J$206</f>
        <v>55.475999999999992</v>
      </c>
      <c r="Y6" s="28" t="str">
        <f>IF(R6&lt;X6,"warning","normal")</f>
        <v>normal</v>
      </c>
      <c r="AA6" s="203"/>
    </row>
    <row r="7" spans="3:31" ht="14.5" x14ac:dyDescent="0.35">
      <c r="C7" s="65" t="s">
        <v>18</v>
      </c>
      <c r="D7" s="51"/>
      <c r="E7" s="51"/>
      <c r="F7" s="100">
        <v>78</v>
      </c>
      <c r="G7" s="100">
        <v>67</v>
      </c>
      <c r="H7" s="48"/>
      <c r="I7" s="48"/>
      <c r="J7" s="100">
        <v>93</v>
      </c>
      <c r="K7" s="100">
        <v>68.5</v>
      </c>
      <c r="L7" s="110">
        <f>($D$166+D168+$D$205+D209+$D$331)-2*$J$206</f>
        <v>62.566000000000003</v>
      </c>
      <c r="M7" s="22" t="str">
        <f t="shared" ref="M7:M43" si="1">IF(K7&lt;L7,"warning","normal")</f>
        <v>normal</v>
      </c>
      <c r="N7" s="110">
        <f>($D$166+D168+$D$205+D209+$D$331)</f>
        <v>80.225999999999999</v>
      </c>
      <c r="O7" s="125" t="e">
        <f>#REF!</f>
        <v>#REF!</v>
      </c>
      <c r="P7" s="110">
        <f t="shared" ref="P7:P43" si="2">L7</f>
        <v>62.566000000000003</v>
      </c>
      <c r="Q7" s="126">
        <f t="shared" ref="Q7:Q43" si="3">N7</f>
        <v>80.225999999999999</v>
      </c>
      <c r="R7" s="119">
        <f t="shared" ref="R7:R43" si="4">K7</f>
        <v>68.5</v>
      </c>
      <c r="S7" s="120">
        <f t="shared" ref="S7:S43" si="5">N7</f>
        <v>80.225999999999999</v>
      </c>
      <c r="T7" s="110">
        <f t="shared" ref="T7:T43" si="6">S7-$J$206</f>
        <v>71.396000000000001</v>
      </c>
      <c r="U7" s="22" t="str">
        <f t="shared" ref="U7:U43" si="7">IF(R7&lt;T7,"warning","normal")</f>
        <v>warning</v>
      </c>
      <c r="V7" s="27">
        <f t="shared" ref="V7:V43" si="8">S7-2*$J$206</f>
        <v>62.566000000000003</v>
      </c>
      <c r="W7" s="22" t="str">
        <f t="shared" ref="W7:W43" si="9">IF(R7&lt;V7,"warning","normal")</f>
        <v>normal</v>
      </c>
      <c r="X7" s="21">
        <f t="shared" ref="X7:X43" si="10">S7-3*$J$206</f>
        <v>53.735999999999997</v>
      </c>
      <c r="Y7" s="28" t="str">
        <f t="shared" ref="Y7:Y43" si="11">IF(R7&lt;X7,"warning","normal")</f>
        <v>normal</v>
      </c>
      <c r="AA7" s="203"/>
      <c r="AB7" s="29"/>
      <c r="AC7" s="29"/>
      <c r="AD7" s="29"/>
      <c r="AE7" s="29"/>
    </row>
    <row r="8" spans="3:31" ht="14.5" x14ac:dyDescent="0.35">
      <c r="C8" s="65" t="s">
        <v>21</v>
      </c>
      <c r="D8" s="51"/>
      <c r="E8" s="51"/>
      <c r="F8" s="100">
        <v>95</v>
      </c>
      <c r="G8" s="100">
        <v>72.5</v>
      </c>
      <c r="H8" s="48"/>
      <c r="I8" s="48"/>
      <c r="J8" s="100">
        <v>100</v>
      </c>
      <c r="K8" s="100">
        <v>75.5</v>
      </c>
      <c r="L8" s="110">
        <f>($D$166+D169+$D$205+D210+$D$331)-2*$J$206</f>
        <v>71.686000000000007</v>
      </c>
      <c r="M8" s="22" t="str">
        <f t="shared" si="1"/>
        <v>normal</v>
      </c>
      <c r="N8" s="110">
        <f>($D$166+D169+$D$205+D210+$D$331)</f>
        <v>89.346000000000004</v>
      </c>
      <c r="O8" s="125" t="e">
        <f>#REF!</f>
        <v>#REF!</v>
      </c>
      <c r="P8" s="110">
        <f t="shared" si="2"/>
        <v>71.686000000000007</v>
      </c>
      <c r="Q8" s="126">
        <f t="shared" si="3"/>
        <v>89.346000000000004</v>
      </c>
      <c r="R8" s="119">
        <f t="shared" si="4"/>
        <v>75.5</v>
      </c>
      <c r="S8" s="120">
        <f t="shared" si="5"/>
        <v>89.346000000000004</v>
      </c>
      <c r="T8" s="110">
        <f t="shared" si="6"/>
        <v>80.516000000000005</v>
      </c>
      <c r="U8" s="22" t="str">
        <f t="shared" si="7"/>
        <v>warning</v>
      </c>
      <c r="V8" s="27">
        <f t="shared" si="8"/>
        <v>71.686000000000007</v>
      </c>
      <c r="W8" s="22" t="str">
        <f t="shared" si="9"/>
        <v>normal</v>
      </c>
      <c r="X8" s="21">
        <f t="shared" si="10"/>
        <v>62.856000000000002</v>
      </c>
      <c r="Y8" s="28" t="str">
        <f t="shared" si="11"/>
        <v>normal</v>
      </c>
      <c r="AA8" s="203"/>
      <c r="AB8" s="29"/>
      <c r="AC8" s="29"/>
      <c r="AD8" s="29"/>
      <c r="AE8" s="29"/>
    </row>
    <row r="9" spans="3:31" ht="14.5" x14ac:dyDescent="0.35">
      <c r="C9" s="65" t="s">
        <v>24</v>
      </c>
      <c r="D9" s="51"/>
      <c r="E9" s="51"/>
      <c r="F9" s="100">
        <v>85</v>
      </c>
      <c r="G9" s="100">
        <v>67</v>
      </c>
      <c r="H9" s="48"/>
      <c r="I9" s="48"/>
      <c r="J9" s="100" t="s">
        <v>362</v>
      </c>
      <c r="K9" s="100">
        <v>73.5</v>
      </c>
      <c r="L9" s="110">
        <f>($D$166+D170+$D$205+D211+$D$331)-2*$J$206</f>
        <v>65.566000000000003</v>
      </c>
      <c r="M9" s="22" t="str">
        <f t="shared" si="1"/>
        <v>normal</v>
      </c>
      <c r="N9" s="110">
        <f>($D$166+D170+$D$205+D211+$D$331)</f>
        <v>83.225999999999999</v>
      </c>
      <c r="O9" s="125" t="e">
        <f>#REF!</f>
        <v>#REF!</v>
      </c>
      <c r="P9" s="110">
        <f t="shared" si="2"/>
        <v>65.566000000000003</v>
      </c>
      <c r="Q9" s="126">
        <f t="shared" si="3"/>
        <v>83.225999999999999</v>
      </c>
      <c r="R9" s="119">
        <f t="shared" si="4"/>
        <v>73.5</v>
      </c>
      <c r="S9" s="120">
        <f t="shared" si="5"/>
        <v>83.225999999999999</v>
      </c>
      <c r="T9" s="110">
        <f t="shared" si="6"/>
        <v>74.396000000000001</v>
      </c>
      <c r="U9" s="22" t="str">
        <f t="shared" si="7"/>
        <v>warning</v>
      </c>
      <c r="V9" s="27">
        <f t="shared" si="8"/>
        <v>65.566000000000003</v>
      </c>
      <c r="W9" s="22" t="str">
        <f t="shared" si="9"/>
        <v>normal</v>
      </c>
      <c r="X9" s="21">
        <f t="shared" si="10"/>
        <v>56.735999999999997</v>
      </c>
      <c r="Y9" s="28" t="str">
        <f t="shared" si="11"/>
        <v>normal</v>
      </c>
      <c r="AA9" s="203"/>
      <c r="AB9" s="29"/>
      <c r="AC9" s="29"/>
      <c r="AD9" s="29"/>
      <c r="AE9" s="29"/>
    </row>
    <row r="10" spans="3:31" ht="14.5" x14ac:dyDescent="0.35">
      <c r="C10" s="65" t="s">
        <v>26</v>
      </c>
      <c r="D10" s="51"/>
      <c r="E10" s="51"/>
      <c r="F10" s="100">
        <v>80</v>
      </c>
      <c r="G10" s="100">
        <v>60</v>
      </c>
      <c r="H10" s="48"/>
      <c r="I10" s="48"/>
      <c r="J10" s="100">
        <v>90</v>
      </c>
      <c r="K10" s="100">
        <v>65</v>
      </c>
      <c r="L10" s="110">
        <f>($D$166+D171+$D$205+D212+$D$331)-2*$J$206</f>
        <v>59.686000000000007</v>
      </c>
      <c r="M10" s="22" t="str">
        <f t="shared" si="1"/>
        <v>normal</v>
      </c>
      <c r="N10" s="110">
        <f>($D$166+D171+$D$205+D212+$D$331)</f>
        <v>77.346000000000004</v>
      </c>
      <c r="O10" s="125" t="e">
        <f>#REF!</f>
        <v>#REF!</v>
      </c>
      <c r="P10" s="110">
        <f t="shared" si="2"/>
        <v>59.686000000000007</v>
      </c>
      <c r="Q10" s="126">
        <f t="shared" si="3"/>
        <v>77.346000000000004</v>
      </c>
      <c r="R10" s="119">
        <f t="shared" si="4"/>
        <v>65</v>
      </c>
      <c r="S10" s="120">
        <f t="shared" si="5"/>
        <v>77.346000000000004</v>
      </c>
      <c r="T10" s="110">
        <f t="shared" si="6"/>
        <v>68.516000000000005</v>
      </c>
      <c r="U10" s="22" t="str">
        <f t="shared" si="7"/>
        <v>warning</v>
      </c>
      <c r="V10" s="27">
        <f t="shared" si="8"/>
        <v>59.686000000000007</v>
      </c>
      <c r="W10" s="22" t="str">
        <f t="shared" si="9"/>
        <v>normal</v>
      </c>
      <c r="X10" s="21">
        <f t="shared" si="10"/>
        <v>50.856000000000002</v>
      </c>
      <c r="Y10" s="28" t="str">
        <f t="shared" si="11"/>
        <v>normal</v>
      </c>
      <c r="AA10" s="203"/>
      <c r="AB10" s="29"/>
      <c r="AC10" s="29"/>
      <c r="AD10" s="29"/>
      <c r="AE10" s="29"/>
    </row>
    <row r="11" spans="3:31" ht="14.5" x14ac:dyDescent="0.35">
      <c r="C11" s="65" t="s">
        <v>28</v>
      </c>
      <c r="D11" s="51"/>
      <c r="E11" s="51"/>
      <c r="F11" s="100">
        <v>53</v>
      </c>
      <c r="G11" s="100">
        <v>30</v>
      </c>
      <c r="H11" s="48"/>
      <c r="I11" s="48"/>
      <c r="J11" s="100">
        <v>65</v>
      </c>
      <c r="K11" s="100">
        <v>35</v>
      </c>
      <c r="L11" s="110">
        <f>($D$166+D172+$D$205+D213+$D$331)-2*$J$206</f>
        <v>31.686000000000003</v>
      </c>
      <c r="M11" s="22" t="str">
        <f t="shared" si="1"/>
        <v>normal</v>
      </c>
      <c r="N11" s="110">
        <f>($D$166+D172+$D$205+D213+$D$331)</f>
        <v>49.346000000000004</v>
      </c>
      <c r="O11" s="125" t="e">
        <f>#REF!</f>
        <v>#REF!</v>
      </c>
      <c r="P11" s="110">
        <f t="shared" si="2"/>
        <v>31.686000000000003</v>
      </c>
      <c r="Q11" s="126">
        <f t="shared" si="3"/>
        <v>49.346000000000004</v>
      </c>
      <c r="R11" s="119">
        <f t="shared" si="4"/>
        <v>35</v>
      </c>
      <c r="S11" s="120">
        <f t="shared" si="5"/>
        <v>49.346000000000004</v>
      </c>
      <c r="T11" s="110">
        <f t="shared" si="6"/>
        <v>40.516000000000005</v>
      </c>
      <c r="U11" s="22" t="str">
        <f t="shared" si="7"/>
        <v>warning</v>
      </c>
      <c r="V11" s="27">
        <f t="shared" si="8"/>
        <v>31.686000000000003</v>
      </c>
      <c r="W11" s="22" t="str">
        <f t="shared" si="9"/>
        <v>normal</v>
      </c>
      <c r="X11" s="21">
        <f t="shared" si="10"/>
        <v>22.856000000000002</v>
      </c>
      <c r="Y11" s="28" t="str">
        <f t="shared" si="11"/>
        <v>normal</v>
      </c>
      <c r="AA11" s="203"/>
      <c r="AB11" s="29"/>
      <c r="AC11" s="29"/>
      <c r="AD11" s="29"/>
      <c r="AE11" s="29"/>
    </row>
    <row r="12" spans="3:31" ht="14.5" x14ac:dyDescent="0.35">
      <c r="C12" s="65" t="s">
        <v>30</v>
      </c>
      <c r="D12" s="51"/>
      <c r="E12" s="51"/>
      <c r="F12" s="100">
        <v>58</v>
      </c>
      <c r="G12" s="100">
        <v>61</v>
      </c>
      <c r="H12" s="48"/>
      <c r="I12" s="48"/>
      <c r="J12" s="100">
        <v>80</v>
      </c>
      <c r="K12" s="100">
        <v>65.5</v>
      </c>
      <c r="L12" s="110">
        <f>($D$166+D173+$D$205+D214+$D$331)-2*$J$206</f>
        <v>52.055999999999997</v>
      </c>
      <c r="M12" s="22" t="str">
        <f t="shared" si="1"/>
        <v>normal</v>
      </c>
      <c r="N12" s="110">
        <f>($D$166+D173+$D$205+D214+$D$331)</f>
        <v>69.715999999999994</v>
      </c>
      <c r="O12" s="125" t="e">
        <f>#REF!</f>
        <v>#REF!</v>
      </c>
      <c r="P12" s="110">
        <f t="shared" si="2"/>
        <v>52.055999999999997</v>
      </c>
      <c r="Q12" s="126">
        <f t="shared" si="3"/>
        <v>69.715999999999994</v>
      </c>
      <c r="R12" s="119">
        <f t="shared" si="4"/>
        <v>65.5</v>
      </c>
      <c r="S12" s="120">
        <f t="shared" si="5"/>
        <v>69.715999999999994</v>
      </c>
      <c r="T12" s="110">
        <f t="shared" si="6"/>
        <v>60.885999999999996</v>
      </c>
      <c r="U12" s="22" t="str">
        <f t="shared" si="7"/>
        <v>normal</v>
      </c>
      <c r="V12" s="27">
        <f t="shared" si="8"/>
        <v>52.055999999999997</v>
      </c>
      <c r="W12" s="22" t="str">
        <f t="shared" si="9"/>
        <v>normal</v>
      </c>
      <c r="X12" s="21">
        <f t="shared" si="10"/>
        <v>43.225999999999992</v>
      </c>
      <c r="Y12" s="28" t="str">
        <f t="shared" si="11"/>
        <v>normal</v>
      </c>
      <c r="AA12" s="203"/>
      <c r="AB12" s="29"/>
      <c r="AC12" s="29"/>
      <c r="AD12" s="29"/>
      <c r="AE12" s="29"/>
    </row>
    <row r="13" spans="3:31" ht="14.5" x14ac:dyDescent="0.35">
      <c r="C13" s="65" t="s">
        <v>33</v>
      </c>
      <c r="D13" s="51"/>
      <c r="E13" s="51"/>
      <c r="F13" s="100">
        <v>45</v>
      </c>
      <c r="G13" s="100">
        <v>29</v>
      </c>
      <c r="H13" s="48"/>
      <c r="I13" s="48"/>
      <c r="J13" s="100">
        <v>23</v>
      </c>
      <c r="K13" s="100">
        <v>27</v>
      </c>
      <c r="L13" s="110">
        <f>($D$166+D174+$D$205+D215+$D$331)-2*$J$206</f>
        <v>16.946000000000002</v>
      </c>
      <c r="M13" s="22" t="str">
        <f t="shared" si="1"/>
        <v>normal</v>
      </c>
      <c r="N13" s="110">
        <f>($D$166+D174+$D$205+D215+$D$331)</f>
        <v>34.606000000000002</v>
      </c>
      <c r="O13" s="125" t="e">
        <f>#REF!</f>
        <v>#REF!</v>
      </c>
      <c r="P13" s="110">
        <f t="shared" si="2"/>
        <v>16.946000000000002</v>
      </c>
      <c r="Q13" s="126">
        <f t="shared" si="3"/>
        <v>34.606000000000002</v>
      </c>
      <c r="R13" s="119">
        <f t="shared" si="4"/>
        <v>27</v>
      </c>
      <c r="S13" s="120">
        <f t="shared" si="5"/>
        <v>34.606000000000002</v>
      </c>
      <c r="T13" s="110">
        <f t="shared" si="6"/>
        <v>25.776000000000003</v>
      </c>
      <c r="U13" s="22" t="str">
        <f t="shared" si="7"/>
        <v>normal</v>
      </c>
      <c r="V13" s="27">
        <f t="shared" si="8"/>
        <v>16.946000000000002</v>
      </c>
      <c r="W13" s="22" t="str">
        <f t="shared" si="9"/>
        <v>normal</v>
      </c>
      <c r="X13" s="21">
        <f t="shared" si="10"/>
        <v>8.1159999999999997</v>
      </c>
      <c r="Y13" s="28" t="str">
        <f t="shared" si="11"/>
        <v>normal</v>
      </c>
      <c r="AA13" s="203"/>
      <c r="AB13" s="29"/>
      <c r="AC13" s="29"/>
      <c r="AD13" s="29"/>
      <c r="AE13" s="29"/>
    </row>
    <row r="14" spans="3:31" ht="14.5" x14ac:dyDescent="0.35">
      <c r="C14" s="65" t="s">
        <v>34</v>
      </c>
      <c r="D14" s="51"/>
      <c r="E14" s="51"/>
      <c r="F14" s="100">
        <v>85</v>
      </c>
      <c r="G14" s="100">
        <v>70.5</v>
      </c>
      <c r="H14" s="48"/>
      <c r="I14" s="48"/>
      <c r="J14" s="100">
        <v>100</v>
      </c>
      <c r="K14" s="100">
        <v>75.5</v>
      </c>
      <c r="L14" s="110">
        <f>($D$166+D175+$D$205+D216+$D$331)-2*$J$206</f>
        <v>68.686000000000007</v>
      </c>
      <c r="M14" s="22" t="str">
        <f t="shared" si="1"/>
        <v>normal</v>
      </c>
      <c r="N14" s="110">
        <f>($D$166+D175+$D$205+D216+$D$331)</f>
        <v>86.346000000000004</v>
      </c>
      <c r="O14" s="125" t="e">
        <f>#REF!</f>
        <v>#REF!</v>
      </c>
      <c r="P14" s="110">
        <f t="shared" si="2"/>
        <v>68.686000000000007</v>
      </c>
      <c r="Q14" s="126">
        <f t="shared" si="3"/>
        <v>86.346000000000004</v>
      </c>
      <c r="R14" s="119">
        <f t="shared" si="4"/>
        <v>75.5</v>
      </c>
      <c r="S14" s="120">
        <f t="shared" si="5"/>
        <v>86.346000000000004</v>
      </c>
      <c r="T14" s="110">
        <f t="shared" si="6"/>
        <v>77.516000000000005</v>
      </c>
      <c r="U14" s="22" t="str">
        <f t="shared" si="7"/>
        <v>warning</v>
      </c>
      <c r="V14" s="27">
        <f t="shared" si="8"/>
        <v>68.686000000000007</v>
      </c>
      <c r="W14" s="22" t="str">
        <f t="shared" si="9"/>
        <v>normal</v>
      </c>
      <c r="X14" s="21">
        <f t="shared" si="10"/>
        <v>59.856000000000002</v>
      </c>
      <c r="Y14" s="28" t="str">
        <f t="shared" si="11"/>
        <v>normal</v>
      </c>
      <c r="AA14" s="203"/>
      <c r="AB14" s="29"/>
      <c r="AC14" s="29"/>
      <c r="AD14" s="29"/>
      <c r="AE14" s="29"/>
    </row>
    <row r="15" spans="3:31" ht="14.5" x14ac:dyDescent="0.35">
      <c r="C15" s="65" t="s">
        <v>36</v>
      </c>
      <c r="D15" s="51"/>
      <c r="E15" s="51"/>
      <c r="F15" s="100">
        <v>50</v>
      </c>
      <c r="G15" s="100">
        <v>44</v>
      </c>
      <c r="H15" s="48"/>
      <c r="I15" s="48"/>
      <c r="J15" s="100">
        <v>78</v>
      </c>
      <c r="K15" s="100">
        <v>60</v>
      </c>
      <c r="L15" s="110">
        <f>($D$166+D176+$D$205+D217+$D$331)-2*$J$206</f>
        <v>43.936000000000007</v>
      </c>
      <c r="M15" s="22" t="str">
        <f t="shared" si="1"/>
        <v>normal</v>
      </c>
      <c r="N15" s="110">
        <f>($D$166+D176+$D$205+D217+$D$331)</f>
        <v>61.596000000000004</v>
      </c>
      <c r="O15" s="125" t="e">
        <f>#REF!</f>
        <v>#REF!</v>
      </c>
      <c r="P15" s="110">
        <f t="shared" si="2"/>
        <v>43.936000000000007</v>
      </c>
      <c r="Q15" s="126">
        <f t="shared" si="3"/>
        <v>61.596000000000004</v>
      </c>
      <c r="R15" s="119">
        <f t="shared" si="4"/>
        <v>60</v>
      </c>
      <c r="S15" s="120">
        <f t="shared" si="5"/>
        <v>61.596000000000004</v>
      </c>
      <c r="T15" s="110">
        <f t="shared" si="6"/>
        <v>52.766000000000005</v>
      </c>
      <c r="U15" s="22" t="str">
        <f t="shared" si="7"/>
        <v>normal</v>
      </c>
      <c r="V15" s="27">
        <f t="shared" si="8"/>
        <v>43.936000000000007</v>
      </c>
      <c r="W15" s="22" t="str">
        <f t="shared" si="9"/>
        <v>normal</v>
      </c>
      <c r="X15" s="21">
        <f t="shared" si="10"/>
        <v>35.106000000000002</v>
      </c>
      <c r="Y15" s="28" t="str">
        <f t="shared" si="11"/>
        <v>normal</v>
      </c>
      <c r="AA15" s="203"/>
      <c r="AB15" s="29"/>
      <c r="AC15" s="29"/>
      <c r="AD15" s="29"/>
      <c r="AE15" s="29"/>
    </row>
    <row r="16" spans="3:31" ht="14.5" x14ac:dyDescent="0.35">
      <c r="C16" s="65" t="s">
        <v>37</v>
      </c>
      <c r="D16" s="51"/>
      <c r="E16" s="51"/>
      <c r="F16" s="100">
        <v>88</v>
      </c>
      <c r="G16" s="100">
        <v>66</v>
      </c>
      <c r="H16" s="48"/>
      <c r="I16" s="48"/>
      <c r="J16" s="100">
        <v>98</v>
      </c>
      <c r="K16" s="100">
        <v>74.5</v>
      </c>
      <c r="L16" s="110">
        <f>($D$166+D177+$D$205+D218+$D$331)-2*$J$206</f>
        <v>67.555999999999997</v>
      </c>
      <c r="M16" s="22" t="str">
        <f t="shared" si="1"/>
        <v>normal</v>
      </c>
      <c r="N16" s="110">
        <f>($D$166+D177+$D$205+D218+$D$331)</f>
        <v>85.215999999999994</v>
      </c>
      <c r="O16" s="125" t="e">
        <f>#REF!</f>
        <v>#REF!</v>
      </c>
      <c r="P16" s="110">
        <f t="shared" si="2"/>
        <v>67.555999999999997</v>
      </c>
      <c r="Q16" s="126">
        <f t="shared" si="3"/>
        <v>85.215999999999994</v>
      </c>
      <c r="R16" s="119">
        <f t="shared" si="4"/>
        <v>74.5</v>
      </c>
      <c r="S16" s="120">
        <f t="shared" si="5"/>
        <v>85.215999999999994</v>
      </c>
      <c r="T16" s="110">
        <f t="shared" si="6"/>
        <v>76.385999999999996</v>
      </c>
      <c r="U16" s="22" t="str">
        <f t="shared" si="7"/>
        <v>warning</v>
      </c>
      <c r="V16" s="27">
        <f t="shared" si="8"/>
        <v>67.555999999999997</v>
      </c>
      <c r="W16" s="22" t="str">
        <f t="shared" si="9"/>
        <v>normal</v>
      </c>
      <c r="X16" s="21">
        <f t="shared" si="10"/>
        <v>58.725999999999992</v>
      </c>
      <c r="Y16" s="28" t="str">
        <f t="shared" si="11"/>
        <v>normal</v>
      </c>
      <c r="AA16" s="203"/>
      <c r="AB16" s="29"/>
      <c r="AC16" s="29"/>
      <c r="AD16" s="29"/>
      <c r="AE16" s="29"/>
    </row>
    <row r="17" spans="3:31" ht="14.5" x14ac:dyDescent="0.35">
      <c r="C17" s="65" t="s">
        <v>39</v>
      </c>
      <c r="D17" s="51"/>
      <c r="E17" s="51"/>
      <c r="F17" s="100">
        <v>93</v>
      </c>
      <c r="G17" s="100">
        <v>65</v>
      </c>
      <c r="H17" s="48"/>
      <c r="I17" s="48"/>
      <c r="J17" s="100">
        <v>95</v>
      </c>
      <c r="K17" s="100">
        <v>76</v>
      </c>
      <c r="L17" s="110">
        <f>($D$166+D178+$D$205+D219+$D$331)-2*$J$206</f>
        <v>68.185999999999993</v>
      </c>
      <c r="M17" s="22" t="str">
        <f t="shared" si="1"/>
        <v>normal</v>
      </c>
      <c r="N17" s="110">
        <f>($D$166+D178+$D$205+D219+$D$331)</f>
        <v>85.845999999999989</v>
      </c>
      <c r="O17" s="125" t="e">
        <f>#REF!</f>
        <v>#REF!</v>
      </c>
      <c r="P17" s="110">
        <f t="shared" si="2"/>
        <v>68.185999999999993</v>
      </c>
      <c r="Q17" s="126">
        <f t="shared" si="3"/>
        <v>85.845999999999989</v>
      </c>
      <c r="R17" s="119">
        <f t="shared" si="4"/>
        <v>76</v>
      </c>
      <c r="S17" s="120">
        <f t="shared" si="5"/>
        <v>85.845999999999989</v>
      </c>
      <c r="T17" s="110">
        <f t="shared" si="6"/>
        <v>77.015999999999991</v>
      </c>
      <c r="U17" s="22" t="str">
        <f t="shared" si="7"/>
        <v>warning</v>
      </c>
      <c r="V17" s="27">
        <f t="shared" si="8"/>
        <v>68.185999999999993</v>
      </c>
      <c r="W17" s="22" t="str">
        <f t="shared" si="9"/>
        <v>normal</v>
      </c>
      <c r="X17" s="21">
        <f t="shared" si="10"/>
        <v>59.355999999999987</v>
      </c>
      <c r="Y17" s="28" t="str">
        <f t="shared" si="11"/>
        <v>normal</v>
      </c>
      <c r="AA17" s="203"/>
      <c r="AB17" s="29"/>
      <c r="AC17" s="29"/>
      <c r="AD17" s="29"/>
      <c r="AE17" s="29"/>
    </row>
    <row r="18" spans="3:31" ht="14.5" x14ac:dyDescent="0.35">
      <c r="C18" s="65" t="s">
        <v>40</v>
      </c>
      <c r="D18" s="51"/>
      <c r="E18" s="51"/>
      <c r="F18" s="100">
        <v>65</v>
      </c>
      <c r="G18" s="100">
        <v>50</v>
      </c>
      <c r="H18" s="48"/>
      <c r="I18" s="48"/>
      <c r="J18" s="100">
        <v>85</v>
      </c>
      <c r="K18" s="100">
        <v>53.5</v>
      </c>
      <c r="L18" s="110">
        <f>($D$166+D179+$D$205+D220+$D$331)-2*$J$206</f>
        <v>49.316000000000003</v>
      </c>
      <c r="M18" s="22" t="str">
        <f t="shared" si="1"/>
        <v>normal</v>
      </c>
      <c r="N18" s="110">
        <f>($D$166+D179+$D$205+D220+$D$331)</f>
        <v>66.975999999999999</v>
      </c>
      <c r="O18" s="125" t="e">
        <f>#REF!</f>
        <v>#REF!</v>
      </c>
      <c r="P18" s="110">
        <f t="shared" si="2"/>
        <v>49.316000000000003</v>
      </c>
      <c r="Q18" s="126">
        <f t="shared" si="3"/>
        <v>66.975999999999999</v>
      </c>
      <c r="R18" s="119">
        <f t="shared" si="4"/>
        <v>53.5</v>
      </c>
      <c r="S18" s="120">
        <f t="shared" si="5"/>
        <v>66.975999999999999</v>
      </c>
      <c r="T18" s="110">
        <f t="shared" si="6"/>
        <v>58.146000000000001</v>
      </c>
      <c r="U18" s="22" t="str">
        <f t="shared" si="7"/>
        <v>warning</v>
      </c>
      <c r="V18" s="27">
        <f t="shared" si="8"/>
        <v>49.316000000000003</v>
      </c>
      <c r="W18" s="22" t="str">
        <f t="shared" si="9"/>
        <v>normal</v>
      </c>
      <c r="X18" s="21">
        <f t="shared" si="10"/>
        <v>40.485999999999997</v>
      </c>
      <c r="Y18" s="28" t="str">
        <f t="shared" si="11"/>
        <v>normal</v>
      </c>
      <c r="AA18" s="203"/>
      <c r="AB18" s="29"/>
      <c r="AC18" s="29"/>
      <c r="AD18" s="29"/>
      <c r="AE18" s="29"/>
    </row>
    <row r="19" spans="3:31" ht="14.5" x14ac:dyDescent="0.35">
      <c r="C19" s="65" t="s">
        <v>41</v>
      </c>
      <c r="D19" s="51"/>
      <c r="E19" s="51"/>
      <c r="F19" s="100">
        <v>50</v>
      </c>
      <c r="G19" s="100">
        <v>38</v>
      </c>
      <c r="H19" s="48"/>
      <c r="I19" s="48"/>
      <c r="J19" s="100">
        <v>70</v>
      </c>
      <c r="K19" s="100">
        <v>51</v>
      </c>
      <c r="L19" s="110">
        <f>($D$166+D180+$D$205+D221+$D$331)-2*$J$206</f>
        <v>38.186000000000007</v>
      </c>
      <c r="M19" s="22" t="str">
        <f t="shared" si="1"/>
        <v>normal</v>
      </c>
      <c r="N19" s="110">
        <f>($D$166+D180+$D$205+D221+$D$331)</f>
        <v>55.846000000000004</v>
      </c>
      <c r="O19" s="125" t="e">
        <f>#REF!</f>
        <v>#REF!</v>
      </c>
      <c r="P19" s="110">
        <f t="shared" si="2"/>
        <v>38.186000000000007</v>
      </c>
      <c r="Q19" s="126">
        <f t="shared" si="3"/>
        <v>55.846000000000004</v>
      </c>
      <c r="R19" s="119">
        <f t="shared" si="4"/>
        <v>51</v>
      </c>
      <c r="S19" s="120">
        <f t="shared" si="5"/>
        <v>55.846000000000004</v>
      </c>
      <c r="T19" s="110">
        <f t="shared" si="6"/>
        <v>47.016000000000005</v>
      </c>
      <c r="U19" s="22" t="str">
        <f t="shared" si="7"/>
        <v>normal</v>
      </c>
      <c r="V19" s="27">
        <f t="shared" si="8"/>
        <v>38.186000000000007</v>
      </c>
      <c r="W19" s="22" t="str">
        <f t="shared" si="9"/>
        <v>normal</v>
      </c>
      <c r="X19" s="21">
        <f t="shared" si="10"/>
        <v>29.356000000000002</v>
      </c>
      <c r="Y19" s="28" t="str">
        <f t="shared" si="11"/>
        <v>normal</v>
      </c>
      <c r="AA19" s="203"/>
      <c r="AB19" s="29"/>
      <c r="AC19" s="29"/>
      <c r="AD19" s="29"/>
      <c r="AE19" s="29"/>
    </row>
    <row r="20" spans="3:31" ht="14.5" x14ac:dyDescent="0.35">
      <c r="C20" s="65" t="s">
        <v>42</v>
      </c>
      <c r="D20" s="51"/>
      <c r="E20" s="51"/>
      <c r="F20" s="100">
        <v>95</v>
      </c>
      <c r="G20" s="100">
        <v>78</v>
      </c>
      <c r="H20" s="48"/>
      <c r="I20" s="48"/>
      <c r="J20" s="100">
        <v>100</v>
      </c>
      <c r="K20" s="100">
        <v>77</v>
      </c>
      <c r="L20" s="110">
        <f>($D$166+D181+$D$205+D222+$D$331)-2*$J$206</f>
        <v>73.436000000000007</v>
      </c>
      <c r="M20" s="22" t="str">
        <f t="shared" si="1"/>
        <v>normal</v>
      </c>
      <c r="N20" s="110">
        <f>($D$166+D181+$D$205+D222+$D$331)</f>
        <v>91.096000000000004</v>
      </c>
      <c r="O20" s="125" t="e">
        <f>#REF!</f>
        <v>#REF!</v>
      </c>
      <c r="P20" s="110">
        <f t="shared" si="2"/>
        <v>73.436000000000007</v>
      </c>
      <c r="Q20" s="126">
        <f t="shared" si="3"/>
        <v>91.096000000000004</v>
      </c>
      <c r="R20" s="119">
        <f t="shared" si="4"/>
        <v>77</v>
      </c>
      <c r="S20" s="120">
        <f t="shared" si="5"/>
        <v>91.096000000000004</v>
      </c>
      <c r="T20" s="110">
        <f t="shared" si="6"/>
        <v>82.266000000000005</v>
      </c>
      <c r="U20" s="22" t="str">
        <f t="shared" si="7"/>
        <v>warning</v>
      </c>
      <c r="V20" s="27">
        <f t="shared" si="8"/>
        <v>73.436000000000007</v>
      </c>
      <c r="W20" s="22" t="str">
        <f t="shared" si="9"/>
        <v>normal</v>
      </c>
      <c r="X20" s="21">
        <f t="shared" si="10"/>
        <v>64.605999999999995</v>
      </c>
      <c r="Y20" s="28" t="str">
        <f t="shared" si="11"/>
        <v>normal</v>
      </c>
      <c r="AA20" s="203"/>
      <c r="AB20" s="29"/>
      <c r="AC20" s="29"/>
      <c r="AD20" s="29"/>
      <c r="AE20" s="29"/>
    </row>
    <row r="21" spans="3:31" ht="14.5" x14ac:dyDescent="0.35">
      <c r="C21" s="65" t="s">
        <v>43</v>
      </c>
      <c r="D21" s="51"/>
      <c r="E21" s="51"/>
      <c r="F21" s="100">
        <v>95</v>
      </c>
      <c r="G21" s="100">
        <v>77</v>
      </c>
      <c r="H21" s="48"/>
      <c r="I21" s="48"/>
      <c r="J21" s="100">
        <v>100</v>
      </c>
      <c r="K21" s="100">
        <v>78.5</v>
      </c>
      <c r="L21" s="110">
        <f>($D$166+D182+$D$205+D223+$D$331)-2*$J$206</f>
        <v>73.566000000000003</v>
      </c>
      <c r="M21" s="22" t="str">
        <f t="shared" si="1"/>
        <v>normal</v>
      </c>
      <c r="N21" s="110">
        <f>($D$166+D182+$D$205+D223+$D$331)</f>
        <v>91.225999999999999</v>
      </c>
      <c r="O21" s="125" t="e">
        <f>#REF!</f>
        <v>#REF!</v>
      </c>
      <c r="P21" s="110">
        <f t="shared" si="2"/>
        <v>73.566000000000003</v>
      </c>
      <c r="Q21" s="126">
        <f t="shared" si="3"/>
        <v>91.225999999999999</v>
      </c>
      <c r="R21" s="119">
        <f t="shared" si="4"/>
        <v>78.5</v>
      </c>
      <c r="S21" s="120">
        <f t="shared" si="5"/>
        <v>91.225999999999999</v>
      </c>
      <c r="T21" s="110">
        <f t="shared" si="6"/>
        <v>82.396000000000001</v>
      </c>
      <c r="U21" s="22" t="str">
        <f t="shared" si="7"/>
        <v>warning</v>
      </c>
      <c r="V21" s="27">
        <f t="shared" si="8"/>
        <v>73.566000000000003</v>
      </c>
      <c r="W21" s="22" t="str">
        <f t="shared" si="9"/>
        <v>normal</v>
      </c>
      <c r="X21" s="21">
        <f t="shared" si="10"/>
        <v>64.73599999999999</v>
      </c>
      <c r="Y21" s="28" t="str">
        <f t="shared" si="11"/>
        <v>normal</v>
      </c>
      <c r="AA21" s="203"/>
      <c r="AB21" s="29"/>
      <c r="AC21" s="29"/>
      <c r="AD21" s="29"/>
      <c r="AE21" s="29"/>
    </row>
    <row r="22" spans="3:31" ht="14.5" x14ac:dyDescent="0.35">
      <c r="C22" s="65" t="s">
        <v>44</v>
      </c>
      <c r="D22" s="51"/>
      <c r="E22" s="51"/>
      <c r="F22" s="100">
        <v>65</v>
      </c>
      <c r="G22" s="100">
        <v>53.5</v>
      </c>
      <c r="H22" s="48"/>
      <c r="I22" s="48"/>
      <c r="J22" s="100">
        <v>85</v>
      </c>
      <c r="K22" s="100">
        <v>69</v>
      </c>
      <c r="L22" s="110">
        <f>($D$166+D183+$D$205+D224+$D$331)-2*$J$206</f>
        <v>54.066000000000003</v>
      </c>
      <c r="M22" s="22" t="str">
        <f t="shared" si="1"/>
        <v>normal</v>
      </c>
      <c r="N22" s="110">
        <f>($D$166+D183+$D$205+D224+$D$331)</f>
        <v>71.725999999999999</v>
      </c>
      <c r="O22" s="125" t="e">
        <f>#REF!</f>
        <v>#REF!</v>
      </c>
      <c r="P22" s="110">
        <f t="shared" si="2"/>
        <v>54.066000000000003</v>
      </c>
      <c r="Q22" s="126">
        <f t="shared" si="3"/>
        <v>71.725999999999999</v>
      </c>
      <c r="R22" s="119">
        <f t="shared" si="4"/>
        <v>69</v>
      </c>
      <c r="S22" s="120">
        <f t="shared" si="5"/>
        <v>71.725999999999999</v>
      </c>
      <c r="T22" s="110">
        <f t="shared" si="6"/>
        <v>62.896000000000001</v>
      </c>
      <c r="U22" s="22" t="str">
        <f t="shared" si="7"/>
        <v>normal</v>
      </c>
      <c r="V22" s="27">
        <f t="shared" si="8"/>
        <v>54.066000000000003</v>
      </c>
      <c r="W22" s="22" t="str">
        <f t="shared" si="9"/>
        <v>normal</v>
      </c>
      <c r="X22" s="21">
        <f t="shared" si="10"/>
        <v>45.235999999999997</v>
      </c>
      <c r="Y22" s="28" t="str">
        <f t="shared" si="11"/>
        <v>normal</v>
      </c>
      <c r="AA22" s="203"/>
      <c r="AB22" s="29"/>
      <c r="AC22" s="29"/>
      <c r="AD22" s="29"/>
      <c r="AE22" s="29"/>
    </row>
    <row r="23" spans="3:31" ht="14.5" x14ac:dyDescent="0.35">
      <c r="C23" s="65" t="s">
        <v>45</v>
      </c>
      <c r="D23" s="51"/>
      <c r="E23" s="51"/>
      <c r="F23" s="100">
        <v>88</v>
      </c>
      <c r="G23" s="100">
        <v>71</v>
      </c>
      <c r="H23" s="48"/>
      <c r="I23" s="48"/>
      <c r="J23" s="100">
        <v>98</v>
      </c>
      <c r="K23" s="100">
        <v>78.5</v>
      </c>
      <c r="L23" s="110">
        <f>($D$166+D184+$D$205+D225+$D$331)-2*$J$206</f>
        <v>69.815999999999988</v>
      </c>
      <c r="M23" s="22" t="str">
        <f t="shared" si="1"/>
        <v>normal</v>
      </c>
      <c r="N23" s="110">
        <f>($D$166+D184+$D$205+D225+$D$331)</f>
        <v>87.475999999999985</v>
      </c>
      <c r="O23" s="125" t="e">
        <f>#REF!</f>
        <v>#REF!</v>
      </c>
      <c r="P23" s="110">
        <f t="shared" si="2"/>
        <v>69.815999999999988</v>
      </c>
      <c r="Q23" s="126">
        <f t="shared" si="3"/>
        <v>87.475999999999985</v>
      </c>
      <c r="R23" s="119">
        <f t="shared" si="4"/>
        <v>78.5</v>
      </c>
      <c r="S23" s="120">
        <f t="shared" si="5"/>
        <v>87.475999999999985</v>
      </c>
      <c r="T23" s="110">
        <f t="shared" si="6"/>
        <v>78.645999999999987</v>
      </c>
      <c r="U23" s="22" t="str">
        <f t="shared" si="7"/>
        <v>warning</v>
      </c>
      <c r="V23" s="27">
        <f t="shared" si="8"/>
        <v>69.815999999999988</v>
      </c>
      <c r="W23" s="22" t="str">
        <f t="shared" si="9"/>
        <v>normal</v>
      </c>
      <c r="X23" s="21">
        <f t="shared" si="10"/>
        <v>60.985999999999983</v>
      </c>
      <c r="Y23" s="28" t="str">
        <f t="shared" si="11"/>
        <v>normal</v>
      </c>
      <c r="AA23" s="203"/>
      <c r="AB23" s="29"/>
      <c r="AC23" s="29"/>
      <c r="AD23" s="29"/>
      <c r="AE23" s="29"/>
    </row>
    <row r="24" spans="3:31" ht="14.5" x14ac:dyDescent="0.35">
      <c r="C24" s="65" t="s">
        <v>46</v>
      </c>
      <c r="D24" s="51"/>
      <c r="E24" s="51"/>
      <c r="F24" s="100">
        <v>65</v>
      </c>
      <c r="G24" s="100">
        <v>29.5</v>
      </c>
      <c r="H24" s="48"/>
      <c r="I24" s="48"/>
      <c r="J24" s="100">
        <v>58</v>
      </c>
      <c r="K24" s="100">
        <v>40</v>
      </c>
      <c r="L24" s="110">
        <f>($D$166+D185+$D$205+D226+$D$331)-2*$J$206</f>
        <v>34.055999999999997</v>
      </c>
      <c r="M24" s="22" t="str">
        <f t="shared" si="1"/>
        <v>normal</v>
      </c>
      <c r="N24" s="110">
        <f>($D$166+D185+$D$205+D226+$D$331)</f>
        <v>51.716000000000001</v>
      </c>
      <c r="O24" s="125" t="e">
        <f>#REF!</f>
        <v>#REF!</v>
      </c>
      <c r="P24" s="110">
        <f t="shared" si="2"/>
        <v>34.055999999999997</v>
      </c>
      <c r="Q24" s="126">
        <f t="shared" si="3"/>
        <v>51.716000000000001</v>
      </c>
      <c r="R24" s="119">
        <f t="shared" si="4"/>
        <v>40</v>
      </c>
      <c r="S24" s="120">
        <f t="shared" si="5"/>
        <v>51.716000000000001</v>
      </c>
      <c r="T24" s="110">
        <f t="shared" si="6"/>
        <v>42.886000000000003</v>
      </c>
      <c r="U24" s="22" t="str">
        <f t="shared" si="7"/>
        <v>warning</v>
      </c>
      <c r="V24" s="27">
        <f t="shared" si="8"/>
        <v>34.055999999999997</v>
      </c>
      <c r="W24" s="22" t="str">
        <f t="shared" si="9"/>
        <v>normal</v>
      </c>
      <c r="X24" s="21">
        <f t="shared" si="10"/>
        <v>25.225999999999999</v>
      </c>
      <c r="Y24" s="28" t="str">
        <f t="shared" si="11"/>
        <v>normal</v>
      </c>
      <c r="AA24" s="203"/>
      <c r="AB24" s="29"/>
      <c r="AC24" s="29"/>
      <c r="AD24" s="29"/>
      <c r="AE24" s="29"/>
    </row>
    <row r="25" spans="3:31" ht="14.5" x14ac:dyDescent="0.35">
      <c r="C25" s="65" t="s">
        <v>47</v>
      </c>
      <c r="D25" s="51"/>
      <c r="E25" s="51"/>
      <c r="F25" s="100">
        <v>83</v>
      </c>
      <c r="G25" s="100">
        <v>71</v>
      </c>
      <c r="H25" s="48"/>
      <c r="I25" s="48"/>
      <c r="J25" s="100">
        <v>100</v>
      </c>
      <c r="K25" s="100">
        <v>74.5</v>
      </c>
      <c r="L25" s="110">
        <f>($D$166+D186+$D$205+D227+$D$331)-2*$J$206</f>
        <v>68.066000000000003</v>
      </c>
      <c r="M25" s="22" t="str">
        <f t="shared" si="1"/>
        <v>normal</v>
      </c>
      <c r="N25" s="110">
        <f>($D$166+D186+$D$205+D227+$D$331)</f>
        <v>85.725999999999999</v>
      </c>
      <c r="O25" s="125" t="e">
        <f>#REF!</f>
        <v>#REF!</v>
      </c>
      <c r="P25" s="110">
        <f t="shared" si="2"/>
        <v>68.066000000000003</v>
      </c>
      <c r="Q25" s="126">
        <f t="shared" si="3"/>
        <v>85.725999999999999</v>
      </c>
      <c r="R25" s="119">
        <f t="shared" si="4"/>
        <v>74.5</v>
      </c>
      <c r="S25" s="120">
        <f t="shared" si="5"/>
        <v>85.725999999999999</v>
      </c>
      <c r="T25" s="110">
        <f t="shared" si="6"/>
        <v>76.896000000000001</v>
      </c>
      <c r="U25" s="22" t="str">
        <f t="shared" si="7"/>
        <v>warning</v>
      </c>
      <c r="V25" s="27">
        <f t="shared" si="8"/>
        <v>68.066000000000003</v>
      </c>
      <c r="W25" s="22" t="str">
        <f t="shared" si="9"/>
        <v>normal</v>
      </c>
      <c r="X25" s="21">
        <f t="shared" si="10"/>
        <v>59.235999999999997</v>
      </c>
      <c r="Y25" s="28" t="str">
        <f t="shared" si="11"/>
        <v>normal</v>
      </c>
      <c r="AA25" s="203"/>
      <c r="AB25" s="29"/>
      <c r="AC25" s="29"/>
      <c r="AD25" s="29"/>
      <c r="AE25" s="29"/>
    </row>
    <row r="26" spans="3:31" ht="14.5" x14ac:dyDescent="0.35">
      <c r="C26" s="65" t="s">
        <v>48</v>
      </c>
      <c r="D26" s="51"/>
      <c r="E26" s="51"/>
      <c r="F26" s="100">
        <v>50</v>
      </c>
      <c r="G26" s="100">
        <v>52.5</v>
      </c>
      <c r="H26" s="48"/>
      <c r="I26" s="48"/>
      <c r="J26" s="100">
        <v>78</v>
      </c>
      <c r="K26" s="100">
        <v>57.5</v>
      </c>
      <c r="L26" s="110">
        <f>($D$166+D187+$D$205+D228+$D$331)-2*$J$206</f>
        <v>45.436000000000007</v>
      </c>
      <c r="M26" s="22" t="str">
        <f t="shared" si="1"/>
        <v>normal</v>
      </c>
      <c r="N26" s="110">
        <f>($D$166+D187+$D$205+D228+$D$331)</f>
        <v>63.096000000000004</v>
      </c>
      <c r="O26" s="125" t="e">
        <f>#REF!</f>
        <v>#REF!</v>
      </c>
      <c r="P26" s="110">
        <f t="shared" si="2"/>
        <v>45.436000000000007</v>
      </c>
      <c r="Q26" s="126">
        <f t="shared" si="3"/>
        <v>63.096000000000004</v>
      </c>
      <c r="R26" s="119">
        <f t="shared" si="4"/>
        <v>57.5</v>
      </c>
      <c r="S26" s="120">
        <f t="shared" si="5"/>
        <v>63.096000000000004</v>
      </c>
      <c r="T26" s="110">
        <f t="shared" si="6"/>
        <v>54.266000000000005</v>
      </c>
      <c r="U26" s="22" t="str">
        <f t="shared" si="7"/>
        <v>normal</v>
      </c>
      <c r="V26" s="27">
        <f t="shared" si="8"/>
        <v>45.436000000000007</v>
      </c>
      <c r="W26" s="22" t="str">
        <f t="shared" si="9"/>
        <v>normal</v>
      </c>
      <c r="X26" s="21">
        <f t="shared" si="10"/>
        <v>36.606000000000002</v>
      </c>
      <c r="Y26" s="28" t="str">
        <f t="shared" si="11"/>
        <v>normal</v>
      </c>
      <c r="AA26" s="203"/>
      <c r="AB26" s="29"/>
      <c r="AC26" s="29"/>
      <c r="AD26" s="29"/>
      <c r="AE26" s="29"/>
    </row>
    <row r="27" spans="3:31" ht="14.5" x14ac:dyDescent="0.35">
      <c r="C27" s="65" t="s">
        <v>214</v>
      </c>
      <c r="D27" s="51"/>
      <c r="E27" s="51"/>
      <c r="F27" s="100">
        <v>70</v>
      </c>
      <c r="G27" s="100">
        <v>63</v>
      </c>
      <c r="H27" s="48"/>
      <c r="I27" s="48"/>
      <c r="J27" s="100">
        <v>98</v>
      </c>
      <c r="K27" s="100">
        <v>74</v>
      </c>
      <c r="L27" s="110">
        <f>($D$166+D188+$D$205+D229+$D$331)-2*$J$206</f>
        <v>62.185999999999993</v>
      </c>
      <c r="M27" s="22" t="str">
        <f t="shared" si="1"/>
        <v>normal</v>
      </c>
      <c r="N27" s="110">
        <f>($D$166+D188+$D$205+D229+$D$331)</f>
        <v>79.845999999999989</v>
      </c>
      <c r="O27" s="125" t="e">
        <f>#REF!</f>
        <v>#REF!</v>
      </c>
      <c r="P27" s="110">
        <f t="shared" si="2"/>
        <v>62.185999999999993</v>
      </c>
      <c r="Q27" s="126">
        <f t="shared" si="3"/>
        <v>79.845999999999989</v>
      </c>
      <c r="R27" s="119">
        <f t="shared" si="4"/>
        <v>74</v>
      </c>
      <c r="S27" s="120">
        <f t="shared" si="5"/>
        <v>79.845999999999989</v>
      </c>
      <c r="T27" s="110">
        <f t="shared" si="6"/>
        <v>71.015999999999991</v>
      </c>
      <c r="U27" s="22" t="str">
        <f t="shared" si="7"/>
        <v>normal</v>
      </c>
      <c r="V27" s="27">
        <f t="shared" si="8"/>
        <v>62.185999999999993</v>
      </c>
      <c r="W27" s="22" t="str">
        <f t="shared" si="9"/>
        <v>normal</v>
      </c>
      <c r="X27" s="21">
        <f t="shared" si="10"/>
        <v>53.355999999999987</v>
      </c>
      <c r="Y27" s="28" t="str">
        <f t="shared" si="11"/>
        <v>normal</v>
      </c>
      <c r="AA27" s="203"/>
      <c r="AB27" s="29"/>
      <c r="AC27" s="29"/>
      <c r="AD27" s="29"/>
      <c r="AE27" s="29"/>
    </row>
    <row r="28" spans="3:31" ht="14.5" x14ac:dyDescent="0.35">
      <c r="C28" s="65" t="s">
        <v>215</v>
      </c>
      <c r="D28" s="51"/>
      <c r="E28" s="51"/>
      <c r="F28" s="100">
        <v>83</v>
      </c>
      <c r="G28" s="100">
        <v>73</v>
      </c>
      <c r="H28" s="48"/>
      <c r="I28" s="48"/>
      <c r="J28" s="100">
        <v>95</v>
      </c>
      <c r="K28" s="100">
        <v>70.5</v>
      </c>
      <c r="L28" s="110">
        <f>($D$166+D189+$D$205+D230+$D$331)-2*$J$206</f>
        <v>66.316000000000003</v>
      </c>
      <c r="M28" s="22" t="str">
        <f t="shared" si="1"/>
        <v>normal</v>
      </c>
      <c r="N28" s="110">
        <f>($D$166+D189+$D$205+D230+$D$331)</f>
        <v>83.975999999999999</v>
      </c>
      <c r="O28" s="125" t="e">
        <f>#REF!</f>
        <v>#REF!</v>
      </c>
      <c r="P28" s="110">
        <f t="shared" si="2"/>
        <v>66.316000000000003</v>
      </c>
      <c r="Q28" s="126">
        <f t="shared" si="3"/>
        <v>83.975999999999999</v>
      </c>
      <c r="R28" s="119">
        <f t="shared" si="4"/>
        <v>70.5</v>
      </c>
      <c r="S28" s="120">
        <f t="shared" si="5"/>
        <v>83.975999999999999</v>
      </c>
      <c r="T28" s="110">
        <f t="shared" si="6"/>
        <v>75.146000000000001</v>
      </c>
      <c r="U28" s="22" t="str">
        <f t="shared" si="7"/>
        <v>warning</v>
      </c>
      <c r="V28" s="27">
        <f t="shared" si="8"/>
        <v>66.316000000000003</v>
      </c>
      <c r="W28" s="22" t="str">
        <f t="shared" si="9"/>
        <v>normal</v>
      </c>
      <c r="X28" s="21">
        <f t="shared" si="10"/>
        <v>57.485999999999997</v>
      </c>
      <c r="Y28" s="28" t="str">
        <f t="shared" si="11"/>
        <v>normal</v>
      </c>
      <c r="AA28" s="203"/>
      <c r="AB28" s="29"/>
      <c r="AC28" s="29"/>
      <c r="AD28" s="29"/>
      <c r="AE28" s="29"/>
    </row>
    <row r="29" spans="3:31" ht="14.5" x14ac:dyDescent="0.35">
      <c r="C29" s="65" t="s">
        <v>216</v>
      </c>
      <c r="D29" s="51"/>
      <c r="E29" s="51"/>
      <c r="F29" s="100">
        <v>80</v>
      </c>
      <c r="G29" s="100">
        <v>56</v>
      </c>
      <c r="H29" s="48"/>
      <c r="I29" s="48"/>
      <c r="J29" s="100">
        <v>73</v>
      </c>
      <c r="K29" s="100">
        <v>66.5</v>
      </c>
      <c r="L29" s="110">
        <f>($D$166+D190+$D$205+D231+$D$331)-2*$J$206</f>
        <v>54.805999999999997</v>
      </c>
      <c r="M29" s="22" t="str">
        <f t="shared" si="1"/>
        <v>normal</v>
      </c>
      <c r="N29" s="110">
        <f>($D$166+D190+$D$205+D231+$D$331)</f>
        <v>72.465999999999994</v>
      </c>
      <c r="O29" s="125" t="e">
        <f>#REF!</f>
        <v>#REF!</v>
      </c>
      <c r="P29" s="110">
        <f t="shared" si="2"/>
        <v>54.805999999999997</v>
      </c>
      <c r="Q29" s="126">
        <f t="shared" si="3"/>
        <v>72.465999999999994</v>
      </c>
      <c r="R29" s="119">
        <f t="shared" si="4"/>
        <v>66.5</v>
      </c>
      <c r="S29" s="120">
        <f t="shared" si="5"/>
        <v>72.465999999999994</v>
      </c>
      <c r="T29" s="110">
        <f t="shared" si="6"/>
        <v>63.635999999999996</v>
      </c>
      <c r="U29" s="22" t="str">
        <f t="shared" si="7"/>
        <v>normal</v>
      </c>
      <c r="V29" s="27">
        <f t="shared" si="8"/>
        <v>54.805999999999997</v>
      </c>
      <c r="W29" s="22" t="str">
        <f t="shared" si="9"/>
        <v>normal</v>
      </c>
      <c r="X29" s="21">
        <f t="shared" si="10"/>
        <v>45.975999999999992</v>
      </c>
      <c r="Y29" s="28" t="str">
        <f t="shared" si="11"/>
        <v>normal</v>
      </c>
      <c r="AA29" s="203"/>
      <c r="AB29" s="29"/>
      <c r="AC29" s="29"/>
      <c r="AD29" s="29"/>
      <c r="AE29" s="29"/>
    </row>
    <row r="30" spans="3:31" ht="14.5" x14ac:dyDescent="0.35">
      <c r="C30" s="65" t="s">
        <v>217</v>
      </c>
      <c r="D30" s="51"/>
      <c r="E30" s="51"/>
      <c r="F30" s="100">
        <v>80</v>
      </c>
      <c r="G30" s="100">
        <v>44.5</v>
      </c>
      <c r="H30" s="48"/>
      <c r="I30" s="48"/>
      <c r="J30" s="100">
        <v>83</v>
      </c>
      <c r="K30" s="100">
        <v>72.5</v>
      </c>
      <c r="L30" s="110">
        <f>($D$166+D191+$D$205+D232+$D$331)-2*$J$206</f>
        <v>55.936000000000007</v>
      </c>
      <c r="M30" s="22" t="str">
        <f t="shared" si="1"/>
        <v>normal</v>
      </c>
      <c r="N30" s="110">
        <f>($D$166+D191+$D$205+D232+$D$331)</f>
        <v>73.596000000000004</v>
      </c>
      <c r="O30" s="125" t="e">
        <f>#REF!</f>
        <v>#REF!</v>
      </c>
      <c r="P30" s="110">
        <f t="shared" si="2"/>
        <v>55.936000000000007</v>
      </c>
      <c r="Q30" s="126">
        <f t="shared" si="3"/>
        <v>73.596000000000004</v>
      </c>
      <c r="R30" s="119">
        <f t="shared" si="4"/>
        <v>72.5</v>
      </c>
      <c r="S30" s="120">
        <f t="shared" si="5"/>
        <v>73.596000000000004</v>
      </c>
      <c r="T30" s="110">
        <f t="shared" si="6"/>
        <v>64.766000000000005</v>
      </c>
      <c r="U30" s="22" t="str">
        <f t="shared" si="7"/>
        <v>normal</v>
      </c>
      <c r="V30" s="27">
        <f t="shared" si="8"/>
        <v>55.936000000000007</v>
      </c>
      <c r="W30" s="22" t="str">
        <f t="shared" si="9"/>
        <v>normal</v>
      </c>
      <c r="X30" s="21">
        <f t="shared" si="10"/>
        <v>47.106000000000002</v>
      </c>
      <c r="Y30" s="28" t="str">
        <f t="shared" si="11"/>
        <v>normal</v>
      </c>
      <c r="AA30" s="203"/>
      <c r="AB30" s="29"/>
      <c r="AC30" s="29"/>
      <c r="AD30" s="29"/>
      <c r="AE30" s="29"/>
    </row>
    <row r="31" spans="3:31" ht="14.5" x14ac:dyDescent="0.35">
      <c r="C31" s="65" t="s">
        <v>218</v>
      </c>
      <c r="D31" s="51"/>
      <c r="E31" s="51"/>
      <c r="F31" s="100">
        <v>45</v>
      </c>
      <c r="G31" s="100">
        <v>28.5</v>
      </c>
      <c r="H31" s="48"/>
      <c r="I31" s="48"/>
      <c r="J31" s="100">
        <v>35</v>
      </c>
      <c r="K31" s="100">
        <v>27</v>
      </c>
      <c r="L31" s="110">
        <f>($D$166+D192+$D$205+D233+$D$331)-2*$J$206</f>
        <v>19.816000000000006</v>
      </c>
      <c r="M31" s="22" t="str">
        <f t="shared" si="1"/>
        <v>normal</v>
      </c>
      <c r="N31" s="110">
        <f>($D$166+D192+$D$205+D233+$D$331)</f>
        <v>37.476000000000006</v>
      </c>
      <c r="O31" s="125" t="e">
        <f>#REF!</f>
        <v>#REF!</v>
      </c>
      <c r="P31" s="110">
        <f t="shared" si="2"/>
        <v>19.816000000000006</v>
      </c>
      <c r="Q31" s="126">
        <f t="shared" si="3"/>
        <v>37.476000000000006</v>
      </c>
      <c r="R31" s="119">
        <f t="shared" si="4"/>
        <v>27</v>
      </c>
      <c r="S31" s="120">
        <f t="shared" si="5"/>
        <v>37.476000000000006</v>
      </c>
      <c r="T31" s="110">
        <f t="shared" si="6"/>
        <v>28.646000000000008</v>
      </c>
      <c r="U31" s="22" t="str">
        <f t="shared" si="7"/>
        <v>warning</v>
      </c>
      <c r="V31" s="27">
        <f t="shared" si="8"/>
        <v>19.816000000000006</v>
      </c>
      <c r="W31" s="22" t="str">
        <f t="shared" si="9"/>
        <v>normal</v>
      </c>
      <c r="X31" s="21">
        <f t="shared" si="10"/>
        <v>10.986000000000004</v>
      </c>
      <c r="Y31" s="28" t="str">
        <f t="shared" si="11"/>
        <v>normal</v>
      </c>
      <c r="AA31" s="203"/>
      <c r="AB31" s="29"/>
      <c r="AC31" s="29"/>
      <c r="AD31" s="29"/>
      <c r="AE31" s="29"/>
    </row>
    <row r="32" spans="3:31" ht="14.5" x14ac:dyDescent="0.35">
      <c r="C32" s="65" t="s">
        <v>219</v>
      </c>
      <c r="D32" s="51"/>
      <c r="E32" s="51"/>
      <c r="F32" s="100">
        <v>90</v>
      </c>
      <c r="G32" s="100">
        <v>70</v>
      </c>
      <c r="H32" s="48"/>
      <c r="I32" s="48"/>
      <c r="J32" s="100">
        <v>88</v>
      </c>
      <c r="K32" s="100">
        <v>77.5</v>
      </c>
      <c r="L32" s="110">
        <f>($D$166+D193+$D$205+D234+$D$331)-2*$J$206</f>
        <v>67.315999999999988</v>
      </c>
      <c r="M32" s="22" t="str">
        <f t="shared" si="1"/>
        <v>normal</v>
      </c>
      <c r="N32" s="110">
        <f>($D$166+D193+$D$205+D234+$D$331)</f>
        <v>84.975999999999985</v>
      </c>
      <c r="O32" s="125" t="e">
        <f>#REF!</f>
        <v>#REF!</v>
      </c>
      <c r="P32" s="110">
        <f t="shared" si="2"/>
        <v>67.315999999999988</v>
      </c>
      <c r="Q32" s="126">
        <f t="shared" si="3"/>
        <v>84.975999999999985</v>
      </c>
      <c r="R32" s="119">
        <f t="shared" si="4"/>
        <v>77.5</v>
      </c>
      <c r="S32" s="120">
        <f t="shared" si="5"/>
        <v>84.975999999999985</v>
      </c>
      <c r="T32" s="110">
        <f t="shared" si="6"/>
        <v>76.145999999999987</v>
      </c>
      <c r="U32" s="22" t="str">
        <f t="shared" si="7"/>
        <v>normal</v>
      </c>
      <c r="V32" s="27">
        <f t="shared" si="8"/>
        <v>67.315999999999988</v>
      </c>
      <c r="W32" s="22" t="str">
        <f t="shared" si="9"/>
        <v>normal</v>
      </c>
      <c r="X32" s="21">
        <f t="shared" si="10"/>
        <v>58.485999999999983</v>
      </c>
      <c r="Y32" s="28" t="str">
        <f t="shared" si="11"/>
        <v>normal</v>
      </c>
      <c r="AA32" s="203"/>
      <c r="AB32" s="29"/>
      <c r="AC32" s="29"/>
      <c r="AD32" s="29"/>
      <c r="AE32" s="29"/>
    </row>
    <row r="33" spans="3:31" ht="14.5" x14ac:dyDescent="0.35">
      <c r="C33" s="65" t="s">
        <v>220</v>
      </c>
      <c r="D33" s="51"/>
      <c r="E33" s="51"/>
      <c r="F33" s="100">
        <v>88</v>
      </c>
      <c r="G33" s="100">
        <v>74.5</v>
      </c>
      <c r="H33" s="48"/>
      <c r="I33" s="48"/>
      <c r="J33" s="100">
        <v>100</v>
      </c>
      <c r="K33" s="100">
        <v>77</v>
      </c>
      <c r="L33" s="110">
        <f>($D$166+D194+$D$205+D235+$D$331)-2*$J$206</f>
        <v>70.805999999999997</v>
      </c>
      <c r="M33" s="22" t="str">
        <f t="shared" si="1"/>
        <v>normal</v>
      </c>
      <c r="N33" s="110">
        <f>($D$166+D194+$D$205+D235+$D$331)</f>
        <v>88.465999999999994</v>
      </c>
      <c r="O33" s="125" t="e">
        <f>#REF!</f>
        <v>#REF!</v>
      </c>
      <c r="P33" s="110">
        <f t="shared" si="2"/>
        <v>70.805999999999997</v>
      </c>
      <c r="Q33" s="126">
        <f t="shared" si="3"/>
        <v>88.465999999999994</v>
      </c>
      <c r="R33" s="119">
        <f t="shared" si="4"/>
        <v>77</v>
      </c>
      <c r="S33" s="120">
        <f t="shared" si="5"/>
        <v>88.465999999999994</v>
      </c>
      <c r="T33" s="110">
        <f t="shared" si="6"/>
        <v>79.635999999999996</v>
      </c>
      <c r="U33" s="22" t="str">
        <f t="shared" si="7"/>
        <v>warning</v>
      </c>
      <c r="V33" s="27">
        <f t="shared" si="8"/>
        <v>70.805999999999997</v>
      </c>
      <c r="W33" s="22" t="str">
        <f t="shared" si="9"/>
        <v>normal</v>
      </c>
      <c r="X33" s="21">
        <f t="shared" si="10"/>
        <v>61.975999999999992</v>
      </c>
      <c r="Y33" s="28" t="str">
        <f t="shared" si="11"/>
        <v>normal</v>
      </c>
      <c r="AA33" s="203"/>
      <c r="AB33" s="29"/>
      <c r="AC33" s="29"/>
      <c r="AD33" s="29"/>
      <c r="AE33" s="29"/>
    </row>
    <row r="34" spans="3:31" ht="14.5" x14ac:dyDescent="0.35">
      <c r="C34" s="65" t="s">
        <v>238</v>
      </c>
      <c r="D34" s="51"/>
      <c r="E34" s="51"/>
      <c r="F34" s="100">
        <v>95</v>
      </c>
      <c r="G34" s="100">
        <v>65.5</v>
      </c>
      <c r="H34" s="48"/>
      <c r="I34" s="48"/>
      <c r="J34" s="100">
        <v>100</v>
      </c>
      <c r="K34" s="100">
        <v>78</v>
      </c>
      <c r="L34" s="110">
        <f>($D$166+D195+$D$205+D236+$D$331)-2*$J$206</f>
        <v>70.566000000000003</v>
      </c>
      <c r="M34" s="22" t="str">
        <f t="shared" si="1"/>
        <v>normal</v>
      </c>
      <c r="N34" s="110">
        <f>($D$166+D195+$D$205+D236+$D$331)</f>
        <v>88.225999999999999</v>
      </c>
      <c r="O34" s="125" t="e">
        <f>#REF!</f>
        <v>#REF!</v>
      </c>
      <c r="P34" s="110">
        <f t="shared" si="2"/>
        <v>70.566000000000003</v>
      </c>
      <c r="Q34" s="126">
        <f t="shared" si="3"/>
        <v>88.225999999999999</v>
      </c>
      <c r="R34" s="119">
        <f t="shared" si="4"/>
        <v>78</v>
      </c>
      <c r="S34" s="120">
        <f t="shared" si="5"/>
        <v>88.225999999999999</v>
      </c>
      <c r="T34" s="110">
        <f t="shared" si="6"/>
        <v>79.396000000000001</v>
      </c>
      <c r="U34" s="22" t="str">
        <f t="shared" si="7"/>
        <v>warning</v>
      </c>
      <c r="V34" s="27">
        <f t="shared" si="8"/>
        <v>70.566000000000003</v>
      </c>
      <c r="W34" s="22" t="str">
        <f t="shared" si="9"/>
        <v>normal</v>
      </c>
      <c r="X34" s="21">
        <f t="shared" si="10"/>
        <v>61.735999999999997</v>
      </c>
      <c r="Y34" s="28" t="str">
        <f t="shared" si="11"/>
        <v>normal</v>
      </c>
      <c r="AA34" s="203"/>
      <c r="AB34" s="29"/>
      <c r="AC34" s="29"/>
      <c r="AD34" s="29"/>
      <c r="AE34" s="29"/>
    </row>
    <row r="35" spans="3:31" ht="14.5" x14ac:dyDescent="0.35">
      <c r="C35" s="65" t="s">
        <v>239</v>
      </c>
      <c r="D35" s="51"/>
      <c r="E35" s="51"/>
      <c r="F35" s="100">
        <v>100</v>
      </c>
      <c r="G35" s="100">
        <v>76.5</v>
      </c>
      <c r="H35" s="48"/>
      <c r="I35" s="48"/>
      <c r="J35" s="100">
        <v>100</v>
      </c>
      <c r="K35" s="100">
        <v>79.5</v>
      </c>
      <c r="L35" s="110">
        <f t="shared" ref="L35:L43" si="12">($D$166+D196+$D$205+D237+$D$331)-2*$J$206</f>
        <v>74.936000000000007</v>
      </c>
      <c r="M35" s="22" t="str">
        <f t="shared" si="1"/>
        <v>normal</v>
      </c>
      <c r="N35" s="110">
        <f t="shared" ref="N35:N80" si="13">($D$166+D196+$D$205+D237+$D$331)</f>
        <v>92.596000000000004</v>
      </c>
      <c r="O35" s="125" t="e">
        <f>#REF!</f>
        <v>#REF!</v>
      </c>
      <c r="P35" s="110">
        <f t="shared" si="2"/>
        <v>74.936000000000007</v>
      </c>
      <c r="Q35" s="126">
        <f t="shared" si="3"/>
        <v>92.596000000000004</v>
      </c>
      <c r="R35" s="119">
        <f t="shared" si="4"/>
        <v>79.5</v>
      </c>
      <c r="S35" s="120">
        <f t="shared" si="5"/>
        <v>92.596000000000004</v>
      </c>
      <c r="T35" s="110">
        <f t="shared" si="6"/>
        <v>83.766000000000005</v>
      </c>
      <c r="U35" s="22" t="str">
        <f t="shared" si="7"/>
        <v>warning</v>
      </c>
      <c r="V35" s="27">
        <f t="shared" si="8"/>
        <v>74.936000000000007</v>
      </c>
      <c r="W35" s="22" t="str">
        <f t="shared" si="9"/>
        <v>normal</v>
      </c>
      <c r="X35" s="21">
        <f t="shared" si="10"/>
        <v>66.105999999999995</v>
      </c>
      <c r="Y35" s="28" t="str">
        <f t="shared" si="11"/>
        <v>normal</v>
      </c>
      <c r="AA35" s="203"/>
      <c r="AB35" s="29"/>
      <c r="AC35" s="29"/>
      <c r="AD35" s="29"/>
      <c r="AE35" s="29"/>
    </row>
    <row r="36" spans="3:31" ht="14.5" x14ac:dyDescent="0.35">
      <c r="C36" s="65" t="s">
        <v>240</v>
      </c>
      <c r="D36" s="51"/>
      <c r="E36" s="51"/>
      <c r="F36" s="100">
        <v>80</v>
      </c>
      <c r="G36" s="100">
        <v>70.5</v>
      </c>
      <c r="H36" s="48"/>
      <c r="I36" s="48"/>
      <c r="J36" s="100">
        <v>95</v>
      </c>
      <c r="K36" s="100">
        <v>73</v>
      </c>
      <c r="L36" s="110">
        <f t="shared" si="12"/>
        <v>65.565999999999988</v>
      </c>
      <c r="M36" s="22" t="str">
        <f t="shared" si="1"/>
        <v>normal</v>
      </c>
      <c r="N36" s="110">
        <f t="shared" si="13"/>
        <v>83.225999999999985</v>
      </c>
      <c r="O36" s="125" t="e">
        <f>#REF!</f>
        <v>#REF!</v>
      </c>
      <c r="P36" s="110">
        <f t="shared" si="2"/>
        <v>65.565999999999988</v>
      </c>
      <c r="Q36" s="126">
        <f t="shared" si="3"/>
        <v>83.225999999999985</v>
      </c>
      <c r="R36" s="119">
        <f t="shared" si="4"/>
        <v>73</v>
      </c>
      <c r="S36" s="120">
        <f t="shared" si="5"/>
        <v>83.225999999999985</v>
      </c>
      <c r="T36" s="110">
        <f t="shared" si="6"/>
        <v>74.395999999999987</v>
      </c>
      <c r="U36" s="22" t="str">
        <f t="shared" si="7"/>
        <v>warning</v>
      </c>
      <c r="V36" s="27">
        <f t="shared" si="8"/>
        <v>65.565999999999988</v>
      </c>
      <c r="W36" s="22" t="str">
        <f t="shared" si="9"/>
        <v>normal</v>
      </c>
      <c r="X36" s="21">
        <f t="shared" si="10"/>
        <v>56.735999999999983</v>
      </c>
      <c r="Y36" s="28" t="str">
        <f t="shared" si="11"/>
        <v>normal</v>
      </c>
      <c r="AA36" s="203"/>
      <c r="AB36" s="29"/>
      <c r="AC36" s="29"/>
      <c r="AD36" s="29"/>
      <c r="AE36" s="29"/>
    </row>
    <row r="37" spans="3:31" ht="14.5" x14ac:dyDescent="0.35">
      <c r="C37" s="65" t="s">
        <v>241</v>
      </c>
      <c r="D37" s="51"/>
      <c r="E37" s="51"/>
      <c r="F37" s="100">
        <v>98</v>
      </c>
      <c r="G37" s="100">
        <v>73</v>
      </c>
      <c r="H37" s="48"/>
      <c r="I37" s="48"/>
      <c r="J37" s="100">
        <v>100</v>
      </c>
      <c r="K37" s="100">
        <v>77.5</v>
      </c>
      <c r="L37" s="110">
        <f t="shared" si="12"/>
        <v>73.055999999999997</v>
      </c>
      <c r="M37" s="22" t="str">
        <f t="shared" si="1"/>
        <v>normal</v>
      </c>
      <c r="N37" s="110">
        <f t="shared" si="13"/>
        <v>90.715999999999994</v>
      </c>
      <c r="O37" s="125" t="e">
        <f>#REF!</f>
        <v>#REF!</v>
      </c>
      <c r="P37" s="110">
        <f t="shared" si="2"/>
        <v>73.055999999999997</v>
      </c>
      <c r="Q37" s="126">
        <f t="shared" si="3"/>
        <v>90.715999999999994</v>
      </c>
      <c r="R37" s="119">
        <f t="shared" si="4"/>
        <v>77.5</v>
      </c>
      <c r="S37" s="120">
        <f t="shared" si="5"/>
        <v>90.715999999999994</v>
      </c>
      <c r="T37" s="110">
        <f t="shared" si="6"/>
        <v>81.885999999999996</v>
      </c>
      <c r="U37" s="22" t="str">
        <f t="shared" si="7"/>
        <v>warning</v>
      </c>
      <c r="V37" s="27">
        <f t="shared" si="8"/>
        <v>73.055999999999997</v>
      </c>
      <c r="W37" s="22" t="str">
        <f t="shared" si="9"/>
        <v>normal</v>
      </c>
      <c r="X37" s="21">
        <f t="shared" si="10"/>
        <v>64.225999999999999</v>
      </c>
      <c r="Y37" s="28" t="str">
        <f t="shared" si="11"/>
        <v>normal</v>
      </c>
      <c r="AA37" s="203"/>
      <c r="AB37" s="29"/>
      <c r="AC37" s="29"/>
      <c r="AD37" s="29"/>
      <c r="AE37" s="29"/>
    </row>
    <row r="38" spans="3:31" ht="14.5" x14ac:dyDescent="0.35">
      <c r="C38" s="65" t="s">
        <v>242</v>
      </c>
      <c r="D38" s="51"/>
      <c r="E38" s="51"/>
      <c r="F38" s="100">
        <v>68</v>
      </c>
      <c r="G38" s="100">
        <v>61</v>
      </c>
      <c r="H38" s="48"/>
      <c r="I38" s="48"/>
      <c r="J38" s="100">
        <v>85</v>
      </c>
      <c r="K38" s="100">
        <v>70.5</v>
      </c>
      <c r="L38" s="110">
        <f t="shared" si="12"/>
        <v>57.066000000000003</v>
      </c>
      <c r="M38" s="22" t="str">
        <f t="shared" si="1"/>
        <v>normal</v>
      </c>
      <c r="N38" s="110">
        <f t="shared" si="13"/>
        <v>74.725999999999999</v>
      </c>
      <c r="O38" s="125" t="e">
        <f>#REF!</f>
        <v>#REF!</v>
      </c>
      <c r="P38" s="110">
        <f t="shared" si="2"/>
        <v>57.066000000000003</v>
      </c>
      <c r="Q38" s="126">
        <f t="shared" si="3"/>
        <v>74.725999999999999</v>
      </c>
      <c r="R38" s="119">
        <f t="shared" si="4"/>
        <v>70.5</v>
      </c>
      <c r="S38" s="120">
        <f t="shared" si="5"/>
        <v>74.725999999999999</v>
      </c>
      <c r="T38" s="110">
        <f t="shared" si="6"/>
        <v>65.896000000000001</v>
      </c>
      <c r="U38" s="22" t="str">
        <f t="shared" si="7"/>
        <v>normal</v>
      </c>
      <c r="V38" s="27">
        <f t="shared" si="8"/>
        <v>57.066000000000003</v>
      </c>
      <c r="W38" s="22" t="str">
        <f t="shared" si="9"/>
        <v>normal</v>
      </c>
      <c r="X38" s="21">
        <f t="shared" si="10"/>
        <v>48.235999999999997</v>
      </c>
      <c r="Y38" s="28" t="str">
        <f t="shared" si="11"/>
        <v>normal</v>
      </c>
      <c r="AA38" s="203"/>
      <c r="AB38" s="29"/>
      <c r="AC38" s="29"/>
      <c r="AD38" s="29"/>
      <c r="AE38" s="29"/>
    </row>
    <row r="39" spans="3:31" ht="14.5" x14ac:dyDescent="0.35">
      <c r="C39" s="65" t="s">
        <v>243</v>
      </c>
      <c r="D39" s="51"/>
      <c r="E39" s="51"/>
      <c r="F39" s="100">
        <v>83</v>
      </c>
      <c r="G39" s="100">
        <v>70</v>
      </c>
      <c r="H39" s="48"/>
      <c r="I39" s="48"/>
      <c r="J39" s="100">
        <v>95</v>
      </c>
      <c r="K39" s="100">
        <v>70</v>
      </c>
      <c r="L39" s="110">
        <f t="shared" si="12"/>
        <v>65.435999999999993</v>
      </c>
      <c r="M39" s="22" t="str">
        <f t="shared" si="1"/>
        <v>normal</v>
      </c>
      <c r="N39" s="110">
        <f t="shared" si="13"/>
        <v>83.095999999999989</v>
      </c>
      <c r="O39" s="125" t="e">
        <f>#REF!</f>
        <v>#REF!</v>
      </c>
      <c r="P39" s="110">
        <f t="shared" si="2"/>
        <v>65.435999999999993</v>
      </c>
      <c r="Q39" s="126">
        <f t="shared" si="3"/>
        <v>83.095999999999989</v>
      </c>
      <c r="R39" s="119">
        <f t="shared" si="4"/>
        <v>70</v>
      </c>
      <c r="S39" s="120">
        <f t="shared" si="5"/>
        <v>83.095999999999989</v>
      </c>
      <c r="T39" s="110">
        <f t="shared" si="6"/>
        <v>74.265999999999991</v>
      </c>
      <c r="U39" s="22" t="str">
        <f t="shared" si="7"/>
        <v>warning</v>
      </c>
      <c r="V39" s="27">
        <f t="shared" si="8"/>
        <v>65.435999999999993</v>
      </c>
      <c r="W39" s="22" t="str">
        <f t="shared" si="9"/>
        <v>normal</v>
      </c>
      <c r="X39" s="21">
        <f t="shared" si="10"/>
        <v>56.605999999999987</v>
      </c>
      <c r="Y39" s="28" t="str">
        <f t="shared" si="11"/>
        <v>normal</v>
      </c>
      <c r="AA39" s="203"/>
      <c r="AB39" s="29"/>
      <c r="AC39" s="29"/>
      <c r="AD39" s="29"/>
      <c r="AE39" s="29"/>
    </row>
    <row r="40" spans="3:31" ht="14.5" x14ac:dyDescent="0.35">
      <c r="C40" s="65" t="s">
        <v>244</v>
      </c>
      <c r="D40" s="51"/>
      <c r="E40" s="51"/>
      <c r="F40" s="100">
        <v>85</v>
      </c>
      <c r="G40" s="100">
        <v>63.5</v>
      </c>
      <c r="H40" s="48"/>
      <c r="I40" s="48"/>
      <c r="J40" s="100">
        <v>90</v>
      </c>
      <c r="K40" s="100">
        <v>71</v>
      </c>
      <c r="L40" s="110">
        <f t="shared" si="12"/>
        <v>63.316000000000003</v>
      </c>
      <c r="M40" s="22" t="str">
        <f t="shared" si="1"/>
        <v>normal</v>
      </c>
      <c r="N40" s="110">
        <f t="shared" si="13"/>
        <v>80.975999999999999</v>
      </c>
      <c r="O40" s="125" t="e">
        <f>#REF!</f>
        <v>#REF!</v>
      </c>
      <c r="P40" s="110">
        <f t="shared" si="2"/>
        <v>63.316000000000003</v>
      </c>
      <c r="Q40" s="126">
        <f t="shared" si="3"/>
        <v>80.975999999999999</v>
      </c>
      <c r="R40" s="119">
        <f t="shared" si="4"/>
        <v>71</v>
      </c>
      <c r="S40" s="120">
        <f t="shared" si="5"/>
        <v>80.975999999999999</v>
      </c>
      <c r="T40" s="110">
        <f t="shared" si="6"/>
        <v>72.146000000000001</v>
      </c>
      <c r="U40" s="22" t="str">
        <f t="shared" si="7"/>
        <v>warning</v>
      </c>
      <c r="V40" s="27">
        <f t="shared" si="8"/>
        <v>63.316000000000003</v>
      </c>
      <c r="W40" s="22" t="str">
        <f t="shared" si="9"/>
        <v>normal</v>
      </c>
      <c r="X40" s="21">
        <f t="shared" si="10"/>
        <v>54.485999999999997</v>
      </c>
      <c r="Y40" s="28" t="str">
        <f t="shared" si="11"/>
        <v>normal</v>
      </c>
      <c r="AA40" s="203"/>
      <c r="AB40" s="29"/>
      <c r="AC40" s="29"/>
      <c r="AD40" s="29"/>
      <c r="AE40" s="29"/>
    </row>
    <row r="41" spans="3:31" ht="14.5" x14ac:dyDescent="0.35">
      <c r="C41" s="65" t="s">
        <v>245</v>
      </c>
      <c r="D41" s="51"/>
      <c r="E41" s="51"/>
      <c r="F41" s="100">
        <v>75</v>
      </c>
      <c r="G41" s="100">
        <v>63.5</v>
      </c>
      <c r="H41" s="48"/>
      <c r="I41" s="48"/>
      <c r="J41" s="100">
        <v>70</v>
      </c>
      <c r="K41" s="100">
        <v>70</v>
      </c>
      <c r="L41" s="110">
        <f t="shared" si="12"/>
        <v>55.566000000000003</v>
      </c>
      <c r="M41" s="22" t="str">
        <f t="shared" si="1"/>
        <v>normal</v>
      </c>
      <c r="N41" s="110">
        <f t="shared" si="13"/>
        <v>73.225999999999999</v>
      </c>
      <c r="O41" s="125" t="e">
        <f>#REF!</f>
        <v>#REF!</v>
      </c>
      <c r="P41" s="110">
        <f t="shared" si="2"/>
        <v>55.566000000000003</v>
      </c>
      <c r="Q41" s="126">
        <f t="shared" si="3"/>
        <v>73.225999999999999</v>
      </c>
      <c r="R41" s="119">
        <f t="shared" si="4"/>
        <v>70</v>
      </c>
      <c r="S41" s="120">
        <f t="shared" si="5"/>
        <v>73.225999999999999</v>
      </c>
      <c r="T41" s="110">
        <f t="shared" si="6"/>
        <v>64.396000000000001</v>
      </c>
      <c r="U41" s="22" t="str">
        <f t="shared" si="7"/>
        <v>normal</v>
      </c>
      <c r="V41" s="27">
        <f t="shared" si="8"/>
        <v>55.566000000000003</v>
      </c>
      <c r="W41" s="22" t="str">
        <f t="shared" si="9"/>
        <v>normal</v>
      </c>
      <c r="X41" s="21">
        <f t="shared" si="10"/>
        <v>46.735999999999997</v>
      </c>
      <c r="Y41" s="28" t="str">
        <f t="shared" si="11"/>
        <v>normal</v>
      </c>
      <c r="AA41" s="203"/>
      <c r="AB41" s="29"/>
      <c r="AC41" s="29"/>
      <c r="AD41" s="29"/>
      <c r="AE41" s="29"/>
    </row>
    <row r="42" spans="3:31" ht="14.5" x14ac:dyDescent="0.35">
      <c r="C42" s="65" t="s">
        <v>246</v>
      </c>
      <c r="D42" s="51"/>
      <c r="E42" s="51"/>
      <c r="F42" s="100">
        <v>45</v>
      </c>
      <c r="G42" s="100">
        <v>48.5</v>
      </c>
      <c r="H42" s="48"/>
      <c r="I42" s="48"/>
      <c r="J42" s="100">
        <v>65</v>
      </c>
      <c r="K42" s="100">
        <v>51.5</v>
      </c>
      <c r="L42" s="110">
        <f t="shared" si="12"/>
        <v>38.436000000000007</v>
      </c>
      <c r="M42" s="22" t="str">
        <f t="shared" si="1"/>
        <v>normal</v>
      </c>
      <c r="N42" s="110">
        <f t="shared" si="13"/>
        <v>56.096000000000004</v>
      </c>
      <c r="O42" s="125" t="e">
        <f>#REF!</f>
        <v>#REF!</v>
      </c>
      <c r="P42" s="110">
        <f t="shared" si="2"/>
        <v>38.436000000000007</v>
      </c>
      <c r="Q42" s="126">
        <f t="shared" si="3"/>
        <v>56.096000000000004</v>
      </c>
      <c r="R42" s="119">
        <f t="shared" si="4"/>
        <v>51.5</v>
      </c>
      <c r="S42" s="120">
        <f t="shared" si="5"/>
        <v>56.096000000000004</v>
      </c>
      <c r="T42" s="110">
        <f t="shared" si="6"/>
        <v>47.266000000000005</v>
      </c>
      <c r="U42" s="22" t="str">
        <f t="shared" si="7"/>
        <v>normal</v>
      </c>
      <c r="V42" s="27">
        <f t="shared" si="8"/>
        <v>38.436000000000007</v>
      </c>
      <c r="W42" s="22" t="str">
        <f t="shared" si="9"/>
        <v>normal</v>
      </c>
      <c r="X42" s="21">
        <f t="shared" si="10"/>
        <v>29.606000000000002</v>
      </c>
      <c r="Y42" s="28" t="str">
        <f t="shared" si="11"/>
        <v>normal</v>
      </c>
      <c r="AA42" s="203"/>
      <c r="AB42" s="29"/>
      <c r="AC42" s="29"/>
      <c r="AD42" s="29"/>
      <c r="AE42" s="29"/>
    </row>
    <row r="43" spans="3:31" ht="15" thickBot="1" x14ac:dyDescent="0.4">
      <c r="C43" s="65" t="s">
        <v>247</v>
      </c>
      <c r="D43" s="75"/>
      <c r="E43" s="75"/>
      <c r="F43" s="100">
        <v>23</v>
      </c>
      <c r="G43" s="100">
        <v>32</v>
      </c>
      <c r="H43" s="48"/>
      <c r="I43" s="48"/>
      <c r="J43" s="100">
        <v>40</v>
      </c>
      <c r="K43" s="100">
        <v>28</v>
      </c>
      <c r="L43" s="110">
        <f t="shared" si="12"/>
        <v>16.686000000000011</v>
      </c>
      <c r="M43" s="22" t="str">
        <f t="shared" si="1"/>
        <v>normal</v>
      </c>
      <c r="N43" s="110">
        <f t="shared" si="13"/>
        <v>34.346000000000011</v>
      </c>
      <c r="O43" s="125" t="e">
        <f>#REF!</f>
        <v>#REF!</v>
      </c>
      <c r="P43" s="110">
        <f t="shared" si="2"/>
        <v>16.686000000000011</v>
      </c>
      <c r="Q43" s="126">
        <f t="shared" si="3"/>
        <v>34.346000000000011</v>
      </c>
      <c r="R43" s="119">
        <f t="shared" si="4"/>
        <v>28</v>
      </c>
      <c r="S43" s="120">
        <f t="shared" si="5"/>
        <v>34.346000000000011</v>
      </c>
      <c r="T43" s="110">
        <f t="shared" si="6"/>
        <v>25.516000000000012</v>
      </c>
      <c r="U43" s="22" t="str">
        <f t="shared" si="7"/>
        <v>normal</v>
      </c>
      <c r="V43" s="27">
        <f t="shared" si="8"/>
        <v>16.686000000000011</v>
      </c>
      <c r="W43" s="22" t="str">
        <f t="shared" si="9"/>
        <v>normal</v>
      </c>
      <c r="X43" s="21">
        <f t="shared" si="10"/>
        <v>7.8560000000000088</v>
      </c>
      <c r="Y43" s="28" t="str">
        <f t="shared" si="11"/>
        <v>normal</v>
      </c>
      <c r="AA43" s="203"/>
      <c r="AB43" s="29"/>
      <c r="AC43" s="29"/>
      <c r="AD43" s="29"/>
      <c r="AE43" s="29"/>
    </row>
    <row r="44" spans="3:31" ht="15.75" hidden="1" customHeight="1" x14ac:dyDescent="0.35">
      <c r="C44" s="65" t="s">
        <v>248</v>
      </c>
      <c r="D44" s="6" t="s">
        <v>50</v>
      </c>
      <c r="E44" s="6" t="s">
        <v>51</v>
      </c>
      <c r="F44" s="6" t="s">
        <v>52</v>
      </c>
      <c r="G44" s="6" t="s">
        <v>53</v>
      </c>
      <c r="H44" s="11"/>
      <c r="I44" s="11"/>
      <c r="J44" s="11"/>
      <c r="L44" s="80" t="e">
        <f>(#REF!+#REF!+#REF!+#REF!+#REF!)-2*#REF!</f>
        <v>#REF!</v>
      </c>
      <c r="N44" s="110">
        <f t="shared" si="13"/>
        <v>64.52</v>
      </c>
      <c r="AA44" s="203"/>
      <c r="AC44" s="11">
        <v>85.454545454545453</v>
      </c>
    </row>
    <row r="45" spans="3:31" ht="15.75" hidden="1" customHeight="1" x14ac:dyDescent="0.35">
      <c r="C45" s="65" t="s">
        <v>249</v>
      </c>
      <c r="D45" s="6">
        <v>82.558798999999993</v>
      </c>
      <c r="E45" s="6">
        <v>1.068031</v>
      </c>
      <c r="F45" s="6">
        <v>77.3</v>
      </c>
      <c r="G45" s="6" t="s">
        <v>55</v>
      </c>
      <c r="H45" s="11"/>
      <c r="I45" s="11" t="s">
        <v>56</v>
      </c>
      <c r="J45" s="11">
        <v>0.59979400000000005</v>
      </c>
      <c r="L45" s="21" t="e">
        <f>(#REF!+#REF!+#REF!+#REF!+#REF!)-2*#REF!</f>
        <v>#REF!</v>
      </c>
      <c r="N45" s="110">
        <f t="shared" si="13"/>
        <v>65.710000000000008</v>
      </c>
      <c r="AA45" s="203"/>
      <c r="AB45" s="11" t="s">
        <v>49</v>
      </c>
    </row>
    <row r="46" spans="3:31" ht="15.75" hidden="1" customHeight="1" x14ac:dyDescent="0.35">
      <c r="C46" s="65" t="s">
        <v>306</v>
      </c>
      <c r="D46" s="6">
        <v>-22.063770000000002</v>
      </c>
      <c r="E46" s="6">
        <v>3.377389</v>
      </c>
      <c r="F46" s="6">
        <v>-6.53</v>
      </c>
      <c r="G46" s="6" t="s">
        <v>55</v>
      </c>
      <c r="H46" s="11"/>
      <c r="I46" s="11" t="s">
        <v>58</v>
      </c>
      <c r="J46" s="11">
        <v>0.45471899999999998</v>
      </c>
      <c r="L46" s="21" t="e">
        <f>(#REF!+#REF!+#REF!+#REF!+#REF!)-2*#REF!</f>
        <v>#REF!</v>
      </c>
      <c r="N46" s="110">
        <f t="shared" si="13"/>
        <v>77.528000000000006</v>
      </c>
      <c r="AA46" s="203"/>
      <c r="AB46" s="11" t="s">
        <v>54</v>
      </c>
    </row>
    <row r="47" spans="3:31" ht="15.75" hidden="1" customHeight="1" x14ac:dyDescent="0.35">
      <c r="C47" s="65" t="s">
        <v>307</v>
      </c>
      <c r="D47" s="6">
        <v>3.6353314999999999</v>
      </c>
      <c r="E47" s="6">
        <v>3.377389</v>
      </c>
      <c r="F47" s="6">
        <v>1.08</v>
      </c>
      <c r="G47" s="6">
        <v>0.28360000000000002</v>
      </c>
      <c r="H47" s="11"/>
      <c r="I47" s="11" t="s">
        <v>60</v>
      </c>
      <c r="J47" s="11">
        <v>13.94271</v>
      </c>
      <c r="L47" s="21" t="e">
        <f>(#REF!+#REF!+#REF!+#REF!+#REF!)-2*#REF!</f>
        <v>#REF!</v>
      </c>
      <c r="N47" s="110">
        <f t="shared" si="13"/>
        <v>81.845999999999989</v>
      </c>
      <c r="AA47" s="203"/>
      <c r="AB47" s="11" t="s">
        <v>57</v>
      </c>
    </row>
    <row r="48" spans="3:31" ht="15.75" hidden="1" customHeight="1" x14ac:dyDescent="0.35">
      <c r="C48" s="65" t="s">
        <v>308</v>
      </c>
      <c r="D48" s="6">
        <v>14.570467000000001</v>
      </c>
      <c r="E48" s="6">
        <v>3.377389</v>
      </c>
      <c r="F48" s="6">
        <v>4.3099999999999996</v>
      </c>
      <c r="G48" s="6" t="s">
        <v>55</v>
      </c>
      <c r="H48" s="11"/>
      <c r="I48" s="11" t="s">
        <v>62</v>
      </c>
      <c r="J48" s="11">
        <v>83.236360000000005</v>
      </c>
      <c r="L48" s="21" t="e">
        <f>(#REF!+#REF!+#REF!+#REF!+#REF!)-2*#REF!</f>
        <v>#REF!</v>
      </c>
      <c r="N48" s="110">
        <f t="shared" si="13"/>
        <v>66.305999999999997</v>
      </c>
      <c r="AA48" s="203"/>
      <c r="AB48" s="11" t="s">
        <v>59</v>
      </c>
    </row>
    <row r="49" spans="3:28" ht="15.75" hidden="1" customHeight="1" x14ac:dyDescent="0.35">
      <c r="C49" s="65" t="s">
        <v>309</v>
      </c>
      <c r="D49" s="6">
        <v>4.1299839</v>
      </c>
      <c r="E49" s="6">
        <v>3.377389</v>
      </c>
      <c r="F49" s="6">
        <v>1.22</v>
      </c>
      <c r="G49" s="6">
        <v>0.22339999999999999</v>
      </c>
      <c r="H49" s="11"/>
      <c r="I49" s="11" t="s">
        <v>64</v>
      </c>
      <c r="J49" s="11">
        <v>110</v>
      </c>
      <c r="L49" s="21" t="e">
        <f>(#REF!+#REF!+#REF!+#REF!+#REF!)-2*#REF!</f>
        <v>#REF!</v>
      </c>
      <c r="N49" s="110">
        <f t="shared" si="13"/>
        <v>77.436000000000007</v>
      </c>
      <c r="AA49" s="203"/>
      <c r="AB49" s="11" t="s">
        <v>61</v>
      </c>
    </row>
    <row r="50" spans="3:28" ht="15.75" hidden="1" customHeight="1" x14ac:dyDescent="0.35">
      <c r="C50" s="65" t="s">
        <v>310</v>
      </c>
      <c r="D50" s="6">
        <v>3.06664</v>
      </c>
      <c r="E50" s="6">
        <v>3.377389</v>
      </c>
      <c r="F50" s="6">
        <v>0.91</v>
      </c>
      <c r="G50" s="6">
        <v>0.3654</v>
      </c>
      <c r="L50" s="21" t="e">
        <f>(#REF!+#REF!+#REF!+#REF!+#REF!)-2*#REF!</f>
        <v>#REF!</v>
      </c>
      <c r="N50" s="110">
        <f t="shared" si="13"/>
        <v>78.475999999999999</v>
      </c>
      <c r="AA50" s="203"/>
      <c r="AB50" s="11" t="s">
        <v>63</v>
      </c>
    </row>
    <row r="51" spans="3:28" ht="15.75" hidden="1" customHeight="1" x14ac:dyDescent="0.35">
      <c r="C51" s="65" t="s">
        <v>311</v>
      </c>
      <c r="D51" s="6">
        <v>-6.2466039999999996</v>
      </c>
      <c r="E51" s="6">
        <v>3.377389</v>
      </c>
      <c r="F51" s="6">
        <v>-1.85</v>
      </c>
      <c r="G51" s="6">
        <v>6.6500000000000004E-2</v>
      </c>
      <c r="L51" s="21" t="e">
        <f>(#REF!+#REF!+#REF!+#REF!+#REF!)-2*#REF!</f>
        <v>#REF!</v>
      </c>
      <c r="N51" s="110">
        <f t="shared" si="13"/>
        <v>84.385999999999996</v>
      </c>
      <c r="AA51" s="203"/>
      <c r="AB51" s="11" t="s">
        <v>65</v>
      </c>
    </row>
    <row r="52" spans="3:28" ht="15.75" hidden="1" customHeight="1" x14ac:dyDescent="0.35">
      <c r="C52" s="65" t="s">
        <v>312</v>
      </c>
      <c r="D52" s="6">
        <v>-3.752402</v>
      </c>
      <c r="E52" s="6">
        <v>3.377389</v>
      </c>
      <c r="F52" s="6">
        <v>-1.1100000000000001</v>
      </c>
      <c r="G52" s="6">
        <v>0.26850000000000002</v>
      </c>
      <c r="L52" s="21" t="e">
        <f>(#REF!+#REF!+#REF!+#REF!+#REF!)-2*#REF!</f>
        <v>#REF!</v>
      </c>
      <c r="N52" s="110">
        <f t="shared" si="13"/>
        <v>69.385999999999996</v>
      </c>
      <c r="AA52" s="203"/>
      <c r="AB52" s="11" t="s">
        <v>66</v>
      </c>
    </row>
    <row r="53" spans="3:28" ht="15.75" hidden="1" customHeight="1" x14ac:dyDescent="0.35">
      <c r="C53" s="65" t="s">
        <v>313</v>
      </c>
      <c r="D53" s="6">
        <v>-3.0609670000000002</v>
      </c>
      <c r="E53" s="6">
        <v>3.377389</v>
      </c>
      <c r="F53" s="6">
        <v>-0.91</v>
      </c>
      <c r="G53" s="6">
        <v>0.36630000000000001</v>
      </c>
      <c r="L53" s="21" t="e">
        <f>(#REF!+#REF!+#REF!+#REF!+#REF!)-2*#REF!</f>
        <v>#REF!</v>
      </c>
      <c r="N53" s="110">
        <f t="shared" si="13"/>
        <v>62.805999999999997</v>
      </c>
      <c r="AA53" s="203"/>
      <c r="AB53" s="11" t="s">
        <v>67</v>
      </c>
    </row>
    <row r="54" spans="3:28" ht="15.75" hidden="1" customHeight="1" x14ac:dyDescent="0.35">
      <c r="C54" s="65" t="s">
        <v>314</v>
      </c>
      <c r="D54" s="6">
        <v>5.3116599999999998</v>
      </c>
      <c r="E54" s="6">
        <v>3.377389</v>
      </c>
      <c r="F54" s="6">
        <v>1.57</v>
      </c>
      <c r="G54" s="6">
        <v>0.11799999999999999</v>
      </c>
      <c r="L54" s="21" t="e">
        <f>(#REF!+#REF!+#REF!+#REF!+#REF!)-2*#REF!</f>
        <v>#REF!</v>
      </c>
      <c r="N54" s="110">
        <f t="shared" si="13"/>
        <v>69.805999999999997</v>
      </c>
      <c r="AA54" s="203"/>
      <c r="AB54" s="11" t="s">
        <v>68</v>
      </c>
    </row>
    <row r="55" spans="3:28" ht="15.75" hidden="1" customHeight="1" x14ac:dyDescent="0.35">
      <c r="C55" s="65" t="s">
        <v>315</v>
      </c>
      <c r="D55" s="6">
        <v>-11.55702</v>
      </c>
      <c r="E55" s="6">
        <v>3.377389</v>
      </c>
      <c r="F55" s="6">
        <v>-3.42</v>
      </c>
      <c r="G55" s="6">
        <v>8.0000000000000004E-4</v>
      </c>
      <c r="L55" s="21" t="e">
        <f>(#REF!+#REF!+#REF!+#REF!+#REF!)-2*#REF!</f>
        <v>#REF!</v>
      </c>
      <c r="N55" s="110">
        <f t="shared" si="13"/>
        <v>77.096000000000004</v>
      </c>
      <c r="AA55" s="203"/>
      <c r="AB55" s="11" t="s">
        <v>69</v>
      </c>
    </row>
    <row r="56" spans="3:28" ht="15.75" hidden="1" customHeight="1" x14ac:dyDescent="0.35">
      <c r="C56" s="65" t="s">
        <v>316</v>
      </c>
      <c r="D56" s="6">
        <v>1.5321104000000001</v>
      </c>
      <c r="E56" s="6">
        <v>4.1364359999999998</v>
      </c>
      <c r="F56" s="6">
        <v>0.37</v>
      </c>
      <c r="G56" s="6">
        <v>0.71160000000000001</v>
      </c>
      <c r="L56" s="21" t="e">
        <f>(#REF!+#REF!+#REF!+#REF!+#REF!)-2*#REF!</f>
        <v>#REF!</v>
      </c>
      <c r="N56" s="110">
        <f t="shared" si="13"/>
        <v>91.596000000000004</v>
      </c>
      <c r="AA56" s="203"/>
      <c r="AB56" s="11" t="s">
        <v>70</v>
      </c>
    </row>
    <row r="57" spans="3:28" ht="15.75" hidden="1" customHeight="1" x14ac:dyDescent="0.35">
      <c r="C57" s="65" t="s">
        <v>317</v>
      </c>
      <c r="D57" s="6">
        <v>13.804838</v>
      </c>
      <c r="E57" s="6">
        <v>4.1364359999999998</v>
      </c>
      <c r="F57" s="6">
        <v>3.34</v>
      </c>
      <c r="G57" s="6">
        <v>1.1000000000000001E-3</v>
      </c>
      <c r="L57" s="21" t="e">
        <f>(#REF!+#REF!+#REF!+#REF!+#REF!)-2*#REF!</f>
        <v>#REF!</v>
      </c>
      <c r="N57" s="110">
        <f t="shared" si="13"/>
        <v>77.175999999999988</v>
      </c>
      <c r="AA57" s="203"/>
      <c r="AB57" s="11" t="s">
        <v>71</v>
      </c>
    </row>
    <row r="58" spans="3:28" ht="15.75" hidden="1" customHeight="1" x14ac:dyDescent="0.35">
      <c r="C58" s="65" t="s">
        <v>318</v>
      </c>
      <c r="D58" s="6">
        <v>12.895747</v>
      </c>
      <c r="E58" s="6">
        <v>4.1364359999999998</v>
      </c>
      <c r="F58" s="6">
        <v>3.12</v>
      </c>
      <c r="G58" s="6">
        <v>2.2000000000000001E-3</v>
      </c>
      <c r="L58" s="21" t="e">
        <f>(#REF!+#REF!+#REF!+#REF!+#REF!)-2*#REF!</f>
        <v>#REF!</v>
      </c>
      <c r="N58" s="110">
        <f t="shared" si="13"/>
        <v>79.345999999999989</v>
      </c>
      <c r="AA58" s="203"/>
      <c r="AB58" s="11" t="s">
        <v>72</v>
      </c>
    </row>
    <row r="59" spans="3:28" ht="15.75" hidden="1" customHeight="1" x14ac:dyDescent="0.35">
      <c r="C59" s="65" t="s">
        <v>319</v>
      </c>
      <c r="D59" s="6">
        <v>-0.74061699999999997</v>
      </c>
      <c r="E59" s="6">
        <v>4.1364359999999998</v>
      </c>
      <c r="F59" s="6">
        <v>-0.18</v>
      </c>
      <c r="G59" s="6">
        <v>0.85819999999999996</v>
      </c>
      <c r="L59" s="21" t="e">
        <f>(#REF!+#REF!+#REF!+#REF!+#REF!)-2*#REF!</f>
        <v>#REF!</v>
      </c>
      <c r="N59" s="110">
        <f t="shared" si="13"/>
        <v>67.146000000000015</v>
      </c>
      <c r="AA59" s="203"/>
      <c r="AB59" s="11" t="s">
        <v>73</v>
      </c>
    </row>
    <row r="60" spans="3:28" ht="15.75" hidden="1" customHeight="1" x14ac:dyDescent="0.35">
      <c r="C60" s="65" t="s">
        <v>320</v>
      </c>
      <c r="D60" s="6">
        <v>-5.3452919999999997</v>
      </c>
      <c r="E60" s="6">
        <v>4.1369129999999998</v>
      </c>
      <c r="F60" s="6">
        <v>-1.29</v>
      </c>
      <c r="G60" s="6">
        <v>0.19850000000000001</v>
      </c>
      <c r="L60" s="21" t="e">
        <f>(#REF!+#REF!+#REF!+#REF!+#REF!)-2*#REF!</f>
        <v>#REF!</v>
      </c>
      <c r="N60" s="110">
        <f t="shared" si="13"/>
        <v>68.845999999999989</v>
      </c>
      <c r="AA60" s="203"/>
      <c r="AB60" s="11" t="s">
        <v>74</v>
      </c>
    </row>
    <row r="61" spans="3:28" s="10" customFormat="1" ht="15.75" hidden="1" customHeight="1" x14ac:dyDescent="0.35">
      <c r="C61" s="65" t="s">
        <v>321</v>
      </c>
      <c r="D61" s="6">
        <v>4.7139284999999997</v>
      </c>
      <c r="E61" s="6">
        <v>4.1364359999999998</v>
      </c>
      <c r="F61" s="6">
        <v>1.1399999999999999</v>
      </c>
      <c r="G61" s="6">
        <v>0.25640000000000002</v>
      </c>
      <c r="L61" s="21" t="e">
        <f>(#REF!+#REF!+#REF!+#REF!+#REF!)-2*#REF!</f>
        <v>#REF!</v>
      </c>
      <c r="M61" s="11"/>
      <c r="N61" s="110">
        <f t="shared" si="13"/>
        <v>74.016000000000005</v>
      </c>
      <c r="O61" s="11"/>
      <c r="P61" s="11"/>
      <c r="Q61" s="11"/>
      <c r="AA61" s="203"/>
      <c r="AB61" s="10" t="s">
        <v>75</v>
      </c>
    </row>
    <row r="62" spans="3:28" s="10" customFormat="1" ht="15.75" hidden="1" customHeight="1" x14ac:dyDescent="0.35">
      <c r="C62" s="65" t="s">
        <v>322</v>
      </c>
      <c r="D62" s="6">
        <v>2.5321104000000001</v>
      </c>
      <c r="E62" s="6">
        <v>4.1364359999999998</v>
      </c>
      <c r="F62" s="6">
        <v>0.61</v>
      </c>
      <c r="G62" s="6">
        <v>0.54139999999999999</v>
      </c>
      <c r="L62" s="21" t="e">
        <f>(#REF!+#REF!+#REF!+#REF!+#REF!)-2*#REF!</f>
        <v>#REF!</v>
      </c>
      <c r="M62" s="11"/>
      <c r="N62" s="110">
        <f t="shared" si="13"/>
        <v>73.096000000000004</v>
      </c>
      <c r="O62" s="11"/>
      <c r="P62" s="11"/>
      <c r="Q62" s="11"/>
      <c r="AA62" s="203"/>
      <c r="AB62" s="10" t="s">
        <v>76</v>
      </c>
    </row>
    <row r="63" spans="3:28" s="10" customFormat="1" ht="15.75" hidden="1" customHeight="1" x14ac:dyDescent="0.35">
      <c r="C63" s="65" t="s">
        <v>323</v>
      </c>
      <c r="D63" s="6">
        <v>-20.558800000000002</v>
      </c>
      <c r="E63" s="6">
        <v>4.1364359999999998</v>
      </c>
      <c r="F63" s="6">
        <v>-4.97</v>
      </c>
      <c r="G63" s="6" t="s">
        <v>55</v>
      </c>
      <c r="L63" s="21" t="e">
        <f>(#REF!+#REF!+#REF!+#REF!+#REF!)-2*#REF!</f>
        <v>#REF!</v>
      </c>
      <c r="M63" s="11"/>
      <c r="N63" s="110">
        <f t="shared" si="13"/>
        <v>80.765999999999991</v>
      </c>
      <c r="O63" s="11"/>
      <c r="P63" s="11"/>
      <c r="Q63" s="11"/>
      <c r="AA63" s="203"/>
      <c r="AB63" s="10" t="s">
        <v>77</v>
      </c>
    </row>
    <row r="64" spans="3:28" s="10" customFormat="1" ht="15.75" hidden="1" customHeight="1" x14ac:dyDescent="0.35">
      <c r="C64" s="65" t="s">
        <v>324</v>
      </c>
      <c r="D64" s="6">
        <v>-8.6497080000000004</v>
      </c>
      <c r="E64" s="6">
        <v>4.1364359999999998</v>
      </c>
      <c r="F64" s="6">
        <v>-2.09</v>
      </c>
      <c r="G64" s="6">
        <v>3.8300000000000001E-2</v>
      </c>
      <c r="L64" s="21" t="e">
        <f>(#REF!+#REF!+#REF!+D165+#REF!)-2*#REF!</f>
        <v>#REF!</v>
      </c>
      <c r="M64" s="11"/>
      <c r="N64" s="110">
        <f t="shared" si="13"/>
        <v>77.515999999999991</v>
      </c>
      <c r="O64" s="11"/>
      <c r="P64" s="11"/>
      <c r="Q64" s="11"/>
      <c r="AA64" s="203"/>
      <c r="AB64" s="10" t="s">
        <v>78</v>
      </c>
    </row>
    <row r="65" spans="3:28" s="10" customFormat="1" ht="15.75" hidden="1" customHeight="1" x14ac:dyDescent="0.35">
      <c r="C65" s="65" t="s">
        <v>325</v>
      </c>
      <c r="D65" s="6">
        <v>6.5321103999999997</v>
      </c>
      <c r="E65" s="6">
        <v>4.1364359999999998</v>
      </c>
      <c r="F65" s="6">
        <v>1.58</v>
      </c>
      <c r="G65" s="6">
        <v>0.1166</v>
      </c>
      <c r="L65" s="21" t="e">
        <f>(#REF!+#REF!+#REF!+D166+#REF!)-2*#REF!</f>
        <v>#REF!</v>
      </c>
      <c r="M65" s="11"/>
      <c r="N65" s="110">
        <f t="shared" si="13"/>
        <v>69.506</v>
      </c>
      <c r="O65" s="11"/>
      <c r="P65" s="11"/>
      <c r="Q65" s="11"/>
      <c r="AA65" s="203"/>
      <c r="AB65" s="10" t="s">
        <v>79</v>
      </c>
    </row>
    <row r="66" spans="3:28" s="10" customFormat="1" ht="15.75" hidden="1" customHeight="1" x14ac:dyDescent="0.35">
      <c r="C66" s="65" t="s">
        <v>326</v>
      </c>
      <c r="D66" s="6">
        <v>2.8957467000000001</v>
      </c>
      <c r="E66" s="6">
        <v>4.1364359999999998</v>
      </c>
      <c r="F66" s="6">
        <v>0.7</v>
      </c>
      <c r="G66" s="6">
        <v>0.48509999999999998</v>
      </c>
      <c r="L66" s="21" t="e">
        <f>(#REF!+#REF!+#REF!+D167+#REF!)-2*#REF!</f>
        <v>#REF!</v>
      </c>
      <c r="M66" s="11"/>
      <c r="N66" s="110">
        <f t="shared" si="13"/>
        <v>78.305999999999997</v>
      </c>
      <c r="O66" s="11"/>
      <c r="P66" s="11"/>
      <c r="Q66" s="11"/>
      <c r="AA66" s="203"/>
      <c r="AB66" s="10" t="s">
        <v>80</v>
      </c>
    </row>
    <row r="67" spans="3:28" s="10" customFormat="1" ht="15.75" hidden="1" customHeight="1" x14ac:dyDescent="0.35">
      <c r="C67" s="65" t="s">
        <v>327</v>
      </c>
      <c r="D67" s="6">
        <v>-3.4678900000000001</v>
      </c>
      <c r="E67" s="6">
        <v>4.1364359999999998</v>
      </c>
      <c r="F67" s="6">
        <v>-0.84</v>
      </c>
      <c r="G67" s="6">
        <v>0.4032</v>
      </c>
      <c r="L67" s="21" t="e">
        <f>(#REF!+#REF!+#REF!+D168+#REF!)-2*#REF!</f>
        <v>#REF!</v>
      </c>
      <c r="M67" s="11"/>
      <c r="N67" s="110">
        <f t="shared" si="13"/>
        <v>83.216000000000008</v>
      </c>
      <c r="O67" s="11"/>
      <c r="P67" s="11"/>
      <c r="Q67" s="11"/>
      <c r="AA67" s="203"/>
      <c r="AB67" s="10" t="s">
        <v>81</v>
      </c>
    </row>
    <row r="68" spans="3:28" s="10" customFormat="1" ht="15.75" hidden="1" customHeight="1" x14ac:dyDescent="0.35">
      <c r="C68" s="65" t="s">
        <v>328</v>
      </c>
      <c r="D68" s="6">
        <v>2.8957467000000001</v>
      </c>
      <c r="E68" s="6">
        <v>4.1364359999999998</v>
      </c>
      <c r="F68" s="6">
        <v>0.7</v>
      </c>
      <c r="G68" s="6">
        <v>0.48509999999999998</v>
      </c>
      <c r="L68" s="21" t="e">
        <f>(#REF!+#REF!+#REF!+D169+#REF!)-2*#REF!</f>
        <v>#REF!</v>
      </c>
      <c r="M68" s="11"/>
      <c r="N68" s="110">
        <f t="shared" si="13"/>
        <v>70.845999999999989</v>
      </c>
      <c r="O68" s="11"/>
      <c r="P68" s="11"/>
      <c r="Q68" s="11"/>
      <c r="AA68" s="203"/>
      <c r="AB68" s="10" t="s">
        <v>82</v>
      </c>
    </row>
    <row r="69" spans="3:28" s="10" customFormat="1" ht="15.75" hidden="1" customHeight="1" x14ac:dyDescent="0.35">
      <c r="C69" s="65" t="s">
        <v>329</v>
      </c>
      <c r="D69" s="6">
        <v>4.7139284999999997</v>
      </c>
      <c r="E69" s="6">
        <v>4.1364359999999998</v>
      </c>
      <c r="F69" s="6">
        <v>1.1399999999999999</v>
      </c>
      <c r="G69" s="6">
        <v>0.25640000000000002</v>
      </c>
      <c r="L69" s="21" t="e">
        <f>(#REF!+#REF!+#REF!+D170+#REF!)-2*#REF!</f>
        <v>#REF!</v>
      </c>
      <c r="M69" s="11"/>
      <c r="N69" s="110">
        <f t="shared" si="13"/>
        <v>77.055999999999997</v>
      </c>
      <c r="O69" s="11"/>
      <c r="P69" s="11"/>
      <c r="Q69" s="11"/>
      <c r="AA69" s="203"/>
      <c r="AB69" s="10" t="s">
        <v>83</v>
      </c>
    </row>
    <row r="70" spans="3:28" s="10" customFormat="1" ht="15.75" hidden="1" customHeight="1" x14ac:dyDescent="0.35">
      <c r="C70" s="65" t="s">
        <v>330</v>
      </c>
      <c r="D70" s="6">
        <v>-1.9224349999999999</v>
      </c>
      <c r="E70" s="6">
        <v>4.1364359999999998</v>
      </c>
      <c r="F70" s="6">
        <v>-0.46</v>
      </c>
      <c r="G70" s="6">
        <v>0.64280000000000004</v>
      </c>
      <c r="L70" s="21" t="e">
        <f>(#REF!+#REF!+#REF!+D171+#REF!)-2*#REF!</f>
        <v>#REF!</v>
      </c>
      <c r="M70" s="11"/>
      <c r="N70" s="110">
        <f t="shared" si="13"/>
        <v>58.556000000000004</v>
      </c>
      <c r="O70" s="11"/>
      <c r="P70" s="11"/>
      <c r="Q70" s="11"/>
      <c r="AA70" s="203"/>
      <c r="AB70" s="10" t="s">
        <v>84</v>
      </c>
    </row>
    <row r="71" spans="3:28" s="10" customFormat="1" ht="15.75" hidden="1" customHeight="1" x14ac:dyDescent="0.35">
      <c r="C71" s="65" t="s">
        <v>331</v>
      </c>
      <c r="D71" s="6">
        <v>-0.87573000000000001</v>
      </c>
      <c r="E71" s="6">
        <v>0.73271900000000001</v>
      </c>
      <c r="F71" s="6">
        <v>-1.2</v>
      </c>
      <c r="G71" s="6">
        <v>0.23400000000000001</v>
      </c>
      <c r="L71" s="21" t="e">
        <f>(#REF!+#REF!+#REF!+D172+#REF!)-2*#REF!</f>
        <v>#REF!</v>
      </c>
      <c r="M71" s="11"/>
      <c r="N71" s="110">
        <f t="shared" si="13"/>
        <v>73.216000000000008</v>
      </c>
      <c r="O71" s="11"/>
      <c r="P71" s="11"/>
      <c r="Q71" s="11"/>
      <c r="AA71" s="203"/>
      <c r="AB71" s="10" t="s">
        <v>85</v>
      </c>
    </row>
    <row r="72" spans="3:28" s="10" customFormat="1" ht="15.75" hidden="1" customHeight="1" x14ac:dyDescent="0.35">
      <c r="C72" s="65" t="s">
        <v>332</v>
      </c>
      <c r="D72" s="6">
        <v>1.1669166</v>
      </c>
      <c r="E72" s="6">
        <v>0.73271900000000001</v>
      </c>
      <c r="F72" s="6">
        <v>1.59</v>
      </c>
      <c r="G72" s="6">
        <v>0.1135</v>
      </c>
      <c r="L72" s="21" t="e">
        <f>(#REF!+#REF!+#REF!+D173+#REF!)-2*#REF!</f>
        <v>#REF!</v>
      </c>
      <c r="M72" s="11"/>
      <c r="N72" s="110">
        <f t="shared" si="13"/>
        <v>69.805999999999997</v>
      </c>
      <c r="O72" s="11"/>
      <c r="P72" s="11"/>
      <c r="Q72" s="11"/>
      <c r="AA72" s="203"/>
      <c r="AB72" s="10" t="s">
        <v>86</v>
      </c>
    </row>
    <row r="73" spans="3:28" s="10" customFormat="1" ht="15.75" hidden="1" customHeight="1" x14ac:dyDescent="0.35">
      <c r="C73" s="65" t="s">
        <v>333</v>
      </c>
      <c r="D73" s="6">
        <v>0.75074010000000002</v>
      </c>
      <c r="E73" s="6">
        <v>0.73271900000000001</v>
      </c>
      <c r="F73" s="6">
        <v>1.02</v>
      </c>
      <c r="G73" s="6">
        <v>0.30730000000000002</v>
      </c>
      <c r="L73" s="21" t="e">
        <f>(#REF!+#REF!+#REF!+D174+#REF!)-2*#REF!</f>
        <v>#REF!</v>
      </c>
      <c r="M73" s="11"/>
      <c r="N73" s="110">
        <f t="shared" si="13"/>
        <v>79.935999999999993</v>
      </c>
      <c r="O73" s="11"/>
      <c r="P73" s="11"/>
      <c r="Q73" s="11"/>
      <c r="AA73" s="203"/>
      <c r="AB73" s="10" t="s">
        <v>87</v>
      </c>
    </row>
    <row r="74" spans="3:28" s="10" customFormat="1" ht="15.75" hidden="1" customHeight="1" x14ac:dyDescent="0.35">
      <c r="C74" s="65" t="s">
        <v>334</v>
      </c>
      <c r="D74" s="6">
        <v>0.2257401</v>
      </c>
      <c r="E74" s="6">
        <v>0.73271900000000001</v>
      </c>
      <c r="F74" s="6">
        <v>0.31</v>
      </c>
      <c r="G74" s="6">
        <v>0.75849999999999995</v>
      </c>
      <c r="L74" s="21" t="e">
        <f>(#REF!+#REF!+#REF!+D175+#REF!)-2*#REF!</f>
        <v>#REF!</v>
      </c>
      <c r="M74" s="11"/>
      <c r="N74" s="110">
        <f t="shared" si="13"/>
        <v>79.055999999999997</v>
      </c>
      <c r="O74" s="11"/>
      <c r="P74" s="11"/>
      <c r="Q74" s="11"/>
      <c r="AA74" s="203"/>
      <c r="AB74" s="10" t="s">
        <v>88</v>
      </c>
    </row>
    <row r="75" spans="3:28" s="10" customFormat="1" ht="15.75" hidden="1" customHeight="1" x14ac:dyDescent="0.35">
      <c r="C75" s="65" t="s">
        <v>335</v>
      </c>
      <c r="D75" s="6">
        <v>7.7210699999999993E-2</v>
      </c>
      <c r="E75" s="6">
        <v>0.73271900000000001</v>
      </c>
      <c r="F75" s="6">
        <v>0.11</v>
      </c>
      <c r="G75" s="6">
        <v>0.91620000000000001</v>
      </c>
      <c r="L75" s="21" t="e">
        <f>(#REF!+#REF!+#REF!+D176+#REF!)-2*#REF!</f>
        <v>#REF!</v>
      </c>
      <c r="M75" s="11"/>
      <c r="N75" s="110">
        <f t="shared" si="13"/>
        <v>81.966000000000008</v>
      </c>
      <c r="O75" s="11"/>
      <c r="P75" s="11"/>
      <c r="Q75" s="11"/>
      <c r="AA75" s="203"/>
      <c r="AB75" s="10" t="s">
        <v>89</v>
      </c>
    </row>
    <row r="76" spans="3:28" s="10" customFormat="1" ht="15.75" hidden="1" customHeight="1" x14ac:dyDescent="0.35">
      <c r="C76" s="65" t="s">
        <v>336</v>
      </c>
      <c r="D76" s="6">
        <v>-5.3671999999999997E-2</v>
      </c>
      <c r="E76" s="6">
        <v>0.73271900000000001</v>
      </c>
      <c r="F76" s="6">
        <v>-7.0000000000000007E-2</v>
      </c>
      <c r="G76" s="6">
        <v>0.94169999999999998</v>
      </c>
      <c r="L76" s="21" t="e">
        <f>(#REF!+#REF!+#REF!+D202+#REF!)-2*#REF!</f>
        <v>#REF!</v>
      </c>
      <c r="M76" s="11"/>
      <c r="N76" s="110">
        <f t="shared" si="13"/>
        <v>84.635999999999996</v>
      </c>
      <c r="O76" s="11"/>
      <c r="P76" s="11"/>
      <c r="Q76" s="11"/>
      <c r="AA76" s="203"/>
      <c r="AB76" s="10" t="s">
        <v>90</v>
      </c>
    </row>
    <row r="77" spans="3:28" s="10" customFormat="1" ht="15.75" hidden="1" customHeight="1" x14ac:dyDescent="0.35">
      <c r="C77" s="65" t="s">
        <v>337</v>
      </c>
      <c r="D77" s="6">
        <v>-1.07426</v>
      </c>
      <c r="E77" s="6">
        <v>0.73271900000000001</v>
      </c>
      <c r="F77" s="6">
        <v>-1.47</v>
      </c>
      <c r="G77" s="6">
        <v>0.1449</v>
      </c>
      <c r="L77" s="21" t="e">
        <f>(#REF!+D165+#REF!+D204+#REF!)-2*#REF!</f>
        <v>#REF!</v>
      </c>
      <c r="M77" s="11"/>
      <c r="N77" s="110">
        <f t="shared" si="13"/>
        <v>64.685999999999993</v>
      </c>
      <c r="O77" s="11"/>
      <c r="P77" s="11"/>
      <c r="Q77" s="11"/>
      <c r="AA77" s="203"/>
      <c r="AB77" s="10" t="s">
        <v>91</v>
      </c>
    </row>
    <row r="78" spans="3:28" s="10" customFormat="1" ht="15.75" hidden="1" customHeight="1" x14ac:dyDescent="0.35">
      <c r="C78" s="65" t="s">
        <v>338</v>
      </c>
      <c r="D78" s="6">
        <v>-0.38161299999999998</v>
      </c>
      <c r="E78" s="6">
        <v>0.73271900000000001</v>
      </c>
      <c r="F78" s="6">
        <v>-0.52</v>
      </c>
      <c r="G78" s="6">
        <v>0.60329999999999995</v>
      </c>
      <c r="L78" s="21" t="e">
        <f>(D165+D166+#REF!+D205+#REF!)-2*#REF!</f>
        <v>#VALUE!</v>
      </c>
      <c r="M78" s="11"/>
      <c r="N78" s="110">
        <f t="shared" si="13"/>
        <v>68.885999999999996</v>
      </c>
      <c r="O78" s="11"/>
      <c r="P78" s="11"/>
      <c r="Q78" s="11"/>
      <c r="AA78" s="203"/>
      <c r="AB78" s="10" t="s">
        <v>92</v>
      </c>
    </row>
    <row r="79" spans="3:28" s="10" customFormat="1" ht="15.75" hidden="1" customHeight="1" x14ac:dyDescent="0.35">
      <c r="C79" s="65" t="s">
        <v>339</v>
      </c>
      <c r="D79" s="6">
        <v>-0.79925999999999997</v>
      </c>
      <c r="E79" s="6">
        <v>0.73271900000000001</v>
      </c>
      <c r="F79" s="6">
        <v>-1.0900000000000001</v>
      </c>
      <c r="G79" s="6">
        <v>0.2772</v>
      </c>
      <c r="L79" s="21" t="e">
        <f>(D166+D167+#REF!+D206+#REF!)-2*#REF!</f>
        <v>#REF!</v>
      </c>
      <c r="M79" s="11"/>
      <c r="N79" s="110">
        <f t="shared" si="13"/>
        <v>56.056000000000012</v>
      </c>
      <c r="O79" s="11"/>
      <c r="P79" s="11"/>
      <c r="Q79" s="11"/>
      <c r="AA79" s="203"/>
      <c r="AB79" s="10" t="s">
        <v>93</v>
      </c>
    </row>
    <row r="80" spans="3:28" s="10" customFormat="1" ht="15.75" hidden="1" customHeight="1" x14ac:dyDescent="0.35">
      <c r="C80" s="65" t="s">
        <v>340</v>
      </c>
      <c r="D80" s="6">
        <v>0.31250480000000003</v>
      </c>
      <c r="E80" s="6">
        <v>0.73271900000000001</v>
      </c>
      <c r="F80" s="6">
        <v>0.43</v>
      </c>
      <c r="G80" s="6">
        <v>0.6704</v>
      </c>
      <c r="L80" s="21" t="e">
        <f>(D167+D168+#REF!+D207+#REF!)-2*#REF!</f>
        <v>#REF!</v>
      </c>
      <c r="M80" s="11"/>
      <c r="N80" s="110">
        <f t="shared" si="13"/>
        <v>74.345999999999989</v>
      </c>
      <c r="O80" s="11"/>
      <c r="P80" s="11"/>
      <c r="Q80" s="11"/>
      <c r="AA80" s="203"/>
      <c r="AB80" s="10" t="s">
        <v>94</v>
      </c>
    </row>
    <row r="81" spans="3:31" s="10" customFormat="1" ht="15.75" customHeight="1" x14ac:dyDescent="0.35">
      <c r="C81" s="7"/>
      <c r="D81" s="6"/>
      <c r="E81" s="6"/>
      <c r="F81" s="6"/>
      <c r="G81" s="6"/>
      <c r="L81" s="33"/>
      <c r="M81" s="11"/>
      <c r="N81" s="33"/>
      <c r="O81" s="11"/>
      <c r="P81" s="11"/>
      <c r="Q81" s="11"/>
      <c r="AA81" s="203"/>
    </row>
    <row r="82" spans="3:31" s="10" customFormat="1" ht="14" customHeight="1" x14ac:dyDescent="0.35">
      <c r="C82" s="7"/>
      <c r="D82" s="6"/>
      <c r="E82" s="6"/>
      <c r="F82" s="6"/>
      <c r="G82" s="6"/>
      <c r="M82" s="11"/>
      <c r="O82" s="11"/>
      <c r="P82" s="11"/>
      <c r="Q82" s="11"/>
      <c r="AA82" s="203"/>
    </row>
    <row r="83" spans="3:31" ht="15" thickBot="1" x14ac:dyDescent="0.4">
      <c r="C83" s="197" t="s">
        <v>96</v>
      </c>
      <c r="D83" s="197"/>
      <c r="E83" s="197"/>
      <c r="F83" s="197"/>
      <c r="G83" s="197"/>
      <c r="H83" s="197"/>
      <c r="I83" s="197"/>
      <c r="J83" s="197"/>
      <c r="K83" s="197"/>
      <c r="L83" s="197"/>
      <c r="M83" s="197"/>
      <c r="N83" s="12"/>
      <c r="U83" s="34"/>
      <c r="V83" s="34"/>
      <c r="W83" s="34"/>
      <c r="X83" s="34"/>
      <c r="Y83" s="34"/>
      <c r="Z83" s="34"/>
      <c r="AA83" s="203"/>
    </row>
    <row r="84" spans="3:31" ht="75.650000000000006" customHeight="1" x14ac:dyDescent="0.35">
      <c r="C84" s="60" t="s">
        <v>223</v>
      </c>
      <c r="D84" s="81" t="s">
        <v>2</v>
      </c>
      <c r="E84" s="81" t="s">
        <v>3</v>
      </c>
      <c r="F84" s="82" t="s">
        <v>4</v>
      </c>
      <c r="G84" s="82" t="s">
        <v>5</v>
      </c>
      <c r="H84" s="82" t="s">
        <v>6</v>
      </c>
      <c r="I84" s="82" t="s">
        <v>7</v>
      </c>
      <c r="J84" s="82" t="s">
        <v>8</v>
      </c>
      <c r="K84" s="82" t="s">
        <v>9</v>
      </c>
      <c r="L84" s="13" t="s">
        <v>229</v>
      </c>
      <c r="M84" s="18" t="s">
        <v>10</v>
      </c>
      <c r="N84" s="18" t="s">
        <v>225</v>
      </c>
      <c r="O84" s="63" t="s">
        <v>11</v>
      </c>
      <c r="P84" s="18" t="s">
        <v>12</v>
      </c>
      <c r="Q84" s="64" t="s">
        <v>13</v>
      </c>
      <c r="R84" s="17" t="s">
        <v>222</v>
      </c>
      <c r="S84" s="18" t="s">
        <v>230</v>
      </c>
      <c r="T84" s="18" t="s">
        <v>231</v>
      </c>
      <c r="U84" s="18" t="s">
        <v>10</v>
      </c>
      <c r="V84" s="13" t="s">
        <v>229</v>
      </c>
      <c r="W84" s="13" t="s">
        <v>10</v>
      </c>
      <c r="X84" s="18" t="s">
        <v>232</v>
      </c>
      <c r="Y84" s="19" t="s">
        <v>10</v>
      </c>
      <c r="AA84" s="203"/>
    </row>
    <row r="85" spans="3:31" ht="14.5" x14ac:dyDescent="0.35">
      <c r="C85" s="65" t="s">
        <v>15</v>
      </c>
      <c r="D85" s="51"/>
      <c r="E85" s="51"/>
      <c r="F85" s="101">
        <v>68</v>
      </c>
      <c r="G85" s="102">
        <v>35.5</v>
      </c>
      <c r="H85" s="48"/>
      <c r="I85" s="48"/>
      <c r="J85" s="103">
        <v>50</v>
      </c>
      <c r="K85" s="103">
        <v>40.5</v>
      </c>
      <c r="L85" s="21">
        <f>($D$166+D167+$D$206+D246+$D$332)-2*$J$206</f>
        <v>25.536000000000012</v>
      </c>
      <c r="M85" s="22" t="str">
        <f t="shared" ref="M85" si="14">IF(K85&lt;L85,"warning","normal")</f>
        <v>normal</v>
      </c>
      <c r="N85" s="21">
        <f>($D$166+D167+$D$206+D246+$D$332)</f>
        <v>43.196000000000012</v>
      </c>
      <c r="O85" s="23" t="e">
        <f>#REF!</f>
        <v>#REF!</v>
      </c>
      <c r="P85" s="21">
        <f>L85</f>
        <v>25.536000000000012</v>
      </c>
      <c r="Q85" s="24">
        <f>N85</f>
        <v>43.196000000000012</v>
      </c>
      <c r="R85" s="25">
        <f>K85</f>
        <v>40.5</v>
      </c>
      <c r="S85" s="26">
        <f t="shared" ref="S85" si="15">N85</f>
        <v>43.196000000000012</v>
      </c>
      <c r="T85" s="21">
        <f>S85-$J$206</f>
        <v>34.366000000000014</v>
      </c>
      <c r="U85" s="22" t="str">
        <f>IF(R85&lt;T85,"warning","normal")</f>
        <v>normal</v>
      </c>
      <c r="V85" s="27">
        <f>S85-2*$J$206</f>
        <v>25.536000000000012</v>
      </c>
      <c r="W85" s="22" t="str">
        <f>IF(R85&lt;V85,"warning","normal")</f>
        <v>normal</v>
      </c>
      <c r="X85" s="21">
        <f>S85-3*$J$206</f>
        <v>16.70600000000001</v>
      </c>
      <c r="Y85" s="28" t="str">
        <f>IF(R85&lt;X85,"warning","normal")</f>
        <v>normal</v>
      </c>
      <c r="AA85" s="203"/>
    </row>
    <row r="86" spans="3:31" ht="14.5" x14ac:dyDescent="0.35">
      <c r="C86" s="65" t="s">
        <v>18</v>
      </c>
      <c r="D86" s="51"/>
      <c r="E86" s="51"/>
      <c r="F86" s="101">
        <v>73</v>
      </c>
      <c r="G86" s="102">
        <v>59.5</v>
      </c>
      <c r="H86" s="48"/>
      <c r="I86" s="48"/>
      <c r="J86" s="103">
        <v>73</v>
      </c>
      <c r="K86" s="103">
        <v>43</v>
      </c>
      <c r="L86" s="21">
        <f>($D$166+D168+$D$206+D247+$D$332)-2*$J$206</f>
        <v>39.166000000000011</v>
      </c>
      <c r="M86" s="22" t="str">
        <f t="shared" ref="M86:M122" si="16">IF(K86&lt;L86,"warning","normal")</f>
        <v>normal</v>
      </c>
      <c r="N86" s="21">
        <f>($D$166+D168+$D$206+D247+$D$332)</f>
        <v>56.826000000000015</v>
      </c>
      <c r="O86" s="23" t="e">
        <f>#REF!</f>
        <v>#REF!</v>
      </c>
      <c r="P86" s="21">
        <f t="shared" ref="P86:P122" si="17">L86</f>
        <v>39.166000000000011</v>
      </c>
      <c r="Q86" s="24">
        <f t="shared" ref="Q86:Q122" si="18">N86</f>
        <v>56.826000000000015</v>
      </c>
      <c r="R86" s="25">
        <f t="shared" ref="R86:R122" si="19">K86</f>
        <v>43</v>
      </c>
      <c r="S86" s="26">
        <f t="shared" ref="S86:S122" si="20">N86</f>
        <v>56.826000000000015</v>
      </c>
      <c r="T86" s="21">
        <f t="shared" ref="T86:T122" si="21">S86-$J$206</f>
        <v>47.996000000000016</v>
      </c>
      <c r="U86" s="22" t="str">
        <f t="shared" ref="U86:U122" si="22">IF(R86&lt;T86,"warning","normal")</f>
        <v>warning</v>
      </c>
      <c r="V86" s="27">
        <f t="shared" ref="V86:V122" si="23">S86-2*$J$206</f>
        <v>39.166000000000011</v>
      </c>
      <c r="W86" s="22" t="str">
        <f t="shared" ref="W86:W122" si="24">IF(R86&lt;V86,"warning","normal")</f>
        <v>normal</v>
      </c>
      <c r="X86" s="21">
        <f t="shared" ref="X86:X122" si="25">S86-3*$J$206</f>
        <v>30.336000000000013</v>
      </c>
      <c r="Y86" s="28" t="str">
        <f t="shared" ref="Y86:Y122" si="26">IF(R86&lt;X86,"warning","normal")</f>
        <v>normal</v>
      </c>
      <c r="AA86" s="203"/>
      <c r="AB86" s="29"/>
      <c r="AC86" s="29"/>
      <c r="AD86" s="29"/>
      <c r="AE86" s="29"/>
    </row>
    <row r="87" spans="3:31" ht="14.5" x14ac:dyDescent="0.35">
      <c r="C87" s="65" t="s">
        <v>21</v>
      </c>
      <c r="D87" s="51"/>
      <c r="E87" s="51"/>
      <c r="F87" s="101">
        <v>78</v>
      </c>
      <c r="G87" s="102">
        <v>58.5</v>
      </c>
      <c r="H87" s="48"/>
      <c r="I87" s="48"/>
      <c r="J87" s="103">
        <v>100</v>
      </c>
      <c r="K87" s="103">
        <v>52</v>
      </c>
      <c r="L87" s="21">
        <f>($D$166+D169+$D$206+D248+$D$332)-2*$J$206</f>
        <v>49.15600000000002</v>
      </c>
      <c r="M87" s="22" t="str">
        <f t="shared" si="16"/>
        <v>normal</v>
      </c>
      <c r="N87" s="21">
        <f>($D$166+D169+$D$206+D248+$D$332)</f>
        <v>66.816000000000017</v>
      </c>
      <c r="O87" s="23" t="e">
        <f>#REF!</f>
        <v>#REF!</v>
      </c>
      <c r="P87" s="21">
        <f t="shared" si="17"/>
        <v>49.15600000000002</v>
      </c>
      <c r="Q87" s="24">
        <f t="shared" si="18"/>
        <v>66.816000000000017</v>
      </c>
      <c r="R87" s="25">
        <f t="shared" si="19"/>
        <v>52</v>
      </c>
      <c r="S87" s="26">
        <f t="shared" si="20"/>
        <v>66.816000000000017</v>
      </c>
      <c r="T87" s="21">
        <f t="shared" si="21"/>
        <v>57.986000000000018</v>
      </c>
      <c r="U87" s="22" t="str">
        <f t="shared" si="22"/>
        <v>warning</v>
      </c>
      <c r="V87" s="27">
        <f t="shared" si="23"/>
        <v>49.15600000000002</v>
      </c>
      <c r="W87" s="22" t="str">
        <f t="shared" si="24"/>
        <v>normal</v>
      </c>
      <c r="X87" s="21">
        <f t="shared" si="25"/>
        <v>40.326000000000015</v>
      </c>
      <c r="Y87" s="28" t="str">
        <f t="shared" si="26"/>
        <v>normal</v>
      </c>
      <c r="AA87" s="203"/>
      <c r="AB87" s="29"/>
      <c r="AC87" s="29"/>
      <c r="AD87" s="29"/>
      <c r="AE87" s="29"/>
    </row>
    <row r="88" spans="3:31" ht="14.5" x14ac:dyDescent="0.35">
      <c r="C88" s="65" t="s">
        <v>24</v>
      </c>
      <c r="D88" s="51"/>
      <c r="E88" s="51"/>
      <c r="F88" s="101">
        <v>85</v>
      </c>
      <c r="G88" s="102">
        <v>56.5</v>
      </c>
      <c r="H88" s="48"/>
      <c r="I88" s="48"/>
      <c r="J88" s="103">
        <v>93</v>
      </c>
      <c r="K88" s="103">
        <v>42</v>
      </c>
      <c r="L88" s="21">
        <f>($D$166+D170+$D$206+D249+$D$332)-2*$J$206</f>
        <v>46.166000000000011</v>
      </c>
      <c r="M88" s="22" t="str">
        <f t="shared" si="16"/>
        <v>warning</v>
      </c>
      <c r="N88" s="21">
        <f>($D$166+D170+$D$206+D249+$D$332)</f>
        <v>63.826000000000008</v>
      </c>
      <c r="O88" s="23" t="e">
        <f>#REF!</f>
        <v>#REF!</v>
      </c>
      <c r="P88" s="21">
        <f t="shared" si="17"/>
        <v>46.166000000000011</v>
      </c>
      <c r="Q88" s="24">
        <f t="shared" si="18"/>
        <v>63.826000000000008</v>
      </c>
      <c r="R88" s="25">
        <f t="shared" si="19"/>
        <v>42</v>
      </c>
      <c r="S88" s="26">
        <f t="shared" si="20"/>
        <v>63.826000000000008</v>
      </c>
      <c r="T88" s="21">
        <f t="shared" si="21"/>
        <v>54.996000000000009</v>
      </c>
      <c r="U88" s="22" t="str">
        <f t="shared" si="22"/>
        <v>warning</v>
      </c>
      <c r="V88" s="27">
        <f t="shared" si="23"/>
        <v>46.166000000000011</v>
      </c>
      <c r="W88" s="22" t="str">
        <f t="shared" si="24"/>
        <v>warning</v>
      </c>
      <c r="X88" s="21">
        <f t="shared" si="25"/>
        <v>37.336000000000006</v>
      </c>
      <c r="Y88" s="28" t="str">
        <f t="shared" si="26"/>
        <v>normal</v>
      </c>
      <c r="AA88" s="203"/>
      <c r="AB88" s="29"/>
      <c r="AC88" s="29"/>
      <c r="AD88" s="29"/>
      <c r="AE88" s="29"/>
    </row>
    <row r="89" spans="3:31" ht="14.5" x14ac:dyDescent="0.35">
      <c r="C89" s="65" t="s">
        <v>26</v>
      </c>
      <c r="D89" s="51"/>
      <c r="E89" s="51"/>
      <c r="F89" s="101">
        <v>65</v>
      </c>
      <c r="G89" s="102">
        <v>39</v>
      </c>
      <c r="H89" s="48"/>
      <c r="I89" s="48"/>
      <c r="J89" s="103">
        <v>33</v>
      </c>
      <c r="K89" s="103">
        <v>30</v>
      </c>
      <c r="L89" s="21">
        <f>($D$166+D171+$D$206+D250+$D$332)-2*$J$206</f>
        <v>18.786000000000012</v>
      </c>
      <c r="M89" s="22" t="str">
        <f t="shared" si="16"/>
        <v>normal</v>
      </c>
      <c r="N89" s="21">
        <f>($D$166+D171+$D$206+D250+$D$332)</f>
        <v>36.446000000000012</v>
      </c>
      <c r="O89" s="23" t="e">
        <f>#REF!</f>
        <v>#REF!</v>
      </c>
      <c r="P89" s="21">
        <f t="shared" si="17"/>
        <v>18.786000000000012</v>
      </c>
      <c r="Q89" s="24">
        <f t="shared" si="18"/>
        <v>36.446000000000012</v>
      </c>
      <c r="R89" s="25">
        <f t="shared" si="19"/>
        <v>30</v>
      </c>
      <c r="S89" s="26">
        <f t="shared" si="20"/>
        <v>36.446000000000012</v>
      </c>
      <c r="T89" s="21">
        <f t="shared" si="21"/>
        <v>27.616000000000014</v>
      </c>
      <c r="U89" s="22" t="str">
        <f t="shared" si="22"/>
        <v>normal</v>
      </c>
      <c r="V89" s="27">
        <f t="shared" si="23"/>
        <v>18.786000000000012</v>
      </c>
      <c r="W89" s="22" t="str">
        <f t="shared" si="24"/>
        <v>normal</v>
      </c>
      <c r="X89" s="21">
        <f t="shared" si="25"/>
        <v>9.9560000000000102</v>
      </c>
      <c r="Y89" s="28" t="str">
        <f t="shared" si="26"/>
        <v>normal</v>
      </c>
      <c r="AA89" s="203"/>
      <c r="AB89" s="29"/>
      <c r="AC89" s="29"/>
      <c r="AD89" s="29"/>
      <c r="AE89" s="29"/>
    </row>
    <row r="90" spans="3:31" ht="14.5" x14ac:dyDescent="0.35">
      <c r="C90" s="65" t="s">
        <v>28</v>
      </c>
      <c r="D90" s="51"/>
      <c r="E90" s="51"/>
      <c r="F90" s="101">
        <v>48</v>
      </c>
      <c r="G90" s="102">
        <v>32.5</v>
      </c>
      <c r="H90" s="48"/>
      <c r="I90" s="48"/>
      <c r="J90" s="103">
        <v>33</v>
      </c>
      <c r="K90" s="103">
        <v>27</v>
      </c>
      <c r="L90" s="21">
        <f>($D$166+D172+$D$206+D251+$D$332)-2*$J$206</f>
        <v>12.166000000000004</v>
      </c>
      <c r="M90" s="22" t="str">
        <f t="shared" si="16"/>
        <v>normal</v>
      </c>
      <c r="N90" s="21">
        <f>($D$166+D172+$D$206+D251+$D$332)</f>
        <v>29.826000000000004</v>
      </c>
      <c r="O90" s="23" t="e">
        <f>#REF!</f>
        <v>#REF!</v>
      </c>
      <c r="P90" s="21">
        <f t="shared" si="17"/>
        <v>12.166000000000004</v>
      </c>
      <c r="Q90" s="24">
        <f t="shared" si="18"/>
        <v>29.826000000000004</v>
      </c>
      <c r="R90" s="25">
        <f t="shared" si="19"/>
        <v>27</v>
      </c>
      <c r="S90" s="26">
        <f t="shared" si="20"/>
        <v>29.826000000000004</v>
      </c>
      <c r="T90" s="21">
        <f t="shared" si="21"/>
        <v>20.996000000000002</v>
      </c>
      <c r="U90" s="22" t="str">
        <f t="shared" si="22"/>
        <v>normal</v>
      </c>
      <c r="V90" s="27">
        <f t="shared" si="23"/>
        <v>12.166000000000004</v>
      </c>
      <c r="W90" s="22" t="str">
        <f t="shared" si="24"/>
        <v>normal</v>
      </c>
      <c r="X90" s="21">
        <f t="shared" si="25"/>
        <v>3.3360000000000021</v>
      </c>
      <c r="Y90" s="28" t="str">
        <f t="shared" si="26"/>
        <v>normal</v>
      </c>
      <c r="AA90" s="203"/>
      <c r="AB90" s="29"/>
      <c r="AC90" s="29"/>
      <c r="AD90" s="29"/>
      <c r="AE90" s="29"/>
    </row>
    <row r="91" spans="3:31" ht="14.5" x14ac:dyDescent="0.35">
      <c r="C91" s="65" t="s">
        <v>30</v>
      </c>
      <c r="D91" s="51"/>
      <c r="E91" s="51"/>
      <c r="F91" s="101">
        <v>88</v>
      </c>
      <c r="G91" s="102">
        <v>59.5</v>
      </c>
      <c r="H91" s="48"/>
      <c r="I91" s="48"/>
      <c r="J91" s="103">
        <v>88</v>
      </c>
      <c r="K91" s="103">
        <v>52.5</v>
      </c>
      <c r="L91" s="21">
        <f>($D$166+D173+$D$206+D252+$D$332)-2*$J$206</f>
        <v>49.036000000000016</v>
      </c>
      <c r="M91" s="22" t="str">
        <f t="shared" si="16"/>
        <v>normal</v>
      </c>
      <c r="N91" s="21">
        <f>($D$166+D173+$D$206+D252+$D$332)</f>
        <v>66.696000000000012</v>
      </c>
      <c r="O91" s="23" t="e">
        <f>#REF!</f>
        <v>#REF!</v>
      </c>
      <c r="P91" s="21">
        <f t="shared" si="17"/>
        <v>49.036000000000016</v>
      </c>
      <c r="Q91" s="24">
        <f t="shared" si="18"/>
        <v>66.696000000000012</v>
      </c>
      <c r="R91" s="25">
        <f t="shared" si="19"/>
        <v>52.5</v>
      </c>
      <c r="S91" s="26">
        <f t="shared" si="20"/>
        <v>66.696000000000012</v>
      </c>
      <c r="T91" s="21">
        <f t="shared" si="21"/>
        <v>57.866000000000014</v>
      </c>
      <c r="U91" s="22" t="str">
        <f t="shared" si="22"/>
        <v>warning</v>
      </c>
      <c r="V91" s="27">
        <f t="shared" si="23"/>
        <v>49.036000000000016</v>
      </c>
      <c r="W91" s="22" t="str">
        <f t="shared" si="24"/>
        <v>normal</v>
      </c>
      <c r="X91" s="21">
        <f t="shared" si="25"/>
        <v>40.20600000000001</v>
      </c>
      <c r="Y91" s="28" t="str">
        <f t="shared" si="26"/>
        <v>normal</v>
      </c>
      <c r="AA91" s="203"/>
      <c r="AB91" s="29"/>
      <c r="AC91" s="29"/>
      <c r="AD91" s="29"/>
      <c r="AE91" s="29"/>
    </row>
    <row r="92" spans="3:31" ht="14.5" x14ac:dyDescent="0.35">
      <c r="C92" s="65" t="s">
        <v>33</v>
      </c>
      <c r="D92" s="51"/>
      <c r="E92" s="51"/>
      <c r="F92" s="101">
        <v>18</v>
      </c>
      <c r="G92" s="102">
        <v>34.5</v>
      </c>
      <c r="H92" s="48"/>
      <c r="I92" s="48"/>
      <c r="J92" s="103">
        <v>35</v>
      </c>
      <c r="K92" s="103">
        <v>27</v>
      </c>
      <c r="L92" s="21">
        <f>($D$166+D174+$D$206+D253+$D$332)-2*$J$206</f>
        <v>5.6660000000000039</v>
      </c>
      <c r="M92" s="22" t="str">
        <f t="shared" si="16"/>
        <v>normal</v>
      </c>
      <c r="N92" s="21">
        <f>($D$166+D174+$D$206+D253+$D$332)</f>
        <v>23.326000000000004</v>
      </c>
      <c r="O92" s="23" t="e">
        <f>#REF!</f>
        <v>#REF!</v>
      </c>
      <c r="P92" s="21">
        <f t="shared" si="17"/>
        <v>5.6660000000000039</v>
      </c>
      <c r="Q92" s="24">
        <f t="shared" si="18"/>
        <v>23.326000000000004</v>
      </c>
      <c r="R92" s="25">
        <f t="shared" si="19"/>
        <v>27</v>
      </c>
      <c r="S92" s="26">
        <f t="shared" si="20"/>
        <v>23.326000000000004</v>
      </c>
      <c r="T92" s="21">
        <f t="shared" si="21"/>
        <v>14.496000000000004</v>
      </c>
      <c r="U92" s="22" t="str">
        <f t="shared" si="22"/>
        <v>normal</v>
      </c>
      <c r="V92" s="27">
        <f t="shared" si="23"/>
        <v>5.6660000000000039</v>
      </c>
      <c r="W92" s="22" t="str">
        <f t="shared" si="24"/>
        <v>normal</v>
      </c>
      <c r="X92" s="21">
        <f t="shared" si="25"/>
        <v>-3.1639999999999979</v>
      </c>
      <c r="Y92" s="28" t="str">
        <f t="shared" si="26"/>
        <v>normal</v>
      </c>
      <c r="AA92" s="203"/>
      <c r="AB92" s="29"/>
      <c r="AC92" s="29"/>
      <c r="AD92" s="29"/>
      <c r="AE92" s="29"/>
    </row>
    <row r="93" spans="3:31" ht="14.5" x14ac:dyDescent="0.35">
      <c r="C93" s="65" t="s">
        <v>34</v>
      </c>
      <c r="D93" s="51"/>
      <c r="E93" s="51"/>
      <c r="F93" s="101">
        <v>65</v>
      </c>
      <c r="G93" s="102">
        <v>65.5</v>
      </c>
      <c r="H93" s="48"/>
      <c r="I93" s="48"/>
      <c r="J93" s="103">
        <v>73</v>
      </c>
      <c r="K93" s="103">
        <v>46.5</v>
      </c>
      <c r="L93" s="21">
        <f>($D$166+D175+$D$206+D254+$D$332)-2*$J$206</f>
        <v>39.536000000000016</v>
      </c>
      <c r="M93" s="22" t="str">
        <f t="shared" si="16"/>
        <v>normal</v>
      </c>
      <c r="N93" s="21">
        <f>($D$166+D175+$D$206+D254+$D$332)</f>
        <v>57.196000000000012</v>
      </c>
      <c r="O93" s="23" t="e">
        <f>#REF!</f>
        <v>#REF!</v>
      </c>
      <c r="P93" s="21">
        <f t="shared" si="17"/>
        <v>39.536000000000016</v>
      </c>
      <c r="Q93" s="24">
        <f t="shared" si="18"/>
        <v>57.196000000000012</v>
      </c>
      <c r="R93" s="25">
        <f t="shared" si="19"/>
        <v>46.5</v>
      </c>
      <c r="S93" s="26">
        <f t="shared" si="20"/>
        <v>57.196000000000012</v>
      </c>
      <c r="T93" s="21">
        <f t="shared" si="21"/>
        <v>48.366000000000014</v>
      </c>
      <c r="U93" s="22" t="str">
        <f t="shared" si="22"/>
        <v>warning</v>
      </c>
      <c r="V93" s="27">
        <f t="shared" si="23"/>
        <v>39.536000000000016</v>
      </c>
      <c r="W93" s="22" t="str">
        <f t="shared" si="24"/>
        <v>normal</v>
      </c>
      <c r="X93" s="21">
        <f t="shared" si="25"/>
        <v>30.70600000000001</v>
      </c>
      <c r="Y93" s="28" t="str">
        <f t="shared" si="26"/>
        <v>normal</v>
      </c>
      <c r="AA93" s="203"/>
      <c r="AB93" s="29"/>
      <c r="AC93" s="29"/>
      <c r="AD93" s="29"/>
      <c r="AE93" s="29"/>
    </row>
    <row r="94" spans="3:31" ht="14.5" x14ac:dyDescent="0.35">
      <c r="C94" s="65" t="s">
        <v>36</v>
      </c>
      <c r="D94" s="51"/>
      <c r="E94" s="51"/>
      <c r="F94" s="101">
        <v>50</v>
      </c>
      <c r="G94" s="102">
        <v>43</v>
      </c>
      <c r="H94" s="48"/>
      <c r="I94" s="48"/>
      <c r="J94" s="103">
        <v>68</v>
      </c>
      <c r="K94" s="103">
        <v>33.5</v>
      </c>
      <c r="L94" s="21">
        <f>($D$166+D176+$D$206+D255+$D$332)-2*$J$206</f>
        <v>25.666000000000007</v>
      </c>
      <c r="M94" s="22" t="str">
        <f t="shared" si="16"/>
        <v>normal</v>
      </c>
      <c r="N94" s="21">
        <f>($D$166+D176+$D$206+D255+$D$332)</f>
        <v>43.326000000000008</v>
      </c>
      <c r="O94" s="23" t="e">
        <f>#REF!</f>
        <v>#REF!</v>
      </c>
      <c r="P94" s="21">
        <f t="shared" si="17"/>
        <v>25.666000000000007</v>
      </c>
      <c r="Q94" s="24">
        <f t="shared" si="18"/>
        <v>43.326000000000008</v>
      </c>
      <c r="R94" s="25">
        <f t="shared" si="19"/>
        <v>33.5</v>
      </c>
      <c r="S94" s="26">
        <f t="shared" si="20"/>
        <v>43.326000000000008</v>
      </c>
      <c r="T94" s="21">
        <f t="shared" si="21"/>
        <v>34.496000000000009</v>
      </c>
      <c r="U94" s="22" t="str">
        <f t="shared" si="22"/>
        <v>warning</v>
      </c>
      <c r="V94" s="27">
        <f t="shared" si="23"/>
        <v>25.666000000000007</v>
      </c>
      <c r="W94" s="22" t="str">
        <f t="shared" si="24"/>
        <v>normal</v>
      </c>
      <c r="X94" s="21">
        <f t="shared" si="25"/>
        <v>16.836000000000006</v>
      </c>
      <c r="Y94" s="28" t="str">
        <f t="shared" si="26"/>
        <v>normal</v>
      </c>
      <c r="AA94" s="203"/>
      <c r="AB94" s="29"/>
      <c r="AC94" s="29"/>
      <c r="AD94" s="29"/>
      <c r="AE94" s="29"/>
    </row>
    <row r="95" spans="3:31" ht="14.5" x14ac:dyDescent="0.35">
      <c r="C95" s="65" t="s">
        <v>37</v>
      </c>
      <c r="D95" s="51"/>
      <c r="E95" s="51"/>
      <c r="F95" s="101">
        <v>85</v>
      </c>
      <c r="G95" s="102">
        <v>66.5</v>
      </c>
      <c r="H95" s="48"/>
      <c r="I95" s="48"/>
      <c r="J95" s="103">
        <v>100</v>
      </c>
      <c r="K95" s="103">
        <v>59</v>
      </c>
      <c r="L95" s="21">
        <f>($D$166+D177+$D$206+D256+$D$332)-2*$J$206</f>
        <v>54.65600000000002</v>
      </c>
      <c r="M95" s="22" t="str">
        <f t="shared" si="16"/>
        <v>normal</v>
      </c>
      <c r="N95" s="21">
        <f>($D$166+D177+$D$206+D256+$D$332)</f>
        <v>72.316000000000017</v>
      </c>
      <c r="O95" s="23" t="e">
        <f>#REF!</f>
        <v>#REF!</v>
      </c>
      <c r="P95" s="21">
        <f t="shared" si="17"/>
        <v>54.65600000000002</v>
      </c>
      <c r="Q95" s="24">
        <f t="shared" si="18"/>
        <v>72.316000000000017</v>
      </c>
      <c r="R95" s="25">
        <f t="shared" si="19"/>
        <v>59</v>
      </c>
      <c r="S95" s="26">
        <f t="shared" si="20"/>
        <v>72.316000000000017</v>
      </c>
      <c r="T95" s="21">
        <f t="shared" si="21"/>
        <v>63.486000000000018</v>
      </c>
      <c r="U95" s="22" t="str">
        <f t="shared" si="22"/>
        <v>warning</v>
      </c>
      <c r="V95" s="27">
        <f t="shared" si="23"/>
        <v>54.65600000000002</v>
      </c>
      <c r="W95" s="22" t="str">
        <f t="shared" si="24"/>
        <v>normal</v>
      </c>
      <c r="X95" s="21">
        <f t="shared" si="25"/>
        <v>45.826000000000015</v>
      </c>
      <c r="Y95" s="28" t="str">
        <f t="shared" si="26"/>
        <v>normal</v>
      </c>
      <c r="AA95" s="203"/>
      <c r="AB95" s="29"/>
      <c r="AC95" s="29"/>
      <c r="AD95" s="29"/>
      <c r="AE95" s="29"/>
    </row>
    <row r="96" spans="3:31" ht="14.5" x14ac:dyDescent="0.35">
      <c r="C96" s="65" t="s">
        <v>39</v>
      </c>
      <c r="D96" s="51"/>
      <c r="E96" s="51"/>
      <c r="F96" s="101">
        <v>73</v>
      </c>
      <c r="G96" s="102">
        <v>51</v>
      </c>
      <c r="H96" s="48"/>
      <c r="I96" s="48"/>
      <c r="J96" s="103">
        <v>100</v>
      </c>
      <c r="K96" s="103">
        <v>58.5</v>
      </c>
      <c r="L96" s="21">
        <f>($D$166+D178+$D$206+D257+$D$332)-2*$J$206</f>
        <v>47.666000000000011</v>
      </c>
      <c r="M96" s="22" t="str">
        <f t="shared" si="16"/>
        <v>normal</v>
      </c>
      <c r="N96" s="21">
        <f>($D$166+D178+$D$206+D257+$D$332)</f>
        <v>65.326000000000008</v>
      </c>
      <c r="O96" s="23" t="e">
        <f>#REF!</f>
        <v>#REF!</v>
      </c>
      <c r="P96" s="21">
        <f t="shared" si="17"/>
        <v>47.666000000000011</v>
      </c>
      <c r="Q96" s="24">
        <f t="shared" si="18"/>
        <v>65.326000000000008</v>
      </c>
      <c r="R96" s="25">
        <f t="shared" si="19"/>
        <v>58.5</v>
      </c>
      <c r="S96" s="26">
        <f t="shared" si="20"/>
        <v>65.326000000000008</v>
      </c>
      <c r="T96" s="21">
        <f t="shared" si="21"/>
        <v>56.496000000000009</v>
      </c>
      <c r="U96" s="22" t="str">
        <f t="shared" si="22"/>
        <v>normal</v>
      </c>
      <c r="V96" s="27">
        <f t="shared" si="23"/>
        <v>47.666000000000011</v>
      </c>
      <c r="W96" s="22" t="str">
        <f t="shared" si="24"/>
        <v>normal</v>
      </c>
      <c r="X96" s="21">
        <f t="shared" si="25"/>
        <v>38.836000000000006</v>
      </c>
      <c r="Y96" s="28" t="str">
        <f t="shared" si="26"/>
        <v>normal</v>
      </c>
      <c r="AA96" s="203"/>
      <c r="AB96" s="29"/>
      <c r="AC96" s="29"/>
      <c r="AD96" s="29"/>
      <c r="AE96" s="29"/>
    </row>
    <row r="97" spans="3:31" ht="14.5" x14ac:dyDescent="0.35">
      <c r="C97" s="65" t="s">
        <v>40</v>
      </c>
      <c r="D97" s="51"/>
      <c r="E97" s="51"/>
      <c r="F97" s="101">
        <v>93</v>
      </c>
      <c r="G97" s="102">
        <v>60.5</v>
      </c>
      <c r="H97" s="48"/>
      <c r="I97" s="48"/>
      <c r="J97" s="103">
        <v>98</v>
      </c>
      <c r="K97" s="103">
        <v>62.5</v>
      </c>
      <c r="L97" s="21">
        <f>($D$166+D179+$D$206+D258+$D$332)-2*$J$206</f>
        <v>55.536000000000016</v>
      </c>
      <c r="M97" s="22" t="str">
        <f t="shared" si="16"/>
        <v>normal</v>
      </c>
      <c r="N97" s="21">
        <f>($D$166+D179+$D$206+D258+$D$332)</f>
        <v>73.196000000000012</v>
      </c>
      <c r="O97" s="23" t="e">
        <f>#REF!</f>
        <v>#REF!</v>
      </c>
      <c r="P97" s="21">
        <f t="shared" si="17"/>
        <v>55.536000000000016</v>
      </c>
      <c r="Q97" s="24">
        <f t="shared" si="18"/>
        <v>73.196000000000012</v>
      </c>
      <c r="R97" s="25">
        <f t="shared" si="19"/>
        <v>62.5</v>
      </c>
      <c r="S97" s="26">
        <f t="shared" si="20"/>
        <v>73.196000000000012</v>
      </c>
      <c r="T97" s="21">
        <f t="shared" si="21"/>
        <v>64.366000000000014</v>
      </c>
      <c r="U97" s="22" t="str">
        <f t="shared" si="22"/>
        <v>warning</v>
      </c>
      <c r="V97" s="27">
        <f t="shared" si="23"/>
        <v>55.536000000000016</v>
      </c>
      <c r="W97" s="22" t="str">
        <f t="shared" si="24"/>
        <v>normal</v>
      </c>
      <c r="X97" s="21">
        <f t="shared" si="25"/>
        <v>46.70600000000001</v>
      </c>
      <c r="Y97" s="28" t="str">
        <f t="shared" si="26"/>
        <v>normal</v>
      </c>
      <c r="AA97" s="203"/>
      <c r="AB97" s="29"/>
      <c r="AC97" s="29"/>
      <c r="AD97" s="29"/>
      <c r="AE97" s="29"/>
    </row>
    <row r="98" spans="3:31" ht="14.5" x14ac:dyDescent="0.35">
      <c r="C98" s="65" t="s">
        <v>41</v>
      </c>
      <c r="D98" s="51"/>
      <c r="E98" s="51"/>
      <c r="F98" s="101">
        <v>48</v>
      </c>
      <c r="G98" s="102">
        <v>46.5</v>
      </c>
      <c r="H98" s="48"/>
      <c r="I98" s="48"/>
      <c r="J98" s="103">
        <v>80</v>
      </c>
      <c r="K98" s="103">
        <v>48.5</v>
      </c>
      <c r="L98" s="21">
        <f>($D$166+D180+$D$206+D259+$D$332)-2*$J$206</f>
        <v>32.786000000000016</v>
      </c>
      <c r="M98" s="22" t="str">
        <f t="shared" si="16"/>
        <v>normal</v>
      </c>
      <c r="N98" s="21">
        <f>($D$166+D180+$D$206+D259+$D$332)</f>
        <v>50.446000000000012</v>
      </c>
      <c r="O98" s="23" t="e">
        <f>#REF!</f>
        <v>#REF!</v>
      </c>
      <c r="P98" s="21">
        <f t="shared" si="17"/>
        <v>32.786000000000016</v>
      </c>
      <c r="Q98" s="24">
        <f t="shared" si="18"/>
        <v>50.446000000000012</v>
      </c>
      <c r="R98" s="25">
        <f t="shared" si="19"/>
        <v>48.5</v>
      </c>
      <c r="S98" s="26">
        <f t="shared" si="20"/>
        <v>50.446000000000012</v>
      </c>
      <c r="T98" s="21">
        <f t="shared" si="21"/>
        <v>41.616000000000014</v>
      </c>
      <c r="U98" s="22" t="str">
        <f t="shared" si="22"/>
        <v>normal</v>
      </c>
      <c r="V98" s="27">
        <f t="shared" si="23"/>
        <v>32.786000000000016</v>
      </c>
      <c r="W98" s="22" t="str">
        <f t="shared" si="24"/>
        <v>normal</v>
      </c>
      <c r="X98" s="21">
        <f t="shared" si="25"/>
        <v>23.95600000000001</v>
      </c>
      <c r="Y98" s="28" t="str">
        <f t="shared" si="26"/>
        <v>normal</v>
      </c>
      <c r="AA98" s="203"/>
      <c r="AB98" s="29"/>
      <c r="AC98" s="29"/>
      <c r="AD98" s="29"/>
      <c r="AE98" s="29"/>
    </row>
    <row r="99" spans="3:31" ht="14.5" x14ac:dyDescent="0.35">
      <c r="C99" s="65" t="s">
        <v>42</v>
      </c>
      <c r="D99" s="51"/>
      <c r="E99" s="51"/>
      <c r="F99" s="101">
        <v>100</v>
      </c>
      <c r="G99" s="102">
        <v>74</v>
      </c>
      <c r="H99" s="48"/>
      <c r="I99" s="48"/>
      <c r="J99" s="103">
        <v>100</v>
      </c>
      <c r="K99" s="103">
        <v>71.5</v>
      </c>
      <c r="L99" s="21">
        <f>($D$166+D181+$D$206+D260+$D$332)-2*$J$206</f>
        <v>63.416000000000011</v>
      </c>
      <c r="M99" s="22" t="str">
        <f t="shared" si="16"/>
        <v>normal</v>
      </c>
      <c r="N99" s="21">
        <f>($D$166+D181+$D$206+D260+$D$332)</f>
        <v>81.076000000000008</v>
      </c>
      <c r="O99" s="23" t="e">
        <f>#REF!</f>
        <v>#REF!</v>
      </c>
      <c r="P99" s="21">
        <f t="shared" si="17"/>
        <v>63.416000000000011</v>
      </c>
      <c r="Q99" s="24">
        <f t="shared" si="18"/>
        <v>81.076000000000008</v>
      </c>
      <c r="R99" s="25">
        <f t="shared" si="19"/>
        <v>71.5</v>
      </c>
      <c r="S99" s="26">
        <f t="shared" si="20"/>
        <v>81.076000000000008</v>
      </c>
      <c r="T99" s="21">
        <f t="shared" si="21"/>
        <v>72.246000000000009</v>
      </c>
      <c r="U99" s="22" t="str">
        <f t="shared" si="22"/>
        <v>warning</v>
      </c>
      <c r="V99" s="27">
        <f t="shared" si="23"/>
        <v>63.416000000000011</v>
      </c>
      <c r="W99" s="22" t="str">
        <f t="shared" si="24"/>
        <v>normal</v>
      </c>
      <c r="X99" s="21">
        <f t="shared" si="25"/>
        <v>54.586000000000006</v>
      </c>
      <c r="Y99" s="28" t="str">
        <f t="shared" si="26"/>
        <v>normal</v>
      </c>
      <c r="AA99" s="203"/>
      <c r="AB99" s="29"/>
      <c r="AC99" s="29"/>
      <c r="AD99" s="29"/>
      <c r="AE99" s="29"/>
    </row>
    <row r="100" spans="3:31" ht="14.5" x14ac:dyDescent="0.35">
      <c r="C100" s="65" t="s">
        <v>43</v>
      </c>
      <c r="D100" s="51"/>
      <c r="E100" s="51"/>
      <c r="F100" s="101">
        <v>90</v>
      </c>
      <c r="G100" s="102">
        <v>72.5</v>
      </c>
      <c r="H100" s="48"/>
      <c r="I100" s="48"/>
      <c r="J100" s="103">
        <v>93</v>
      </c>
      <c r="K100" s="103">
        <v>49</v>
      </c>
      <c r="L100" s="21">
        <f>($D$166+D182+$D$206+D261+$D$332)-2*$J$206</f>
        <v>53.166000000000011</v>
      </c>
      <c r="M100" s="22" t="str">
        <f t="shared" si="16"/>
        <v>warning</v>
      </c>
      <c r="N100" s="21">
        <f>($D$166+D182+$D$206+D261+$D$332)</f>
        <v>70.826000000000008</v>
      </c>
      <c r="O100" s="23" t="e">
        <f>#REF!</f>
        <v>#REF!</v>
      </c>
      <c r="P100" s="21">
        <f t="shared" si="17"/>
        <v>53.166000000000011</v>
      </c>
      <c r="Q100" s="24">
        <f t="shared" si="18"/>
        <v>70.826000000000008</v>
      </c>
      <c r="R100" s="25">
        <f t="shared" si="19"/>
        <v>49</v>
      </c>
      <c r="S100" s="26">
        <f t="shared" si="20"/>
        <v>70.826000000000008</v>
      </c>
      <c r="T100" s="21">
        <f t="shared" si="21"/>
        <v>61.996000000000009</v>
      </c>
      <c r="U100" s="22" t="str">
        <f t="shared" si="22"/>
        <v>warning</v>
      </c>
      <c r="V100" s="27">
        <f t="shared" si="23"/>
        <v>53.166000000000011</v>
      </c>
      <c r="W100" s="22" t="str">
        <f t="shared" si="24"/>
        <v>warning</v>
      </c>
      <c r="X100" s="21">
        <f t="shared" si="25"/>
        <v>44.336000000000006</v>
      </c>
      <c r="Y100" s="28" t="str">
        <f t="shared" si="26"/>
        <v>normal</v>
      </c>
      <c r="AA100" s="203"/>
      <c r="AB100" s="29"/>
      <c r="AC100" s="29"/>
      <c r="AD100" s="29"/>
      <c r="AE100" s="29"/>
    </row>
    <row r="101" spans="3:31" ht="14.5" x14ac:dyDescent="0.35">
      <c r="C101" s="65" t="s">
        <v>44</v>
      </c>
      <c r="D101" s="51"/>
      <c r="E101" s="51"/>
      <c r="F101" s="101">
        <v>75</v>
      </c>
      <c r="G101" s="102">
        <v>56</v>
      </c>
      <c r="H101" s="48"/>
      <c r="I101" s="48"/>
      <c r="J101" s="103">
        <v>93</v>
      </c>
      <c r="K101" s="103">
        <v>35.5</v>
      </c>
      <c r="L101" s="21">
        <f>($D$166+D183+$D$206+D262+$D$332)-2*$J$206</f>
        <v>41.916000000000011</v>
      </c>
      <c r="M101" s="22" t="str">
        <f t="shared" si="16"/>
        <v>warning</v>
      </c>
      <c r="N101" s="21">
        <f>($D$166+D183+$D$206+D262+$D$332)</f>
        <v>59.576000000000008</v>
      </c>
      <c r="O101" s="23" t="e">
        <f>#REF!</f>
        <v>#REF!</v>
      </c>
      <c r="P101" s="21">
        <f t="shared" si="17"/>
        <v>41.916000000000011</v>
      </c>
      <c r="Q101" s="24">
        <f t="shared" si="18"/>
        <v>59.576000000000008</v>
      </c>
      <c r="R101" s="25">
        <f t="shared" si="19"/>
        <v>35.5</v>
      </c>
      <c r="S101" s="26">
        <f t="shared" si="20"/>
        <v>59.576000000000008</v>
      </c>
      <c r="T101" s="21">
        <f t="shared" si="21"/>
        <v>50.746000000000009</v>
      </c>
      <c r="U101" s="22" t="str">
        <f t="shared" si="22"/>
        <v>warning</v>
      </c>
      <c r="V101" s="27">
        <f t="shared" si="23"/>
        <v>41.916000000000011</v>
      </c>
      <c r="W101" s="22" t="str">
        <f t="shared" si="24"/>
        <v>warning</v>
      </c>
      <c r="X101" s="21">
        <f t="shared" si="25"/>
        <v>33.086000000000006</v>
      </c>
      <c r="Y101" s="28" t="str">
        <f t="shared" si="26"/>
        <v>normal</v>
      </c>
      <c r="AA101" s="203"/>
      <c r="AB101" s="29"/>
      <c r="AC101" s="29"/>
      <c r="AD101" s="29"/>
      <c r="AE101" s="29"/>
    </row>
    <row r="102" spans="3:31" ht="14.5" x14ac:dyDescent="0.35">
      <c r="C102" s="65" t="s">
        <v>45</v>
      </c>
      <c r="D102" s="51"/>
      <c r="E102" s="51"/>
      <c r="F102" s="101">
        <v>90</v>
      </c>
      <c r="G102" s="102">
        <v>73</v>
      </c>
      <c r="H102" s="48"/>
      <c r="I102" s="48"/>
      <c r="J102" s="103">
        <v>90</v>
      </c>
      <c r="K102" s="103">
        <v>57.5</v>
      </c>
      <c r="L102" s="21">
        <f>($D$166+D184+$D$206+D263+$D$332)-2*$J$206</f>
        <v>54.666000000000011</v>
      </c>
      <c r="M102" s="22" t="str">
        <f t="shared" si="16"/>
        <v>normal</v>
      </c>
      <c r="N102" s="21">
        <f>($D$166+D184+$D$206+D263+$D$332)</f>
        <v>72.326000000000008</v>
      </c>
      <c r="O102" s="23" t="e">
        <f>#REF!</f>
        <v>#REF!</v>
      </c>
      <c r="P102" s="21">
        <f t="shared" si="17"/>
        <v>54.666000000000011</v>
      </c>
      <c r="Q102" s="24">
        <f t="shared" si="18"/>
        <v>72.326000000000008</v>
      </c>
      <c r="R102" s="25">
        <f t="shared" si="19"/>
        <v>57.5</v>
      </c>
      <c r="S102" s="26">
        <f t="shared" si="20"/>
        <v>72.326000000000008</v>
      </c>
      <c r="T102" s="21">
        <f t="shared" si="21"/>
        <v>63.496000000000009</v>
      </c>
      <c r="U102" s="22" t="str">
        <f t="shared" si="22"/>
        <v>warning</v>
      </c>
      <c r="V102" s="27">
        <f t="shared" si="23"/>
        <v>54.666000000000011</v>
      </c>
      <c r="W102" s="22" t="str">
        <f t="shared" si="24"/>
        <v>normal</v>
      </c>
      <c r="X102" s="21">
        <f t="shared" si="25"/>
        <v>45.836000000000006</v>
      </c>
      <c r="Y102" s="28" t="str">
        <f t="shared" si="26"/>
        <v>normal</v>
      </c>
      <c r="AA102" s="203"/>
      <c r="AB102" s="29"/>
      <c r="AC102" s="29"/>
      <c r="AD102" s="29"/>
      <c r="AE102" s="29"/>
    </row>
    <row r="103" spans="3:31" ht="14.5" x14ac:dyDescent="0.35">
      <c r="C103" s="65" t="s">
        <v>46</v>
      </c>
      <c r="D103" s="51"/>
      <c r="E103" s="51"/>
      <c r="F103" s="101">
        <v>45</v>
      </c>
      <c r="G103" s="102">
        <v>15</v>
      </c>
      <c r="H103" s="48"/>
      <c r="I103" s="48"/>
      <c r="J103" s="103">
        <v>45</v>
      </c>
      <c r="K103" s="103">
        <v>27.5</v>
      </c>
      <c r="L103" s="21">
        <f>($D$166+D185+$D$206+D264+$D$332)-2*$J$206</f>
        <v>10.156000000000006</v>
      </c>
      <c r="M103" s="22" t="str">
        <f t="shared" si="16"/>
        <v>normal</v>
      </c>
      <c r="N103" s="21">
        <f>($D$166+D185+$D$206+D264+$D$332)</f>
        <v>27.816000000000006</v>
      </c>
      <c r="O103" s="23" t="e">
        <f>#REF!</f>
        <v>#REF!</v>
      </c>
      <c r="P103" s="21">
        <f t="shared" si="17"/>
        <v>10.156000000000006</v>
      </c>
      <c r="Q103" s="24">
        <f t="shared" si="18"/>
        <v>27.816000000000006</v>
      </c>
      <c r="R103" s="25">
        <f t="shared" si="19"/>
        <v>27.5</v>
      </c>
      <c r="S103" s="26">
        <f t="shared" si="20"/>
        <v>27.816000000000006</v>
      </c>
      <c r="T103" s="21">
        <f t="shared" si="21"/>
        <v>18.986000000000004</v>
      </c>
      <c r="U103" s="22" t="str">
        <f t="shared" si="22"/>
        <v>normal</v>
      </c>
      <c r="V103" s="27">
        <f t="shared" si="23"/>
        <v>10.156000000000006</v>
      </c>
      <c r="W103" s="22" t="str">
        <f t="shared" si="24"/>
        <v>normal</v>
      </c>
      <c r="X103" s="21">
        <f t="shared" si="25"/>
        <v>1.3260000000000041</v>
      </c>
      <c r="Y103" s="28" t="str">
        <f t="shared" si="26"/>
        <v>normal</v>
      </c>
      <c r="AA103" s="203"/>
      <c r="AB103" s="29"/>
      <c r="AC103" s="29"/>
      <c r="AD103" s="29"/>
      <c r="AE103" s="29"/>
    </row>
    <row r="104" spans="3:31" ht="14.5" x14ac:dyDescent="0.35">
      <c r="C104" s="65" t="s">
        <v>47</v>
      </c>
      <c r="D104" s="51"/>
      <c r="E104" s="51"/>
      <c r="F104" s="101">
        <v>100</v>
      </c>
      <c r="G104" s="102">
        <v>75.5</v>
      </c>
      <c r="H104" s="48"/>
      <c r="I104" s="48"/>
      <c r="J104" s="103">
        <v>98</v>
      </c>
      <c r="K104" s="103">
        <v>69</v>
      </c>
      <c r="L104" s="21">
        <f>($D$166+D186+$D$206+D265+$D$332)-2*$J$206</f>
        <v>62.666000000000011</v>
      </c>
      <c r="M104" s="22" t="str">
        <f t="shared" si="16"/>
        <v>normal</v>
      </c>
      <c r="N104" s="21">
        <f>($D$166+D186+$D$206+D265+$D$332)</f>
        <v>80.326000000000008</v>
      </c>
      <c r="O104" s="23" t="e">
        <f>#REF!</f>
        <v>#REF!</v>
      </c>
      <c r="P104" s="21">
        <f t="shared" si="17"/>
        <v>62.666000000000011</v>
      </c>
      <c r="Q104" s="24">
        <f t="shared" si="18"/>
        <v>80.326000000000008</v>
      </c>
      <c r="R104" s="25">
        <f t="shared" si="19"/>
        <v>69</v>
      </c>
      <c r="S104" s="26">
        <f t="shared" si="20"/>
        <v>80.326000000000008</v>
      </c>
      <c r="T104" s="21">
        <f t="shared" si="21"/>
        <v>71.496000000000009</v>
      </c>
      <c r="U104" s="22" t="str">
        <f t="shared" si="22"/>
        <v>warning</v>
      </c>
      <c r="V104" s="27">
        <f t="shared" si="23"/>
        <v>62.666000000000011</v>
      </c>
      <c r="W104" s="22" t="str">
        <f t="shared" si="24"/>
        <v>normal</v>
      </c>
      <c r="X104" s="21">
        <f t="shared" si="25"/>
        <v>53.836000000000006</v>
      </c>
      <c r="Y104" s="28" t="str">
        <f t="shared" si="26"/>
        <v>normal</v>
      </c>
      <c r="AA104" s="203"/>
      <c r="AB104" s="29"/>
      <c r="AC104" s="29"/>
      <c r="AD104" s="29"/>
      <c r="AE104" s="29"/>
    </row>
    <row r="105" spans="3:31" ht="14.5" x14ac:dyDescent="0.35">
      <c r="C105" s="65" t="s">
        <v>48</v>
      </c>
      <c r="D105" s="51"/>
      <c r="E105" s="51"/>
      <c r="F105" s="101">
        <v>80</v>
      </c>
      <c r="G105" s="102">
        <v>41.5</v>
      </c>
      <c r="H105" s="48"/>
      <c r="I105" s="48"/>
      <c r="J105" s="103">
        <v>63</v>
      </c>
      <c r="K105" s="103">
        <v>42.5</v>
      </c>
      <c r="L105" s="21">
        <f>($D$166+D187+$D$206+D266+$D$332)-2*$J$206</f>
        <v>33.786000000000016</v>
      </c>
      <c r="M105" s="22" t="str">
        <f t="shared" si="16"/>
        <v>normal</v>
      </c>
      <c r="N105" s="21">
        <f>($D$166+D187+$D$206+D266+$D$332)</f>
        <v>51.446000000000012</v>
      </c>
      <c r="O105" s="23" t="e">
        <f>#REF!</f>
        <v>#REF!</v>
      </c>
      <c r="P105" s="21">
        <f t="shared" si="17"/>
        <v>33.786000000000016</v>
      </c>
      <c r="Q105" s="24">
        <f t="shared" si="18"/>
        <v>51.446000000000012</v>
      </c>
      <c r="R105" s="25">
        <f t="shared" si="19"/>
        <v>42.5</v>
      </c>
      <c r="S105" s="26">
        <f t="shared" si="20"/>
        <v>51.446000000000012</v>
      </c>
      <c r="T105" s="21">
        <f t="shared" si="21"/>
        <v>42.616000000000014</v>
      </c>
      <c r="U105" s="22" t="str">
        <f t="shared" si="22"/>
        <v>warning</v>
      </c>
      <c r="V105" s="27">
        <f t="shared" si="23"/>
        <v>33.786000000000016</v>
      </c>
      <c r="W105" s="22" t="str">
        <f t="shared" si="24"/>
        <v>normal</v>
      </c>
      <c r="X105" s="21">
        <f t="shared" si="25"/>
        <v>24.95600000000001</v>
      </c>
      <c r="Y105" s="28" t="str">
        <f t="shared" si="26"/>
        <v>normal</v>
      </c>
      <c r="AA105" s="203"/>
      <c r="AB105" s="29"/>
      <c r="AC105" s="29"/>
      <c r="AD105" s="29"/>
      <c r="AE105" s="29"/>
    </row>
    <row r="106" spans="3:31" ht="14.5" x14ac:dyDescent="0.35">
      <c r="C106" s="65" t="s">
        <v>214</v>
      </c>
      <c r="D106" s="51"/>
      <c r="E106" s="51"/>
      <c r="F106" s="101">
        <v>43</v>
      </c>
      <c r="G106" s="102">
        <v>58.5</v>
      </c>
      <c r="H106" s="48"/>
      <c r="I106" s="48"/>
      <c r="J106" s="103">
        <v>85</v>
      </c>
      <c r="K106" s="103">
        <v>47.5</v>
      </c>
      <c r="L106" s="21">
        <f>($D$166+D188+$D$206+D267+$D$332)-2*$J$206</f>
        <v>35.536000000000001</v>
      </c>
      <c r="M106" s="22" t="str">
        <f t="shared" si="16"/>
        <v>normal</v>
      </c>
      <c r="N106" s="21">
        <f>($D$166+D188+$D$206+D267+$D$332)</f>
        <v>53.196000000000005</v>
      </c>
      <c r="O106" s="23" t="e">
        <f>#REF!</f>
        <v>#REF!</v>
      </c>
      <c r="P106" s="21">
        <f t="shared" si="17"/>
        <v>35.536000000000001</v>
      </c>
      <c r="Q106" s="24">
        <f t="shared" si="18"/>
        <v>53.196000000000005</v>
      </c>
      <c r="R106" s="25">
        <f t="shared" si="19"/>
        <v>47.5</v>
      </c>
      <c r="S106" s="26">
        <f t="shared" si="20"/>
        <v>53.196000000000005</v>
      </c>
      <c r="T106" s="21">
        <f t="shared" si="21"/>
        <v>44.366000000000007</v>
      </c>
      <c r="U106" s="22" t="str">
        <f t="shared" si="22"/>
        <v>normal</v>
      </c>
      <c r="V106" s="27">
        <f t="shared" si="23"/>
        <v>35.536000000000001</v>
      </c>
      <c r="W106" s="22" t="str">
        <f t="shared" si="24"/>
        <v>normal</v>
      </c>
      <c r="X106" s="21">
        <f t="shared" si="25"/>
        <v>26.706000000000003</v>
      </c>
      <c r="Y106" s="28" t="str">
        <f t="shared" si="26"/>
        <v>normal</v>
      </c>
      <c r="AA106" s="203"/>
      <c r="AB106" s="29"/>
      <c r="AC106" s="29"/>
      <c r="AD106" s="29"/>
      <c r="AE106" s="29"/>
    </row>
    <row r="107" spans="3:31" ht="14.5" x14ac:dyDescent="0.35">
      <c r="C107" s="65" t="s">
        <v>215</v>
      </c>
      <c r="D107" s="51"/>
      <c r="E107" s="51"/>
      <c r="F107" s="101">
        <v>95</v>
      </c>
      <c r="G107" s="102">
        <v>76</v>
      </c>
      <c r="H107" s="48"/>
      <c r="I107" s="48"/>
      <c r="J107" s="103">
        <v>100</v>
      </c>
      <c r="K107" s="103">
        <v>63</v>
      </c>
      <c r="L107" s="21">
        <f>($D$166+D189+$D$206+D268+$D$332)-2*$J$206</f>
        <v>60.536000000000016</v>
      </c>
      <c r="M107" s="22" t="str">
        <f t="shared" si="16"/>
        <v>normal</v>
      </c>
      <c r="N107" s="21">
        <f>($D$166+D189+$D$206+D268+$D$332)</f>
        <v>78.196000000000012</v>
      </c>
      <c r="O107" s="23" t="e">
        <f>#REF!</f>
        <v>#REF!</v>
      </c>
      <c r="P107" s="21">
        <f t="shared" si="17"/>
        <v>60.536000000000016</v>
      </c>
      <c r="Q107" s="24">
        <f t="shared" si="18"/>
        <v>78.196000000000012</v>
      </c>
      <c r="R107" s="25">
        <f t="shared" si="19"/>
        <v>63</v>
      </c>
      <c r="S107" s="26">
        <f t="shared" si="20"/>
        <v>78.196000000000012</v>
      </c>
      <c r="T107" s="21">
        <f t="shared" si="21"/>
        <v>69.366000000000014</v>
      </c>
      <c r="U107" s="22" t="str">
        <f t="shared" si="22"/>
        <v>warning</v>
      </c>
      <c r="V107" s="27">
        <f t="shared" si="23"/>
        <v>60.536000000000016</v>
      </c>
      <c r="W107" s="22" t="str">
        <f t="shared" si="24"/>
        <v>normal</v>
      </c>
      <c r="X107" s="21">
        <f t="shared" si="25"/>
        <v>51.70600000000001</v>
      </c>
      <c r="Y107" s="28" t="str">
        <f t="shared" si="26"/>
        <v>normal</v>
      </c>
      <c r="AA107" s="203"/>
      <c r="AB107" s="29"/>
      <c r="AC107" s="29"/>
      <c r="AD107" s="29"/>
      <c r="AE107" s="29"/>
    </row>
    <row r="108" spans="3:31" ht="14.5" x14ac:dyDescent="0.35">
      <c r="C108" s="65" t="s">
        <v>216</v>
      </c>
      <c r="D108" s="51"/>
      <c r="E108" s="51"/>
      <c r="F108" s="101">
        <v>83</v>
      </c>
      <c r="G108" s="102">
        <v>72.5</v>
      </c>
      <c r="H108" s="48"/>
      <c r="I108" s="48"/>
      <c r="J108" s="103">
        <v>98</v>
      </c>
      <c r="K108" s="103">
        <v>70</v>
      </c>
      <c r="L108" s="21">
        <f>($D$166+D190+$D$206+D269+$D$332)-2*$J$206</f>
        <v>57.90600000000002</v>
      </c>
      <c r="M108" s="22" t="str">
        <f t="shared" si="16"/>
        <v>normal</v>
      </c>
      <c r="N108" s="21">
        <f>($D$166+D190+$D$206+D269+$D$332)</f>
        <v>75.566000000000017</v>
      </c>
      <c r="O108" s="23" t="e">
        <f>#REF!</f>
        <v>#REF!</v>
      </c>
      <c r="P108" s="21">
        <f t="shared" si="17"/>
        <v>57.90600000000002</v>
      </c>
      <c r="Q108" s="24">
        <f t="shared" si="18"/>
        <v>75.566000000000017</v>
      </c>
      <c r="R108" s="25">
        <f t="shared" si="19"/>
        <v>70</v>
      </c>
      <c r="S108" s="26">
        <f t="shared" si="20"/>
        <v>75.566000000000017</v>
      </c>
      <c r="T108" s="21">
        <f t="shared" si="21"/>
        <v>66.736000000000018</v>
      </c>
      <c r="U108" s="22" t="str">
        <f t="shared" si="22"/>
        <v>normal</v>
      </c>
      <c r="V108" s="27">
        <f t="shared" si="23"/>
        <v>57.90600000000002</v>
      </c>
      <c r="W108" s="22" t="str">
        <f t="shared" si="24"/>
        <v>normal</v>
      </c>
      <c r="X108" s="21">
        <f t="shared" si="25"/>
        <v>49.076000000000015</v>
      </c>
      <c r="Y108" s="28" t="str">
        <f t="shared" si="26"/>
        <v>normal</v>
      </c>
      <c r="AA108" s="203"/>
      <c r="AB108" s="29"/>
      <c r="AC108" s="29"/>
      <c r="AD108" s="29"/>
      <c r="AE108" s="29"/>
    </row>
    <row r="109" spans="3:31" ht="14.5" x14ac:dyDescent="0.35">
      <c r="C109" s="65" t="s">
        <v>217</v>
      </c>
      <c r="D109" s="51"/>
      <c r="E109" s="51"/>
      <c r="F109" s="101">
        <v>50</v>
      </c>
      <c r="G109" s="102">
        <v>43</v>
      </c>
      <c r="H109" s="48"/>
      <c r="I109" s="48"/>
      <c r="J109" s="103">
        <v>98</v>
      </c>
      <c r="K109" s="103">
        <v>42.5</v>
      </c>
      <c r="L109" s="21">
        <f>($D$166+D191+$D$206+D270+$D$332)-2*$J$206</f>
        <v>35.416000000000011</v>
      </c>
      <c r="M109" s="22" t="str">
        <f t="shared" si="16"/>
        <v>normal</v>
      </c>
      <c r="N109" s="21">
        <f>($D$166+D191+$D$206+D270+$D$332)</f>
        <v>53.076000000000008</v>
      </c>
      <c r="O109" s="23" t="e">
        <f>#REF!</f>
        <v>#REF!</v>
      </c>
      <c r="P109" s="21">
        <f t="shared" si="17"/>
        <v>35.416000000000011</v>
      </c>
      <c r="Q109" s="24">
        <f t="shared" si="18"/>
        <v>53.076000000000008</v>
      </c>
      <c r="R109" s="25">
        <f t="shared" si="19"/>
        <v>42.5</v>
      </c>
      <c r="S109" s="26">
        <f t="shared" si="20"/>
        <v>53.076000000000008</v>
      </c>
      <c r="T109" s="21">
        <f t="shared" si="21"/>
        <v>44.246000000000009</v>
      </c>
      <c r="U109" s="22" t="str">
        <f t="shared" si="22"/>
        <v>warning</v>
      </c>
      <c r="V109" s="27">
        <f t="shared" si="23"/>
        <v>35.416000000000011</v>
      </c>
      <c r="W109" s="22" t="str">
        <f t="shared" si="24"/>
        <v>normal</v>
      </c>
      <c r="X109" s="21">
        <f t="shared" si="25"/>
        <v>26.586000000000006</v>
      </c>
      <c r="Y109" s="28" t="str">
        <f t="shared" si="26"/>
        <v>normal</v>
      </c>
      <c r="AA109" s="203"/>
      <c r="AB109" s="29"/>
      <c r="AC109" s="29"/>
      <c r="AD109" s="29"/>
      <c r="AE109" s="29"/>
    </row>
    <row r="110" spans="3:31" ht="14.5" x14ac:dyDescent="0.35">
      <c r="C110" s="65" t="s">
        <v>218</v>
      </c>
      <c r="D110" s="51"/>
      <c r="E110" s="51"/>
      <c r="F110" s="101">
        <v>28</v>
      </c>
      <c r="G110" s="102">
        <v>45</v>
      </c>
      <c r="H110" s="48"/>
      <c r="I110" s="48"/>
      <c r="J110" s="103">
        <v>63</v>
      </c>
      <c r="K110" s="103">
        <v>27</v>
      </c>
      <c r="L110" s="21">
        <f>($D$166+D192+$D$206+D271+$D$332)-2*$J$206</f>
        <v>17.786000000000012</v>
      </c>
      <c r="M110" s="22" t="str">
        <f t="shared" si="16"/>
        <v>normal</v>
      </c>
      <c r="N110" s="21">
        <f>($D$166+D192+$D$206+D271+$D$332)</f>
        <v>35.446000000000012</v>
      </c>
      <c r="O110" s="23" t="e">
        <f>#REF!</f>
        <v>#REF!</v>
      </c>
      <c r="P110" s="21">
        <f t="shared" si="17"/>
        <v>17.786000000000012</v>
      </c>
      <c r="Q110" s="24">
        <f t="shared" si="18"/>
        <v>35.446000000000012</v>
      </c>
      <c r="R110" s="25">
        <f t="shared" si="19"/>
        <v>27</v>
      </c>
      <c r="S110" s="26">
        <f t="shared" si="20"/>
        <v>35.446000000000012</v>
      </c>
      <c r="T110" s="21">
        <f t="shared" si="21"/>
        <v>26.616000000000014</v>
      </c>
      <c r="U110" s="22" t="str">
        <f t="shared" si="22"/>
        <v>normal</v>
      </c>
      <c r="V110" s="27">
        <f t="shared" si="23"/>
        <v>17.786000000000012</v>
      </c>
      <c r="W110" s="22" t="str">
        <f t="shared" si="24"/>
        <v>normal</v>
      </c>
      <c r="X110" s="21">
        <f t="shared" si="25"/>
        <v>8.9560000000000102</v>
      </c>
      <c r="Y110" s="28" t="str">
        <f t="shared" si="26"/>
        <v>normal</v>
      </c>
      <c r="AA110" s="203"/>
      <c r="AB110" s="29"/>
      <c r="AC110" s="29"/>
      <c r="AD110" s="29"/>
      <c r="AE110" s="29"/>
    </row>
    <row r="111" spans="3:31" ht="14.5" x14ac:dyDescent="0.35">
      <c r="C111" s="65" t="s">
        <v>219</v>
      </c>
      <c r="D111" s="51"/>
      <c r="E111" s="51"/>
      <c r="F111" s="101">
        <v>65</v>
      </c>
      <c r="G111" s="102">
        <v>44.5</v>
      </c>
      <c r="H111" s="48"/>
      <c r="I111" s="48"/>
      <c r="J111" s="103">
        <v>100</v>
      </c>
      <c r="K111" s="103">
        <v>39</v>
      </c>
      <c r="L111" s="21">
        <f>($D$166+D193+$D$206+D272+$D$332)-2*$J$206</f>
        <v>39.166000000000011</v>
      </c>
      <c r="M111" s="22" t="str">
        <f t="shared" si="16"/>
        <v>warning</v>
      </c>
      <c r="N111" s="21">
        <f>($D$166+D193+$D$206+D272+$D$332)</f>
        <v>56.826000000000008</v>
      </c>
      <c r="O111" s="23" t="e">
        <f>#REF!</f>
        <v>#REF!</v>
      </c>
      <c r="P111" s="21">
        <f t="shared" si="17"/>
        <v>39.166000000000011</v>
      </c>
      <c r="Q111" s="24">
        <f t="shared" si="18"/>
        <v>56.826000000000008</v>
      </c>
      <c r="R111" s="25">
        <f t="shared" si="19"/>
        <v>39</v>
      </c>
      <c r="S111" s="26">
        <f t="shared" si="20"/>
        <v>56.826000000000008</v>
      </c>
      <c r="T111" s="21">
        <f t="shared" si="21"/>
        <v>47.996000000000009</v>
      </c>
      <c r="U111" s="22" t="str">
        <f t="shared" si="22"/>
        <v>warning</v>
      </c>
      <c r="V111" s="27">
        <f t="shared" si="23"/>
        <v>39.166000000000011</v>
      </c>
      <c r="W111" s="22" t="str">
        <f t="shared" si="24"/>
        <v>warning</v>
      </c>
      <c r="X111" s="21">
        <f t="shared" si="25"/>
        <v>30.336000000000006</v>
      </c>
      <c r="Y111" s="28" t="str">
        <f t="shared" si="26"/>
        <v>normal</v>
      </c>
      <c r="AA111" s="203"/>
      <c r="AB111" s="29"/>
      <c r="AC111" s="29"/>
      <c r="AD111" s="29"/>
      <c r="AE111" s="29"/>
    </row>
    <row r="112" spans="3:31" ht="14.5" x14ac:dyDescent="0.35">
      <c r="C112" s="65" t="s">
        <v>220</v>
      </c>
      <c r="D112" s="51"/>
      <c r="E112" s="51"/>
      <c r="F112" s="101">
        <v>83</v>
      </c>
      <c r="G112" s="102">
        <v>64.5</v>
      </c>
      <c r="H112" s="48"/>
      <c r="I112" s="48"/>
      <c r="J112" s="103">
        <v>98</v>
      </c>
      <c r="K112" s="103">
        <v>60</v>
      </c>
      <c r="L112" s="21">
        <f>($D$166+D194+$D$206+D273+$D$332)-2*$J$206</f>
        <v>53.40600000000002</v>
      </c>
      <c r="M112" s="22" t="str">
        <f t="shared" si="16"/>
        <v>normal</v>
      </c>
      <c r="N112" s="21">
        <f>($D$166+D194+$D$206+D273+$D$332)</f>
        <v>71.066000000000017</v>
      </c>
      <c r="O112" s="23" t="e">
        <f>#REF!</f>
        <v>#REF!</v>
      </c>
      <c r="P112" s="21">
        <f t="shared" si="17"/>
        <v>53.40600000000002</v>
      </c>
      <c r="Q112" s="24">
        <f t="shared" si="18"/>
        <v>71.066000000000017</v>
      </c>
      <c r="R112" s="25">
        <f t="shared" si="19"/>
        <v>60</v>
      </c>
      <c r="S112" s="26">
        <f t="shared" si="20"/>
        <v>71.066000000000017</v>
      </c>
      <c r="T112" s="21">
        <f t="shared" si="21"/>
        <v>62.236000000000018</v>
      </c>
      <c r="U112" s="22" t="str">
        <f t="shared" si="22"/>
        <v>warning</v>
      </c>
      <c r="V112" s="27">
        <f t="shared" si="23"/>
        <v>53.40600000000002</v>
      </c>
      <c r="W112" s="22" t="str">
        <f t="shared" si="24"/>
        <v>normal</v>
      </c>
      <c r="X112" s="21">
        <f t="shared" si="25"/>
        <v>44.576000000000015</v>
      </c>
      <c r="Y112" s="28" t="str">
        <f t="shared" si="26"/>
        <v>normal</v>
      </c>
      <c r="AA112" s="203"/>
      <c r="AB112" s="29"/>
      <c r="AC112" s="29"/>
      <c r="AD112" s="29"/>
      <c r="AE112" s="29"/>
    </row>
    <row r="113" spans="3:31" ht="14.5" x14ac:dyDescent="0.35">
      <c r="C113" s="65" t="s">
        <v>238</v>
      </c>
      <c r="D113" s="51"/>
      <c r="E113" s="51"/>
      <c r="F113" s="101">
        <v>78</v>
      </c>
      <c r="G113" s="102">
        <v>74</v>
      </c>
      <c r="H113" s="48"/>
      <c r="I113" s="48"/>
      <c r="J113" s="103">
        <v>95</v>
      </c>
      <c r="K113" s="103">
        <v>62.5</v>
      </c>
      <c r="L113" s="21">
        <f>($D$166+D195+$D$206+D274+$D$332)-2*$J$206</f>
        <v>54.416000000000011</v>
      </c>
      <c r="M113" s="22" t="str">
        <f t="shared" si="16"/>
        <v>normal</v>
      </c>
      <c r="N113" s="21">
        <f>($D$166+D195+$D$206+D274+$D$332)</f>
        <v>72.076000000000008</v>
      </c>
      <c r="O113" s="23" t="e">
        <f>#REF!</f>
        <v>#REF!</v>
      </c>
      <c r="P113" s="21">
        <f t="shared" si="17"/>
        <v>54.416000000000011</v>
      </c>
      <c r="Q113" s="24">
        <f t="shared" si="18"/>
        <v>72.076000000000008</v>
      </c>
      <c r="R113" s="25">
        <f t="shared" si="19"/>
        <v>62.5</v>
      </c>
      <c r="S113" s="26">
        <f t="shared" si="20"/>
        <v>72.076000000000008</v>
      </c>
      <c r="T113" s="21">
        <f t="shared" si="21"/>
        <v>63.246000000000009</v>
      </c>
      <c r="U113" s="22" t="str">
        <f t="shared" si="22"/>
        <v>warning</v>
      </c>
      <c r="V113" s="27">
        <f t="shared" si="23"/>
        <v>54.416000000000011</v>
      </c>
      <c r="W113" s="22" t="str">
        <f t="shared" si="24"/>
        <v>normal</v>
      </c>
      <c r="X113" s="21">
        <f t="shared" si="25"/>
        <v>45.586000000000006</v>
      </c>
      <c r="Y113" s="28" t="str">
        <f t="shared" si="26"/>
        <v>normal</v>
      </c>
      <c r="AA113" s="203"/>
      <c r="AB113" s="29"/>
      <c r="AC113" s="29"/>
      <c r="AD113" s="29"/>
      <c r="AE113" s="29"/>
    </row>
    <row r="114" spans="3:31" ht="14.5" x14ac:dyDescent="0.35">
      <c r="C114" s="65" t="s">
        <v>239</v>
      </c>
      <c r="D114" s="51"/>
      <c r="E114" s="51"/>
      <c r="F114" s="101">
        <v>90</v>
      </c>
      <c r="G114" s="102">
        <v>60.5</v>
      </c>
      <c r="H114" s="48"/>
      <c r="I114" s="48"/>
      <c r="J114" s="103">
        <v>100</v>
      </c>
      <c r="K114" s="103">
        <v>55.5</v>
      </c>
      <c r="L114" s="21">
        <f>($D$166+D196+$D$206+D275+$D$332)-2*$J$206</f>
        <v>53.536000000000016</v>
      </c>
      <c r="M114" s="22" t="str">
        <f t="shared" si="16"/>
        <v>normal</v>
      </c>
      <c r="N114" s="21">
        <f>($D$166+D196+$D$206+D275+$D$332)</f>
        <v>71.196000000000012</v>
      </c>
      <c r="O114" s="23" t="e">
        <f>#REF!</f>
        <v>#REF!</v>
      </c>
      <c r="P114" s="21">
        <f t="shared" si="17"/>
        <v>53.536000000000016</v>
      </c>
      <c r="Q114" s="24">
        <f t="shared" si="18"/>
        <v>71.196000000000012</v>
      </c>
      <c r="R114" s="25">
        <f t="shared" si="19"/>
        <v>55.5</v>
      </c>
      <c r="S114" s="26">
        <f t="shared" si="20"/>
        <v>71.196000000000012</v>
      </c>
      <c r="T114" s="21">
        <f t="shared" si="21"/>
        <v>62.366000000000014</v>
      </c>
      <c r="U114" s="22" t="str">
        <f t="shared" si="22"/>
        <v>warning</v>
      </c>
      <c r="V114" s="27">
        <f t="shared" si="23"/>
        <v>53.536000000000016</v>
      </c>
      <c r="W114" s="22" t="str">
        <f t="shared" si="24"/>
        <v>normal</v>
      </c>
      <c r="X114" s="21">
        <f t="shared" si="25"/>
        <v>44.70600000000001</v>
      </c>
      <c r="Y114" s="28" t="str">
        <f t="shared" si="26"/>
        <v>normal</v>
      </c>
      <c r="AA114" s="203"/>
      <c r="AB114" s="29"/>
      <c r="AC114" s="29"/>
      <c r="AD114" s="29"/>
      <c r="AE114" s="29"/>
    </row>
    <row r="115" spans="3:31" ht="14.5" x14ac:dyDescent="0.35">
      <c r="C115" s="65" t="s">
        <v>240</v>
      </c>
      <c r="D115" s="51"/>
      <c r="E115" s="51"/>
      <c r="F115" s="101">
        <v>95</v>
      </c>
      <c r="G115" s="102">
        <v>67.5</v>
      </c>
      <c r="H115" s="48"/>
      <c r="I115" s="48"/>
      <c r="J115" s="103">
        <v>95</v>
      </c>
      <c r="K115" s="103">
        <v>61</v>
      </c>
      <c r="L115" s="21">
        <f>($D$166+D197+$D$206+D276+$D$332)-2*$J$206</f>
        <v>56.666000000000011</v>
      </c>
      <c r="M115" s="22" t="str">
        <f t="shared" si="16"/>
        <v>normal</v>
      </c>
      <c r="N115" s="21">
        <f>($D$166+D197+$D$206+D276+$D$332)</f>
        <v>74.326000000000008</v>
      </c>
      <c r="O115" s="23" t="e">
        <f>#REF!</f>
        <v>#REF!</v>
      </c>
      <c r="P115" s="21">
        <f t="shared" si="17"/>
        <v>56.666000000000011</v>
      </c>
      <c r="Q115" s="24">
        <f t="shared" si="18"/>
        <v>74.326000000000008</v>
      </c>
      <c r="R115" s="25">
        <f t="shared" si="19"/>
        <v>61</v>
      </c>
      <c r="S115" s="26">
        <f t="shared" si="20"/>
        <v>74.326000000000008</v>
      </c>
      <c r="T115" s="21">
        <f t="shared" si="21"/>
        <v>65.496000000000009</v>
      </c>
      <c r="U115" s="22" t="str">
        <f t="shared" si="22"/>
        <v>warning</v>
      </c>
      <c r="V115" s="27">
        <f t="shared" si="23"/>
        <v>56.666000000000011</v>
      </c>
      <c r="W115" s="22" t="str">
        <f t="shared" si="24"/>
        <v>normal</v>
      </c>
      <c r="X115" s="21">
        <f t="shared" si="25"/>
        <v>47.836000000000006</v>
      </c>
      <c r="Y115" s="28" t="str">
        <f t="shared" si="26"/>
        <v>normal</v>
      </c>
      <c r="AA115" s="203"/>
      <c r="AB115" s="29"/>
      <c r="AC115" s="29"/>
      <c r="AD115" s="29"/>
      <c r="AE115" s="29"/>
    </row>
    <row r="116" spans="3:31" ht="14.5" x14ac:dyDescent="0.35">
      <c r="C116" s="65" t="s">
        <v>241</v>
      </c>
      <c r="D116" s="51"/>
      <c r="E116" s="51"/>
      <c r="F116" s="101">
        <v>100</v>
      </c>
      <c r="G116" s="102">
        <v>68.5</v>
      </c>
      <c r="H116" s="48"/>
      <c r="I116" s="48"/>
      <c r="J116" s="103">
        <v>100</v>
      </c>
      <c r="K116" s="103">
        <v>76</v>
      </c>
      <c r="L116" s="21">
        <f>($D$166+D198+$D$206+D277+$D$332)-2*$J$206</f>
        <v>63.15600000000002</v>
      </c>
      <c r="M116" s="22" t="str">
        <f t="shared" si="16"/>
        <v>normal</v>
      </c>
      <c r="N116" s="21">
        <f>($D$166+D198+$D$206+D277+$D$332)</f>
        <v>80.816000000000017</v>
      </c>
      <c r="O116" s="23" t="e">
        <f>#REF!</f>
        <v>#REF!</v>
      </c>
      <c r="P116" s="21">
        <f t="shared" si="17"/>
        <v>63.15600000000002</v>
      </c>
      <c r="Q116" s="24">
        <f t="shared" si="18"/>
        <v>80.816000000000017</v>
      </c>
      <c r="R116" s="25">
        <f t="shared" si="19"/>
        <v>76</v>
      </c>
      <c r="S116" s="26">
        <f t="shared" si="20"/>
        <v>80.816000000000017</v>
      </c>
      <c r="T116" s="21">
        <f t="shared" si="21"/>
        <v>71.986000000000018</v>
      </c>
      <c r="U116" s="22" t="str">
        <f t="shared" si="22"/>
        <v>normal</v>
      </c>
      <c r="V116" s="27">
        <f t="shared" si="23"/>
        <v>63.15600000000002</v>
      </c>
      <c r="W116" s="22" t="str">
        <f t="shared" si="24"/>
        <v>normal</v>
      </c>
      <c r="X116" s="21">
        <f t="shared" si="25"/>
        <v>54.326000000000015</v>
      </c>
      <c r="Y116" s="28" t="str">
        <f t="shared" si="26"/>
        <v>normal</v>
      </c>
      <c r="AA116" s="203"/>
      <c r="AB116" s="29"/>
      <c r="AC116" s="29"/>
      <c r="AD116" s="29"/>
      <c r="AE116" s="29"/>
    </row>
    <row r="117" spans="3:31" ht="14.5" x14ac:dyDescent="0.35">
      <c r="C117" s="65" t="s">
        <v>242</v>
      </c>
      <c r="D117" s="51"/>
      <c r="E117" s="51"/>
      <c r="F117" s="101">
        <v>95</v>
      </c>
      <c r="G117" s="102">
        <v>54</v>
      </c>
      <c r="H117" s="48"/>
      <c r="I117" s="48"/>
      <c r="J117" s="103">
        <v>93</v>
      </c>
      <c r="K117" s="103">
        <v>55</v>
      </c>
      <c r="L117" s="21">
        <f>($D$166+D199+$D$206+D278+$D$332)-2*$J$206</f>
        <v>51.286000000000016</v>
      </c>
      <c r="M117" s="22" t="str">
        <f t="shared" si="16"/>
        <v>normal</v>
      </c>
      <c r="N117" s="21">
        <f>($D$166+D199+$D$206+D278+$D$332)</f>
        <v>68.946000000000012</v>
      </c>
      <c r="O117" s="23" t="e">
        <f>#REF!</f>
        <v>#REF!</v>
      </c>
      <c r="P117" s="21">
        <f t="shared" si="17"/>
        <v>51.286000000000016</v>
      </c>
      <c r="Q117" s="24">
        <f t="shared" si="18"/>
        <v>68.946000000000012</v>
      </c>
      <c r="R117" s="25">
        <f t="shared" si="19"/>
        <v>55</v>
      </c>
      <c r="S117" s="26">
        <f t="shared" si="20"/>
        <v>68.946000000000012</v>
      </c>
      <c r="T117" s="21">
        <f t="shared" si="21"/>
        <v>60.116000000000014</v>
      </c>
      <c r="U117" s="22" t="str">
        <f t="shared" si="22"/>
        <v>warning</v>
      </c>
      <c r="V117" s="27">
        <f t="shared" si="23"/>
        <v>51.286000000000016</v>
      </c>
      <c r="W117" s="22" t="str">
        <f t="shared" si="24"/>
        <v>normal</v>
      </c>
      <c r="X117" s="21">
        <f t="shared" si="25"/>
        <v>42.45600000000001</v>
      </c>
      <c r="Y117" s="28" t="str">
        <f t="shared" si="26"/>
        <v>normal</v>
      </c>
      <c r="AA117" s="203"/>
      <c r="AB117" s="29"/>
      <c r="AC117" s="29"/>
      <c r="AD117" s="29"/>
      <c r="AE117" s="29"/>
    </row>
    <row r="118" spans="3:31" ht="14.5" x14ac:dyDescent="0.35">
      <c r="C118" s="65" t="s">
        <v>243</v>
      </c>
      <c r="D118" s="51"/>
      <c r="E118" s="51"/>
      <c r="F118" s="101">
        <v>63</v>
      </c>
      <c r="G118" s="102">
        <v>54.5</v>
      </c>
      <c r="H118" s="48"/>
      <c r="I118" s="48"/>
      <c r="J118" s="103">
        <v>80</v>
      </c>
      <c r="K118" s="103">
        <v>50</v>
      </c>
      <c r="L118" s="21">
        <f>($D$166+D200+$D$206+D279+$D$332)-2*$J$206</f>
        <v>38.916000000000011</v>
      </c>
      <c r="M118" s="22" t="str">
        <f t="shared" si="16"/>
        <v>normal</v>
      </c>
      <c r="N118" s="21">
        <f>($D$166+D200+$D$206+D279+$D$332)</f>
        <v>56.576000000000008</v>
      </c>
      <c r="O118" s="23" t="e">
        <f>#REF!</f>
        <v>#REF!</v>
      </c>
      <c r="P118" s="21">
        <f t="shared" si="17"/>
        <v>38.916000000000011</v>
      </c>
      <c r="Q118" s="24">
        <f t="shared" si="18"/>
        <v>56.576000000000008</v>
      </c>
      <c r="R118" s="25">
        <f t="shared" si="19"/>
        <v>50</v>
      </c>
      <c r="S118" s="26">
        <f t="shared" si="20"/>
        <v>56.576000000000008</v>
      </c>
      <c r="T118" s="21">
        <f t="shared" si="21"/>
        <v>47.746000000000009</v>
      </c>
      <c r="U118" s="22" t="str">
        <f t="shared" si="22"/>
        <v>normal</v>
      </c>
      <c r="V118" s="27">
        <f t="shared" si="23"/>
        <v>38.916000000000011</v>
      </c>
      <c r="W118" s="22" t="str">
        <f t="shared" si="24"/>
        <v>normal</v>
      </c>
      <c r="X118" s="21">
        <f t="shared" si="25"/>
        <v>30.086000000000006</v>
      </c>
      <c r="Y118" s="28" t="str">
        <f t="shared" si="26"/>
        <v>normal</v>
      </c>
      <c r="AA118" s="203"/>
      <c r="AB118" s="29"/>
      <c r="AC118" s="29"/>
      <c r="AD118" s="29"/>
      <c r="AE118" s="29"/>
    </row>
    <row r="119" spans="3:31" ht="14.5" x14ac:dyDescent="0.35">
      <c r="C119" s="65" t="s">
        <v>244</v>
      </c>
      <c r="D119" s="51"/>
      <c r="E119" s="51"/>
      <c r="F119" s="101">
        <v>80</v>
      </c>
      <c r="G119" s="102">
        <v>40</v>
      </c>
      <c r="H119" s="48"/>
      <c r="I119" s="48"/>
      <c r="J119" s="103">
        <v>93</v>
      </c>
      <c r="K119" s="103">
        <v>47.5</v>
      </c>
      <c r="L119" s="21">
        <f>($D$166+D201+$D$206+D280+$D$332)-2*$J$206</f>
        <v>42.166000000000011</v>
      </c>
      <c r="M119" s="22" t="str">
        <f t="shared" si="16"/>
        <v>normal</v>
      </c>
      <c r="N119" s="21">
        <f>($D$166+D201+$D$206+D280+$D$332)</f>
        <v>59.826000000000008</v>
      </c>
      <c r="O119" s="23" t="e">
        <f>#REF!</f>
        <v>#REF!</v>
      </c>
      <c r="P119" s="21">
        <f t="shared" si="17"/>
        <v>42.166000000000011</v>
      </c>
      <c r="Q119" s="24">
        <f t="shared" si="18"/>
        <v>59.826000000000008</v>
      </c>
      <c r="R119" s="25">
        <f t="shared" si="19"/>
        <v>47.5</v>
      </c>
      <c r="S119" s="26">
        <f t="shared" si="20"/>
        <v>59.826000000000008</v>
      </c>
      <c r="T119" s="21">
        <f t="shared" si="21"/>
        <v>50.996000000000009</v>
      </c>
      <c r="U119" s="22" t="str">
        <f t="shared" si="22"/>
        <v>warning</v>
      </c>
      <c r="V119" s="27">
        <f t="shared" si="23"/>
        <v>42.166000000000011</v>
      </c>
      <c r="W119" s="22" t="str">
        <f t="shared" si="24"/>
        <v>normal</v>
      </c>
      <c r="X119" s="21">
        <f t="shared" si="25"/>
        <v>33.336000000000006</v>
      </c>
      <c r="Y119" s="28" t="str">
        <f t="shared" si="26"/>
        <v>normal</v>
      </c>
      <c r="AA119" s="203"/>
      <c r="AB119" s="29"/>
      <c r="AC119" s="29"/>
      <c r="AD119" s="29"/>
      <c r="AE119" s="29"/>
    </row>
    <row r="120" spans="3:31" ht="14.5" x14ac:dyDescent="0.35">
      <c r="C120" s="65" t="s">
        <v>245</v>
      </c>
      <c r="D120" s="51"/>
      <c r="E120" s="51"/>
      <c r="F120" s="101">
        <v>35</v>
      </c>
      <c r="G120" s="102">
        <v>36</v>
      </c>
      <c r="H120" s="48"/>
      <c r="I120" s="48"/>
      <c r="J120" s="103">
        <v>40</v>
      </c>
      <c r="K120" s="103">
        <v>46.5</v>
      </c>
      <c r="L120" s="21">
        <f>($D$166+D202+$D$206+D281+$D$332)-2*$J$206</f>
        <v>16.416000000000015</v>
      </c>
      <c r="M120" s="22" t="str">
        <f t="shared" si="16"/>
        <v>normal</v>
      </c>
      <c r="N120" s="21">
        <f>($D$166+D202+$D$206+D281+$D$332)</f>
        <v>34.076000000000015</v>
      </c>
      <c r="O120" s="23" t="e">
        <f>#REF!</f>
        <v>#REF!</v>
      </c>
      <c r="P120" s="21">
        <f t="shared" si="17"/>
        <v>16.416000000000015</v>
      </c>
      <c r="Q120" s="24">
        <f t="shared" si="18"/>
        <v>34.076000000000015</v>
      </c>
      <c r="R120" s="25">
        <f t="shared" si="19"/>
        <v>46.5</v>
      </c>
      <c r="S120" s="26">
        <f t="shared" si="20"/>
        <v>34.076000000000015</v>
      </c>
      <c r="T120" s="21">
        <f t="shared" si="21"/>
        <v>25.246000000000016</v>
      </c>
      <c r="U120" s="22" t="str">
        <f t="shared" si="22"/>
        <v>normal</v>
      </c>
      <c r="V120" s="27">
        <f t="shared" si="23"/>
        <v>16.416000000000015</v>
      </c>
      <c r="W120" s="22" t="str">
        <f t="shared" si="24"/>
        <v>normal</v>
      </c>
      <c r="X120" s="21">
        <f t="shared" si="25"/>
        <v>7.5860000000000127</v>
      </c>
      <c r="Y120" s="28" t="str">
        <f t="shared" si="26"/>
        <v>normal</v>
      </c>
      <c r="AA120" s="203"/>
      <c r="AB120" s="29"/>
      <c r="AC120" s="29"/>
      <c r="AD120" s="29"/>
      <c r="AE120" s="29"/>
    </row>
    <row r="121" spans="3:31" ht="14.5" x14ac:dyDescent="0.35">
      <c r="C121" s="65" t="s">
        <v>246</v>
      </c>
      <c r="D121" s="51"/>
      <c r="E121" s="51"/>
      <c r="F121" s="101">
        <v>53</v>
      </c>
      <c r="G121" s="102">
        <v>32</v>
      </c>
      <c r="H121" s="48"/>
      <c r="I121" s="48"/>
      <c r="J121" s="103">
        <v>38</v>
      </c>
      <c r="K121" s="103">
        <v>27.5</v>
      </c>
      <c r="L121" s="21">
        <f>($D$166+D203+$D$206+D282+$D$332)-2*$J$206</f>
        <v>14.666000000000015</v>
      </c>
      <c r="M121" s="22" t="str">
        <f t="shared" si="16"/>
        <v>normal</v>
      </c>
      <c r="N121" s="21">
        <f>($D$166+D203+$D$206+D282+$D$332)</f>
        <v>32.326000000000015</v>
      </c>
      <c r="O121" s="23" t="e">
        <f>#REF!</f>
        <v>#REF!</v>
      </c>
      <c r="P121" s="21">
        <f t="shared" si="17"/>
        <v>14.666000000000015</v>
      </c>
      <c r="Q121" s="24">
        <f t="shared" si="18"/>
        <v>32.326000000000015</v>
      </c>
      <c r="R121" s="25">
        <f t="shared" si="19"/>
        <v>27.5</v>
      </c>
      <c r="S121" s="26">
        <f t="shared" si="20"/>
        <v>32.326000000000015</v>
      </c>
      <c r="T121" s="21">
        <f t="shared" si="21"/>
        <v>23.496000000000016</v>
      </c>
      <c r="U121" s="22" t="str">
        <f t="shared" si="22"/>
        <v>normal</v>
      </c>
      <c r="V121" s="27">
        <f t="shared" si="23"/>
        <v>14.666000000000015</v>
      </c>
      <c r="W121" s="22" t="str">
        <f t="shared" si="24"/>
        <v>normal</v>
      </c>
      <c r="X121" s="21">
        <f t="shared" si="25"/>
        <v>5.8360000000000127</v>
      </c>
      <c r="Y121" s="28" t="str">
        <f t="shared" si="26"/>
        <v>normal</v>
      </c>
      <c r="AA121" s="203"/>
      <c r="AB121" s="29"/>
      <c r="AC121" s="29"/>
      <c r="AD121" s="29"/>
      <c r="AE121" s="29"/>
    </row>
    <row r="122" spans="3:31" ht="14.5" x14ac:dyDescent="0.35">
      <c r="C122" s="65" t="s">
        <v>247</v>
      </c>
      <c r="D122" s="51"/>
      <c r="E122" s="51"/>
      <c r="F122" s="101">
        <v>5</v>
      </c>
      <c r="G122" s="102">
        <v>9.5</v>
      </c>
      <c r="H122" s="48"/>
      <c r="I122" s="48"/>
      <c r="J122" s="103">
        <v>18</v>
      </c>
      <c r="K122" s="103">
        <v>27</v>
      </c>
      <c r="L122" s="21">
        <f>($D$166+D204+$D$206+D283+$D$332)-2*$J$206</f>
        <v>-8.083999999999989</v>
      </c>
      <c r="M122" s="22" t="str">
        <f t="shared" si="16"/>
        <v>normal</v>
      </c>
      <c r="N122" s="21">
        <f>($D$166+D204+$D$206+D283+$D$332)</f>
        <v>9.5760000000000112</v>
      </c>
      <c r="O122" s="23" t="e">
        <f>#REF!</f>
        <v>#REF!</v>
      </c>
      <c r="P122" s="21">
        <f t="shared" si="17"/>
        <v>-8.083999999999989</v>
      </c>
      <c r="Q122" s="24">
        <f t="shared" si="18"/>
        <v>9.5760000000000112</v>
      </c>
      <c r="R122" s="25">
        <f t="shared" si="19"/>
        <v>27</v>
      </c>
      <c r="S122" s="26">
        <f t="shared" si="20"/>
        <v>9.5760000000000112</v>
      </c>
      <c r="T122" s="21">
        <f t="shared" si="21"/>
        <v>0.7460000000000111</v>
      </c>
      <c r="U122" s="22" t="str">
        <f t="shared" si="22"/>
        <v>normal</v>
      </c>
      <c r="V122" s="27">
        <f t="shared" si="23"/>
        <v>-8.083999999999989</v>
      </c>
      <c r="W122" s="22" t="str">
        <f t="shared" si="24"/>
        <v>normal</v>
      </c>
      <c r="X122" s="21">
        <f t="shared" si="25"/>
        <v>-16.913999999999991</v>
      </c>
      <c r="Y122" s="28" t="str">
        <f t="shared" si="26"/>
        <v>normal</v>
      </c>
      <c r="AA122" s="203"/>
      <c r="AB122" s="29"/>
      <c r="AC122" s="29"/>
      <c r="AD122" s="29"/>
      <c r="AE122" s="29"/>
    </row>
    <row r="123" spans="3:31" s="10" customFormat="1" ht="15" thickBot="1" x14ac:dyDescent="0.4">
      <c r="C123" s="43"/>
      <c r="D123" s="66"/>
      <c r="E123" s="66"/>
      <c r="F123" s="66"/>
      <c r="G123" s="66"/>
      <c r="H123" s="67"/>
      <c r="I123" s="68"/>
      <c r="J123" s="68"/>
      <c r="K123" s="67"/>
      <c r="L123" s="69"/>
      <c r="M123" s="67"/>
      <c r="N123" s="67"/>
      <c r="O123" s="38" t="e">
        <f>AVERAGE(O85:O106)</f>
        <v>#REF!</v>
      </c>
      <c r="P123" s="68"/>
      <c r="Q123" s="68"/>
      <c r="R123" s="68"/>
      <c r="S123" s="68"/>
      <c r="T123" s="68"/>
      <c r="U123" s="68"/>
      <c r="V123" s="68"/>
      <c r="W123" s="68"/>
      <c r="X123" s="68"/>
      <c r="Y123" s="70"/>
      <c r="AA123" s="203"/>
      <c r="AB123" s="29"/>
      <c r="AC123" s="29"/>
      <c r="AD123" s="29"/>
      <c r="AE123" s="29"/>
    </row>
    <row r="124" spans="3:31" ht="15.5" thickTop="1" thickBot="1" x14ac:dyDescent="0.4">
      <c r="C124" s="198" t="s">
        <v>99</v>
      </c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71"/>
      <c r="O124" s="68"/>
      <c r="P124" s="68"/>
      <c r="Q124" s="68"/>
      <c r="R124" s="68"/>
      <c r="S124" s="68"/>
      <c r="T124" s="68"/>
      <c r="U124" s="72"/>
      <c r="V124" s="72"/>
      <c r="W124" s="72"/>
      <c r="X124" s="72"/>
      <c r="Y124" s="72"/>
    </row>
    <row r="125" spans="3:31" ht="73.25" customHeight="1" x14ac:dyDescent="0.35">
      <c r="C125" s="60" t="s">
        <v>223</v>
      </c>
      <c r="D125" s="81" t="s">
        <v>2</v>
      </c>
      <c r="E125" s="81" t="s">
        <v>3</v>
      </c>
      <c r="F125" s="82" t="s">
        <v>4</v>
      </c>
      <c r="G125" s="82" t="s">
        <v>5</v>
      </c>
      <c r="H125" s="82" t="s">
        <v>6</v>
      </c>
      <c r="I125" s="82" t="s">
        <v>7</v>
      </c>
      <c r="J125" s="82" t="s">
        <v>8</v>
      </c>
      <c r="K125" s="82" t="s">
        <v>9</v>
      </c>
      <c r="L125" s="13" t="s">
        <v>233</v>
      </c>
      <c r="M125" s="14" t="s">
        <v>10</v>
      </c>
      <c r="N125" s="14" t="s">
        <v>225</v>
      </c>
      <c r="O125" s="15" t="s">
        <v>100</v>
      </c>
      <c r="P125" s="14" t="s">
        <v>12</v>
      </c>
      <c r="Q125" s="16" t="s">
        <v>101</v>
      </c>
      <c r="R125" s="17" t="s">
        <v>222</v>
      </c>
      <c r="S125" s="18" t="s">
        <v>234</v>
      </c>
      <c r="T125" s="18" t="s">
        <v>235</v>
      </c>
      <c r="U125" s="18" t="s">
        <v>10</v>
      </c>
      <c r="V125" s="13" t="s">
        <v>233</v>
      </c>
      <c r="W125" s="13" t="s">
        <v>10</v>
      </c>
      <c r="X125" s="18" t="s">
        <v>236</v>
      </c>
      <c r="Y125" s="19" t="s">
        <v>10</v>
      </c>
    </row>
    <row r="126" spans="3:31" ht="14.5" x14ac:dyDescent="0.35">
      <c r="C126" s="65" t="s">
        <v>15</v>
      </c>
      <c r="D126" s="51"/>
      <c r="E126" s="51"/>
      <c r="F126" s="101">
        <v>65</v>
      </c>
      <c r="G126" s="104">
        <v>71.5</v>
      </c>
      <c r="H126" s="48"/>
      <c r="I126" s="48"/>
      <c r="J126" s="103">
        <v>90</v>
      </c>
      <c r="K126" s="103">
        <v>66</v>
      </c>
      <c r="L126" s="21">
        <f>($D$166+D167+$D$207+D284+$D$333)-2*$J$206</f>
        <v>57.164000000000016</v>
      </c>
      <c r="M126" s="22" t="str">
        <f>IF(K126&lt;L126,"warning","normal")</f>
        <v>normal</v>
      </c>
      <c r="N126" s="21">
        <f>($D$166+D167+$D$207+D284+$D$333)</f>
        <v>74.824000000000012</v>
      </c>
      <c r="O126" s="23" t="e">
        <f>#REF!</f>
        <v>#REF!</v>
      </c>
      <c r="P126" s="21">
        <f>L126</f>
        <v>57.164000000000016</v>
      </c>
      <c r="Q126" s="24">
        <f>N126</f>
        <v>74.824000000000012</v>
      </c>
      <c r="R126" s="25">
        <f>K126</f>
        <v>66</v>
      </c>
      <c r="S126" s="26">
        <f t="shared" ref="S126" si="27">N126</f>
        <v>74.824000000000012</v>
      </c>
      <c r="T126" s="21">
        <f>S126-$J$206</f>
        <v>65.994000000000014</v>
      </c>
      <c r="U126" s="22" t="str">
        <f>IF(R126&lt;T126,"warning","normal")</f>
        <v>normal</v>
      </c>
      <c r="V126" s="27">
        <f>S126-2*$J$206</f>
        <v>57.164000000000016</v>
      </c>
      <c r="W126" s="22" t="str">
        <f>IF(R126&lt;V126,"warning","normal")</f>
        <v>normal</v>
      </c>
      <c r="X126" s="21">
        <f>S126-3*$J$206</f>
        <v>48.33400000000001</v>
      </c>
      <c r="Y126" s="28" t="str">
        <f>IF(R126&lt;X126,"warning","normal")</f>
        <v>normal</v>
      </c>
    </row>
    <row r="127" spans="3:31" ht="14.5" x14ac:dyDescent="0.35">
      <c r="C127" s="65" t="s">
        <v>18</v>
      </c>
      <c r="D127" s="51"/>
      <c r="E127" s="51"/>
      <c r="F127" s="101">
        <v>68</v>
      </c>
      <c r="G127" s="104">
        <v>69.5</v>
      </c>
      <c r="H127" s="48"/>
      <c r="I127" s="48"/>
      <c r="J127" s="103">
        <v>83</v>
      </c>
      <c r="K127" s="103">
        <v>74.5</v>
      </c>
      <c r="L127" s="21">
        <f>($D$166+D168+$D$207+D285+$D$333)-2*$J$206</f>
        <v>57.78400000000002</v>
      </c>
      <c r="M127" s="22" t="str">
        <f t="shared" ref="M127:M163" si="28">IF(K127&lt;L127,"warning","normal")</f>
        <v>normal</v>
      </c>
      <c r="N127" s="21">
        <f>($D$166+D168+$D$207+D285+$D$333)</f>
        <v>75.444000000000017</v>
      </c>
      <c r="O127" s="23" t="e">
        <f>#REF!</f>
        <v>#REF!</v>
      </c>
      <c r="P127" s="21">
        <f t="shared" ref="P127:P163" si="29">L127</f>
        <v>57.78400000000002</v>
      </c>
      <c r="Q127" s="24">
        <f t="shared" ref="Q127:Q163" si="30">N127</f>
        <v>75.444000000000017</v>
      </c>
      <c r="R127" s="25">
        <f t="shared" ref="R127:R163" si="31">K127</f>
        <v>74.5</v>
      </c>
      <c r="S127" s="26">
        <f t="shared" ref="S127:S163" si="32">N127</f>
        <v>75.444000000000017</v>
      </c>
      <c r="T127" s="21">
        <f t="shared" ref="T127:T163" si="33">S127-$J$206</f>
        <v>66.614000000000019</v>
      </c>
      <c r="U127" s="22" t="str">
        <f t="shared" ref="U127:U163" si="34">IF(R127&lt;T127,"warning","normal")</f>
        <v>normal</v>
      </c>
      <c r="V127" s="27">
        <f t="shared" ref="V127:V163" si="35">S127-2*$J$206</f>
        <v>57.78400000000002</v>
      </c>
      <c r="W127" s="22" t="str">
        <f t="shared" ref="W127:W163" si="36">IF(R127&lt;V127,"warning","normal")</f>
        <v>normal</v>
      </c>
      <c r="X127" s="21">
        <f t="shared" ref="X127:X163" si="37">S127-3*$J$206</f>
        <v>48.954000000000015</v>
      </c>
      <c r="Y127" s="28" t="str">
        <f t="shared" ref="Y127:Y163" si="38">IF(R127&lt;X127,"warning","normal")</f>
        <v>normal</v>
      </c>
    </row>
    <row r="128" spans="3:31" ht="14.5" x14ac:dyDescent="0.35">
      <c r="C128" s="65" t="s">
        <v>21</v>
      </c>
      <c r="D128" s="51"/>
      <c r="E128" s="51"/>
      <c r="F128" s="101">
        <v>90</v>
      </c>
      <c r="G128" s="104">
        <v>74.5</v>
      </c>
      <c r="H128" s="48"/>
      <c r="I128" s="48"/>
      <c r="J128" s="103">
        <v>83</v>
      </c>
      <c r="K128" s="103">
        <v>74</v>
      </c>
      <c r="L128" s="21">
        <f>($D$166+D169+$D$207+D286+$D$333)-2*$J$206</f>
        <v>64.414000000000016</v>
      </c>
      <c r="M128" s="22" t="str">
        <f t="shared" si="28"/>
        <v>normal</v>
      </c>
      <c r="N128" s="21">
        <f>($D$166+D169+$D$207+D286+$D$333)</f>
        <v>82.074000000000012</v>
      </c>
      <c r="O128" s="23" t="e">
        <f>#REF!</f>
        <v>#REF!</v>
      </c>
      <c r="P128" s="21">
        <f t="shared" si="29"/>
        <v>64.414000000000016</v>
      </c>
      <c r="Q128" s="24">
        <f t="shared" si="30"/>
        <v>82.074000000000012</v>
      </c>
      <c r="R128" s="25">
        <f t="shared" si="31"/>
        <v>74</v>
      </c>
      <c r="S128" s="26">
        <f t="shared" si="32"/>
        <v>82.074000000000012</v>
      </c>
      <c r="T128" s="21">
        <f t="shared" si="33"/>
        <v>73.244000000000014</v>
      </c>
      <c r="U128" s="22" t="str">
        <f t="shared" si="34"/>
        <v>normal</v>
      </c>
      <c r="V128" s="27">
        <f t="shared" si="35"/>
        <v>64.414000000000016</v>
      </c>
      <c r="W128" s="22" t="str">
        <f t="shared" si="36"/>
        <v>normal</v>
      </c>
      <c r="X128" s="21">
        <f t="shared" si="37"/>
        <v>55.58400000000001</v>
      </c>
      <c r="Y128" s="28" t="str">
        <f t="shared" si="38"/>
        <v>normal</v>
      </c>
    </row>
    <row r="129" spans="3:25" ht="14.5" x14ac:dyDescent="0.35">
      <c r="C129" s="65" t="s">
        <v>24</v>
      </c>
      <c r="D129" s="51"/>
      <c r="E129" s="51"/>
      <c r="F129" s="101">
        <v>98</v>
      </c>
      <c r="G129" s="104">
        <v>75.5</v>
      </c>
      <c r="H129" s="48"/>
      <c r="I129" s="48"/>
      <c r="J129" s="103">
        <v>95</v>
      </c>
      <c r="K129" s="103">
        <v>67.5</v>
      </c>
      <c r="L129" s="21">
        <f>($D$166+D170+$D$207+D287+$D$333)-2*$J$206</f>
        <v>68.03400000000002</v>
      </c>
      <c r="M129" s="22" t="str">
        <f t="shared" si="28"/>
        <v>warning</v>
      </c>
      <c r="N129" s="21">
        <f>($D$166+D170+$D$207+D287+$D$333)</f>
        <v>85.694000000000017</v>
      </c>
      <c r="O129" s="23" t="e">
        <f>#REF!</f>
        <v>#REF!</v>
      </c>
      <c r="P129" s="21">
        <f t="shared" si="29"/>
        <v>68.03400000000002</v>
      </c>
      <c r="Q129" s="24">
        <f t="shared" si="30"/>
        <v>85.694000000000017</v>
      </c>
      <c r="R129" s="25">
        <f t="shared" si="31"/>
        <v>67.5</v>
      </c>
      <c r="S129" s="26">
        <f t="shared" si="32"/>
        <v>85.694000000000017</v>
      </c>
      <c r="T129" s="21">
        <f t="shared" si="33"/>
        <v>76.864000000000019</v>
      </c>
      <c r="U129" s="22" t="str">
        <f t="shared" si="34"/>
        <v>warning</v>
      </c>
      <c r="V129" s="27">
        <f t="shared" si="35"/>
        <v>68.03400000000002</v>
      </c>
      <c r="W129" s="22" t="str">
        <f t="shared" si="36"/>
        <v>warning</v>
      </c>
      <c r="X129" s="21">
        <f t="shared" si="37"/>
        <v>59.204000000000015</v>
      </c>
      <c r="Y129" s="28" t="str">
        <f t="shared" si="38"/>
        <v>normal</v>
      </c>
    </row>
    <row r="130" spans="3:25" ht="14.5" x14ac:dyDescent="0.35">
      <c r="C130" s="65" t="s">
        <v>26</v>
      </c>
      <c r="D130" s="51"/>
      <c r="E130" s="51"/>
      <c r="F130" s="101">
        <v>43</v>
      </c>
      <c r="G130" s="104">
        <v>61</v>
      </c>
      <c r="H130" s="48"/>
      <c r="I130" s="48"/>
      <c r="J130" s="103">
        <v>90</v>
      </c>
      <c r="K130" s="103">
        <v>62</v>
      </c>
      <c r="L130" s="21">
        <f>($D$166+D171+$D$207+D288+$D$333)-2*$J$206</f>
        <v>48.034000000000006</v>
      </c>
      <c r="M130" s="22" t="str">
        <f t="shared" si="28"/>
        <v>normal</v>
      </c>
      <c r="N130" s="21">
        <f>($D$166+D171+$D$207+D288+$D$333)</f>
        <v>65.694000000000003</v>
      </c>
      <c r="O130" s="23" t="e">
        <f>#REF!</f>
        <v>#REF!</v>
      </c>
      <c r="P130" s="21">
        <f t="shared" si="29"/>
        <v>48.034000000000006</v>
      </c>
      <c r="Q130" s="24">
        <f t="shared" si="30"/>
        <v>65.694000000000003</v>
      </c>
      <c r="R130" s="25">
        <f t="shared" si="31"/>
        <v>62</v>
      </c>
      <c r="S130" s="26">
        <f t="shared" si="32"/>
        <v>65.694000000000003</v>
      </c>
      <c r="T130" s="21">
        <f t="shared" si="33"/>
        <v>56.864000000000004</v>
      </c>
      <c r="U130" s="22" t="str">
        <f t="shared" si="34"/>
        <v>normal</v>
      </c>
      <c r="V130" s="27">
        <f t="shared" si="35"/>
        <v>48.034000000000006</v>
      </c>
      <c r="W130" s="22" t="str">
        <f t="shared" si="36"/>
        <v>normal</v>
      </c>
      <c r="X130" s="21">
        <f t="shared" si="37"/>
        <v>39.204000000000001</v>
      </c>
      <c r="Y130" s="28" t="str">
        <f t="shared" si="38"/>
        <v>normal</v>
      </c>
    </row>
    <row r="131" spans="3:25" ht="14.5" x14ac:dyDescent="0.35">
      <c r="C131" s="65" t="s">
        <v>28</v>
      </c>
      <c r="D131" s="51"/>
      <c r="E131" s="51"/>
      <c r="F131" s="101">
        <v>30</v>
      </c>
      <c r="G131" s="104">
        <v>43.5</v>
      </c>
      <c r="H131" s="48"/>
      <c r="I131" s="48"/>
      <c r="J131" s="103">
        <v>80</v>
      </c>
      <c r="K131" s="103">
        <v>34.5</v>
      </c>
      <c r="L131" s="21">
        <f>($D$166+D172+$D$207+D289+$D$333)-2*$J$206</f>
        <v>31.03400000000001</v>
      </c>
      <c r="M131" s="22" t="str">
        <f t="shared" si="28"/>
        <v>normal</v>
      </c>
      <c r="N131" s="21">
        <f>($D$166+D172+$D$207+D289+$D$333)</f>
        <v>48.69400000000001</v>
      </c>
      <c r="O131" s="23" t="e">
        <f>#REF!</f>
        <v>#REF!</v>
      </c>
      <c r="P131" s="21">
        <f t="shared" si="29"/>
        <v>31.03400000000001</v>
      </c>
      <c r="Q131" s="24">
        <f t="shared" si="30"/>
        <v>48.69400000000001</v>
      </c>
      <c r="R131" s="25">
        <f t="shared" si="31"/>
        <v>34.5</v>
      </c>
      <c r="S131" s="26">
        <f t="shared" si="32"/>
        <v>48.69400000000001</v>
      </c>
      <c r="T131" s="21">
        <f t="shared" si="33"/>
        <v>39.864000000000011</v>
      </c>
      <c r="U131" s="22" t="str">
        <f t="shared" si="34"/>
        <v>warning</v>
      </c>
      <c r="V131" s="27">
        <f t="shared" si="35"/>
        <v>31.03400000000001</v>
      </c>
      <c r="W131" s="22" t="str">
        <f t="shared" si="36"/>
        <v>normal</v>
      </c>
      <c r="X131" s="21">
        <f t="shared" si="37"/>
        <v>22.204000000000008</v>
      </c>
      <c r="Y131" s="28" t="str">
        <f t="shared" si="38"/>
        <v>normal</v>
      </c>
    </row>
    <row r="132" spans="3:25" ht="14.5" x14ac:dyDescent="0.35">
      <c r="C132" s="65" t="s">
        <v>30</v>
      </c>
      <c r="D132" s="51"/>
      <c r="E132" s="51"/>
      <c r="F132" s="101">
        <v>98</v>
      </c>
      <c r="G132" s="104">
        <v>75.5</v>
      </c>
      <c r="H132" s="48"/>
      <c r="I132" s="48"/>
      <c r="J132" s="103">
        <v>90</v>
      </c>
      <c r="K132" s="103">
        <v>74</v>
      </c>
      <c r="L132" s="21">
        <f>($D$166+D173+$D$207+D290+$D$333)-2*$J$206</f>
        <v>68.414000000000016</v>
      </c>
      <c r="M132" s="22" t="str">
        <f t="shared" si="28"/>
        <v>normal</v>
      </c>
      <c r="N132" s="21">
        <f>($D$166+D173+$D$207+D290+$D$333)</f>
        <v>86.074000000000012</v>
      </c>
      <c r="O132" s="23" t="e">
        <f>#REF!</f>
        <v>#REF!</v>
      </c>
      <c r="P132" s="21">
        <f t="shared" si="29"/>
        <v>68.414000000000016</v>
      </c>
      <c r="Q132" s="24">
        <f t="shared" si="30"/>
        <v>86.074000000000012</v>
      </c>
      <c r="R132" s="25">
        <f t="shared" si="31"/>
        <v>74</v>
      </c>
      <c r="S132" s="26">
        <f t="shared" si="32"/>
        <v>86.074000000000012</v>
      </c>
      <c r="T132" s="21">
        <f t="shared" si="33"/>
        <v>77.244000000000014</v>
      </c>
      <c r="U132" s="22" t="str">
        <f t="shared" si="34"/>
        <v>warning</v>
      </c>
      <c r="V132" s="27">
        <f t="shared" si="35"/>
        <v>68.414000000000016</v>
      </c>
      <c r="W132" s="22" t="str">
        <f t="shared" si="36"/>
        <v>normal</v>
      </c>
      <c r="X132" s="21">
        <f t="shared" si="37"/>
        <v>59.58400000000001</v>
      </c>
      <c r="Y132" s="28" t="str">
        <f t="shared" si="38"/>
        <v>normal</v>
      </c>
    </row>
    <row r="133" spans="3:25" ht="14.5" x14ac:dyDescent="0.35">
      <c r="C133" s="65" t="s">
        <v>33</v>
      </c>
      <c r="D133" s="51"/>
      <c r="E133" s="51"/>
      <c r="F133" s="101">
        <v>63</v>
      </c>
      <c r="G133" s="104">
        <v>54.5</v>
      </c>
      <c r="H133" s="48"/>
      <c r="I133" s="48"/>
      <c r="J133" s="103">
        <v>40</v>
      </c>
      <c r="K133" s="103">
        <v>45</v>
      </c>
      <c r="L133" s="21">
        <f>($D$166+D174+$D$207+D291+$D$333)-2*$J$206</f>
        <v>34.664000000000001</v>
      </c>
      <c r="M133" s="22" t="str">
        <f t="shared" si="28"/>
        <v>normal</v>
      </c>
      <c r="N133" s="21">
        <f>($D$166+D174+$D$207+D291+$D$333)</f>
        <v>52.324000000000005</v>
      </c>
      <c r="O133" s="23" t="e">
        <f>#REF!</f>
        <v>#REF!</v>
      </c>
      <c r="P133" s="21">
        <f t="shared" si="29"/>
        <v>34.664000000000001</v>
      </c>
      <c r="Q133" s="24">
        <f t="shared" si="30"/>
        <v>52.324000000000005</v>
      </c>
      <c r="R133" s="25">
        <f t="shared" si="31"/>
        <v>45</v>
      </c>
      <c r="S133" s="26">
        <f t="shared" si="32"/>
        <v>52.324000000000005</v>
      </c>
      <c r="T133" s="21">
        <f t="shared" si="33"/>
        <v>43.494000000000007</v>
      </c>
      <c r="U133" s="22" t="str">
        <f t="shared" si="34"/>
        <v>normal</v>
      </c>
      <c r="V133" s="27">
        <f t="shared" si="35"/>
        <v>34.664000000000001</v>
      </c>
      <c r="W133" s="22" t="str">
        <f t="shared" si="36"/>
        <v>normal</v>
      </c>
      <c r="X133" s="21">
        <f t="shared" si="37"/>
        <v>25.834000000000003</v>
      </c>
      <c r="Y133" s="28" t="str">
        <f t="shared" si="38"/>
        <v>normal</v>
      </c>
    </row>
    <row r="134" spans="3:25" ht="14.5" x14ac:dyDescent="0.35">
      <c r="C134" s="65" t="s">
        <v>34</v>
      </c>
      <c r="D134" s="51"/>
      <c r="E134" s="51"/>
      <c r="F134" s="101">
        <v>85</v>
      </c>
      <c r="G134" s="104">
        <v>77.5</v>
      </c>
      <c r="H134" s="48"/>
      <c r="I134" s="48"/>
      <c r="J134" s="103">
        <v>85</v>
      </c>
      <c r="K134" s="103">
        <v>69.5</v>
      </c>
      <c r="L134" s="21">
        <f>($D$166+D175+$D$207+D292+$D$333)-2*$J$206</f>
        <v>63.28400000000002</v>
      </c>
      <c r="M134" s="22" t="str">
        <f t="shared" si="28"/>
        <v>normal</v>
      </c>
      <c r="N134" s="21">
        <f>($D$166+D175+$D$207+D292+$D$333)</f>
        <v>80.944000000000017</v>
      </c>
      <c r="O134" s="23" t="e">
        <f>#REF!</f>
        <v>#REF!</v>
      </c>
      <c r="P134" s="21">
        <f t="shared" si="29"/>
        <v>63.28400000000002</v>
      </c>
      <c r="Q134" s="24">
        <f t="shared" si="30"/>
        <v>80.944000000000017</v>
      </c>
      <c r="R134" s="25">
        <f t="shared" si="31"/>
        <v>69.5</v>
      </c>
      <c r="S134" s="26">
        <f t="shared" si="32"/>
        <v>80.944000000000017</v>
      </c>
      <c r="T134" s="21">
        <f t="shared" si="33"/>
        <v>72.114000000000019</v>
      </c>
      <c r="U134" s="22" t="str">
        <f t="shared" si="34"/>
        <v>warning</v>
      </c>
      <c r="V134" s="27">
        <f t="shared" si="35"/>
        <v>63.28400000000002</v>
      </c>
      <c r="W134" s="22" t="str">
        <f t="shared" si="36"/>
        <v>normal</v>
      </c>
      <c r="X134" s="21">
        <f t="shared" si="37"/>
        <v>54.454000000000015</v>
      </c>
      <c r="Y134" s="28" t="str">
        <f t="shared" si="38"/>
        <v>normal</v>
      </c>
    </row>
    <row r="135" spans="3:25" ht="14.5" x14ac:dyDescent="0.35">
      <c r="C135" s="65" t="s">
        <v>36</v>
      </c>
      <c r="D135" s="51"/>
      <c r="E135" s="51"/>
      <c r="F135" s="101">
        <v>48</v>
      </c>
      <c r="G135" s="104">
        <v>55.5</v>
      </c>
      <c r="H135" s="48"/>
      <c r="I135" s="48"/>
      <c r="J135" s="103">
        <v>88</v>
      </c>
      <c r="K135" s="103">
        <v>58.5</v>
      </c>
      <c r="L135" s="21">
        <f>($D$166+D176+$D$207+D293+$D$333)-2*$J$206</f>
        <v>46.534000000000006</v>
      </c>
      <c r="M135" s="22" t="str">
        <f t="shared" si="28"/>
        <v>normal</v>
      </c>
      <c r="N135" s="21">
        <f>($D$166+D176+$D$207+D293+$D$333)</f>
        <v>64.194000000000003</v>
      </c>
      <c r="O135" s="23" t="e">
        <f>#REF!</f>
        <v>#REF!</v>
      </c>
      <c r="P135" s="21">
        <f t="shared" si="29"/>
        <v>46.534000000000006</v>
      </c>
      <c r="Q135" s="24">
        <f t="shared" si="30"/>
        <v>64.194000000000003</v>
      </c>
      <c r="R135" s="25">
        <f t="shared" si="31"/>
        <v>58.5</v>
      </c>
      <c r="S135" s="26">
        <f t="shared" si="32"/>
        <v>64.194000000000003</v>
      </c>
      <c r="T135" s="21">
        <f t="shared" si="33"/>
        <v>55.364000000000004</v>
      </c>
      <c r="U135" s="22" t="str">
        <f t="shared" si="34"/>
        <v>normal</v>
      </c>
      <c r="V135" s="27">
        <f t="shared" si="35"/>
        <v>46.534000000000006</v>
      </c>
      <c r="W135" s="22" t="str">
        <f t="shared" si="36"/>
        <v>normal</v>
      </c>
      <c r="X135" s="21">
        <f t="shared" si="37"/>
        <v>37.704000000000001</v>
      </c>
      <c r="Y135" s="28" t="str">
        <f t="shared" si="38"/>
        <v>normal</v>
      </c>
    </row>
    <row r="136" spans="3:25" ht="14.5" x14ac:dyDescent="0.35">
      <c r="C136" s="65" t="s">
        <v>37</v>
      </c>
      <c r="D136" s="51"/>
      <c r="E136" s="51"/>
      <c r="F136" s="101">
        <v>88</v>
      </c>
      <c r="G136" s="104">
        <v>71.5</v>
      </c>
      <c r="H136" s="48"/>
      <c r="I136" s="48"/>
      <c r="J136" s="103">
        <v>100</v>
      </c>
      <c r="K136" s="103">
        <v>71.5</v>
      </c>
      <c r="L136" s="21">
        <f>($D$166+D177+$D$207+D294+$D$333)-2*$J$206</f>
        <v>66.78400000000002</v>
      </c>
      <c r="M136" s="22" t="str">
        <f t="shared" si="28"/>
        <v>normal</v>
      </c>
      <c r="N136" s="21">
        <f>($D$166+D177+$D$207+D294+$D$333)</f>
        <v>84.444000000000017</v>
      </c>
      <c r="O136" s="23" t="e">
        <f>#REF!</f>
        <v>#REF!</v>
      </c>
      <c r="P136" s="21">
        <f t="shared" si="29"/>
        <v>66.78400000000002</v>
      </c>
      <c r="Q136" s="24">
        <f t="shared" si="30"/>
        <v>84.444000000000017</v>
      </c>
      <c r="R136" s="25">
        <f t="shared" si="31"/>
        <v>71.5</v>
      </c>
      <c r="S136" s="26">
        <f t="shared" si="32"/>
        <v>84.444000000000017</v>
      </c>
      <c r="T136" s="21">
        <f t="shared" si="33"/>
        <v>75.614000000000019</v>
      </c>
      <c r="U136" s="22" t="str">
        <f t="shared" si="34"/>
        <v>warning</v>
      </c>
      <c r="V136" s="27">
        <f t="shared" si="35"/>
        <v>66.78400000000002</v>
      </c>
      <c r="W136" s="22" t="str">
        <f t="shared" si="36"/>
        <v>normal</v>
      </c>
      <c r="X136" s="21">
        <f t="shared" si="37"/>
        <v>57.954000000000015</v>
      </c>
      <c r="Y136" s="28" t="str">
        <f t="shared" si="38"/>
        <v>normal</v>
      </c>
    </row>
    <row r="137" spans="3:25" ht="14.5" x14ac:dyDescent="0.35">
      <c r="C137" s="65" t="s">
        <v>39</v>
      </c>
      <c r="D137" s="51"/>
      <c r="E137" s="51"/>
      <c r="F137" s="101">
        <v>98</v>
      </c>
      <c r="G137" s="104">
        <v>78.5</v>
      </c>
      <c r="H137" s="48"/>
      <c r="I137" s="48"/>
      <c r="J137" s="103">
        <v>98</v>
      </c>
      <c r="K137" s="103">
        <v>74.5</v>
      </c>
      <c r="L137" s="21">
        <f>($D$166+D178+$D$207+D295+$D$333)-2*$J$206</f>
        <v>71.294000000000011</v>
      </c>
      <c r="M137" s="22" t="str">
        <f t="shared" si="28"/>
        <v>normal</v>
      </c>
      <c r="N137" s="21">
        <f>($D$166+D178+$D$207+D295+$D$333)</f>
        <v>88.954000000000008</v>
      </c>
      <c r="O137" s="23" t="e">
        <f>#REF!</f>
        <v>#REF!</v>
      </c>
      <c r="P137" s="21">
        <f t="shared" si="29"/>
        <v>71.294000000000011</v>
      </c>
      <c r="Q137" s="24">
        <f t="shared" si="30"/>
        <v>88.954000000000008</v>
      </c>
      <c r="R137" s="25">
        <f t="shared" si="31"/>
        <v>74.5</v>
      </c>
      <c r="S137" s="26">
        <f t="shared" si="32"/>
        <v>88.954000000000008</v>
      </c>
      <c r="T137" s="21">
        <f t="shared" si="33"/>
        <v>80.124000000000009</v>
      </c>
      <c r="U137" s="22" t="str">
        <f t="shared" si="34"/>
        <v>warning</v>
      </c>
      <c r="V137" s="27">
        <f t="shared" si="35"/>
        <v>71.294000000000011</v>
      </c>
      <c r="W137" s="22" t="str">
        <f t="shared" si="36"/>
        <v>normal</v>
      </c>
      <c r="X137" s="21">
        <f t="shared" si="37"/>
        <v>62.464000000000006</v>
      </c>
      <c r="Y137" s="28" t="str">
        <f t="shared" si="38"/>
        <v>normal</v>
      </c>
    </row>
    <row r="138" spans="3:25" ht="14.5" x14ac:dyDescent="0.35">
      <c r="C138" s="65" t="s">
        <v>40</v>
      </c>
      <c r="D138" s="51"/>
      <c r="E138" s="51"/>
      <c r="F138" s="101">
        <v>45</v>
      </c>
      <c r="G138" s="104">
        <v>65</v>
      </c>
      <c r="H138" s="48"/>
      <c r="I138" s="48"/>
      <c r="J138" s="103">
        <v>63</v>
      </c>
      <c r="K138" s="103">
        <v>65</v>
      </c>
      <c r="L138" s="21">
        <f>($D$166+D179+$D$207+D296+$D$333)-2*$J$206</f>
        <v>43.534000000000006</v>
      </c>
      <c r="M138" s="22" t="str">
        <f t="shared" si="28"/>
        <v>normal</v>
      </c>
      <c r="N138" s="21">
        <f>($D$166+D179+$D$207+D296+$D$333)</f>
        <v>61.194000000000003</v>
      </c>
      <c r="O138" s="23" t="e">
        <f>#REF!</f>
        <v>#REF!</v>
      </c>
      <c r="P138" s="21">
        <f t="shared" si="29"/>
        <v>43.534000000000006</v>
      </c>
      <c r="Q138" s="24">
        <f t="shared" si="30"/>
        <v>61.194000000000003</v>
      </c>
      <c r="R138" s="25">
        <f t="shared" si="31"/>
        <v>65</v>
      </c>
      <c r="S138" s="26">
        <f t="shared" si="32"/>
        <v>61.194000000000003</v>
      </c>
      <c r="T138" s="21">
        <f t="shared" si="33"/>
        <v>52.364000000000004</v>
      </c>
      <c r="U138" s="22" t="str">
        <f t="shared" si="34"/>
        <v>normal</v>
      </c>
      <c r="V138" s="27">
        <f t="shared" si="35"/>
        <v>43.534000000000006</v>
      </c>
      <c r="W138" s="22" t="str">
        <f t="shared" si="36"/>
        <v>normal</v>
      </c>
      <c r="X138" s="21">
        <f t="shared" si="37"/>
        <v>34.704000000000001</v>
      </c>
      <c r="Y138" s="28" t="str">
        <f t="shared" si="38"/>
        <v>normal</v>
      </c>
    </row>
    <row r="139" spans="3:25" ht="14.5" x14ac:dyDescent="0.35">
      <c r="C139" s="65" t="s">
        <v>41</v>
      </c>
      <c r="D139" s="51"/>
      <c r="E139" s="51"/>
      <c r="F139" s="101">
        <v>90</v>
      </c>
      <c r="G139" s="104">
        <v>56</v>
      </c>
      <c r="H139" s="48"/>
      <c r="I139" s="48"/>
      <c r="J139" s="103">
        <v>55</v>
      </c>
      <c r="K139" s="103">
        <v>64.5</v>
      </c>
      <c r="L139" s="21">
        <f>($D$166+D180+$D$207+D297+$D$333)-2*$J$206</f>
        <v>50.414000000000016</v>
      </c>
      <c r="M139" s="22" t="str">
        <f t="shared" si="28"/>
        <v>normal</v>
      </c>
      <c r="N139" s="21">
        <f>($D$166+D180+$D$207+D297+$D$333)</f>
        <v>68.074000000000012</v>
      </c>
      <c r="O139" s="23" t="e">
        <f>#REF!</f>
        <v>#REF!</v>
      </c>
      <c r="P139" s="21">
        <f t="shared" si="29"/>
        <v>50.414000000000016</v>
      </c>
      <c r="Q139" s="24">
        <f t="shared" si="30"/>
        <v>68.074000000000012</v>
      </c>
      <c r="R139" s="25">
        <f t="shared" si="31"/>
        <v>64.5</v>
      </c>
      <c r="S139" s="26">
        <f t="shared" si="32"/>
        <v>68.074000000000012</v>
      </c>
      <c r="T139" s="21">
        <f t="shared" si="33"/>
        <v>59.244000000000014</v>
      </c>
      <c r="U139" s="22" t="str">
        <f t="shared" si="34"/>
        <v>normal</v>
      </c>
      <c r="V139" s="27">
        <f t="shared" si="35"/>
        <v>50.414000000000016</v>
      </c>
      <c r="W139" s="22" t="str">
        <f t="shared" si="36"/>
        <v>normal</v>
      </c>
      <c r="X139" s="21">
        <f t="shared" si="37"/>
        <v>41.58400000000001</v>
      </c>
      <c r="Y139" s="28" t="str">
        <f t="shared" si="38"/>
        <v>normal</v>
      </c>
    </row>
    <row r="140" spans="3:25" ht="14.5" x14ac:dyDescent="0.35">
      <c r="C140" s="65" t="s">
        <v>42</v>
      </c>
      <c r="D140" s="51"/>
      <c r="E140" s="51"/>
      <c r="F140" s="101">
        <v>100</v>
      </c>
      <c r="G140" s="104">
        <v>79.5</v>
      </c>
      <c r="H140" s="48"/>
      <c r="I140" s="48"/>
      <c r="J140" s="103">
        <v>100</v>
      </c>
      <c r="K140" s="103">
        <v>79</v>
      </c>
      <c r="L140" s="21">
        <f>($D$166+D181+$D$207+D298+$D$333)-2*$J$206</f>
        <v>73.664000000000016</v>
      </c>
      <c r="M140" s="22" t="str">
        <f t="shared" si="28"/>
        <v>normal</v>
      </c>
      <c r="N140" s="21">
        <f>($D$166+D181+$D$207+D298+$D$333)</f>
        <v>91.324000000000012</v>
      </c>
      <c r="O140" s="23" t="e">
        <f>#REF!</f>
        <v>#REF!</v>
      </c>
      <c r="P140" s="21">
        <f t="shared" si="29"/>
        <v>73.664000000000016</v>
      </c>
      <c r="Q140" s="24">
        <f t="shared" si="30"/>
        <v>91.324000000000012</v>
      </c>
      <c r="R140" s="25">
        <f t="shared" si="31"/>
        <v>79</v>
      </c>
      <c r="S140" s="26">
        <f t="shared" si="32"/>
        <v>91.324000000000012</v>
      </c>
      <c r="T140" s="21">
        <f t="shared" si="33"/>
        <v>82.494000000000014</v>
      </c>
      <c r="U140" s="22" t="str">
        <f t="shared" si="34"/>
        <v>warning</v>
      </c>
      <c r="V140" s="27">
        <f t="shared" si="35"/>
        <v>73.664000000000016</v>
      </c>
      <c r="W140" s="22" t="str">
        <f t="shared" si="36"/>
        <v>normal</v>
      </c>
      <c r="X140" s="21">
        <f t="shared" si="37"/>
        <v>64.834000000000003</v>
      </c>
      <c r="Y140" s="28" t="str">
        <f t="shared" si="38"/>
        <v>normal</v>
      </c>
    </row>
    <row r="141" spans="3:25" ht="14.5" x14ac:dyDescent="0.35">
      <c r="C141" s="65" t="s">
        <v>43</v>
      </c>
      <c r="D141" s="51"/>
      <c r="E141" s="51"/>
      <c r="F141" s="101">
        <v>98</v>
      </c>
      <c r="G141" s="104">
        <v>79</v>
      </c>
      <c r="H141" s="48"/>
      <c r="I141" s="48"/>
      <c r="J141" s="103">
        <v>95</v>
      </c>
      <c r="K141" s="103">
        <v>79</v>
      </c>
      <c r="L141" s="21">
        <f>($D$166+D182+$D$207+D299+$D$333)-2*$J$206</f>
        <v>71.78400000000002</v>
      </c>
      <c r="M141" s="22" t="str">
        <f t="shared" si="28"/>
        <v>normal</v>
      </c>
      <c r="N141" s="21">
        <f>($D$166+D182+$D$207+D299+$D$333)</f>
        <v>89.444000000000017</v>
      </c>
      <c r="O141" s="23" t="e">
        <f>#REF!</f>
        <v>#REF!</v>
      </c>
      <c r="P141" s="21">
        <f t="shared" si="29"/>
        <v>71.78400000000002</v>
      </c>
      <c r="Q141" s="24">
        <f t="shared" si="30"/>
        <v>89.444000000000017</v>
      </c>
      <c r="R141" s="25">
        <f t="shared" si="31"/>
        <v>79</v>
      </c>
      <c r="S141" s="26">
        <f t="shared" si="32"/>
        <v>89.444000000000017</v>
      </c>
      <c r="T141" s="21">
        <f t="shared" si="33"/>
        <v>80.614000000000019</v>
      </c>
      <c r="U141" s="22" t="str">
        <f t="shared" si="34"/>
        <v>warning</v>
      </c>
      <c r="V141" s="27">
        <f t="shared" si="35"/>
        <v>71.78400000000002</v>
      </c>
      <c r="W141" s="22" t="str">
        <f t="shared" si="36"/>
        <v>normal</v>
      </c>
      <c r="X141" s="21">
        <f t="shared" si="37"/>
        <v>62.954000000000015</v>
      </c>
      <c r="Y141" s="28" t="str">
        <f t="shared" si="38"/>
        <v>normal</v>
      </c>
    </row>
    <row r="142" spans="3:25" ht="14.5" x14ac:dyDescent="0.35">
      <c r="C142" s="65" t="s">
        <v>44</v>
      </c>
      <c r="D142" s="51"/>
      <c r="E142" s="51"/>
      <c r="F142" s="101">
        <v>63</v>
      </c>
      <c r="G142" s="104">
        <v>71.5</v>
      </c>
      <c r="H142" s="48"/>
      <c r="I142" s="48"/>
      <c r="J142" s="103">
        <v>88</v>
      </c>
      <c r="K142" s="103">
        <v>70.5</v>
      </c>
      <c r="L142" s="21">
        <f>($D$166+D183+$D$207+D300+$D$333)-2*$J$206</f>
        <v>57.294000000000011</v>
      </c>
      <c r="M142" s="22" t="str">
        <f t="shared" si="28"/>
        <v>normal</v>
      </c>
      <c r="N142" s="21">
        <f>($D$166+D183+$D$207+D300+$D$333)</f>
        <v>74.954000000000008</v>
      </c>
      <c r="O142" s="23" t="e">
        <f>#REF!</f>
        <v>#REF!</v>
      </c>
      <c r="P142" s="21">
        <f t="shared" si="29"/>
        <v>57.294000000000011</v>
      </c>
      <c r="Q142" s="24">
        <f t="shared" si="30"/>
        <v>74.954000000000008</v>
      </c>
      <c r="R142" s="25">
        <f t="shared" si="31"/>
        <v>70.5</v>
      </c>
      <c r="S142" s="26">
        <f t="shared" si="32"/>
        <v>74.954000000000008</v>
      </c>
      <c r="T142" s="21">
        <f t="shared" si="33"/>
        <v>66.124000000000009</v>
      </c>
      <c r="U142" s="22" t="str">
        <f t="shared" si="34"/>
        <v>normal</v>
      </c>
      <c r="V142" s="27">
        <f t="shared" si="35"/>
        <v>57.294000000000011</v>
      </c>
      <c r="W142" s="22" t="str">
        <f t="shared" si="36"/>
        <v>normal</v>
      </c>
      <c r="X142" s="21">
        <f t="shared" si="37"/>
        <v>48.464000000000006</v>
      </c>
      <c r="Y142" s="28" t="str">
        <f t="shared" si="38"/>
        <v>normal</v>
      </c>
    </row>
    <row r="143" spans="3:25" ht="14.5" x14ac:dyDescent="0.35">
      <c r="C143" s="65" t="s">
        <v>45</v>
      </c>
      <c r="D143" s="51"/>
      <c r="E143" s="51"/>
      <c r="F143" s="101">
        <v>95</v>
      </c>
      <c r="G143" s="104">
        <v>79.5</v>
      </c>
      <c r="H143" s="48"/>
      <c r="I143" s="48"/>
      <c r="J143" s="103">
        <v>88</v>
      </c>
      <c r="K143" s="103">
        <v>74</v>
      </c>
      <c r="L143" s="21">
        <f>($D$166+D184+$D$207+D301+$D$333)-2*$J$206</f>
        <v>68.164000000000001</v>
      </c>
      <c r="M143" s="22" t="str">
        <f t="shared" si="28"/>
        <v>normal</v>
      </c>
      <c r="N143" s="21">
        <f>($D$166+D184+$D$207+D301+$D$333)</f>
        <v>85.823999999999998</v>
      </c>
      <c r="O143" s="23" t="e">
        <f>#REF!</f>
        <v>#REF!</v>
      </c>
      <c r="P143" s="21">
        <f t="shared" si="29"/>
        <v>68.164000000000001</v>
      </c>
      <c r="Q143" s="24">
        <f t="shared" si="30"/>
        <v>85.823999999999998</v>
      </c>
      <c r="R143" s="25">
        <f t="shared" si="31"/>
        <v>74</v>
      </c>
      <c r="S143" s="26">
        <f t="shared" si="32"/>
        <v>85.823999999999998</v>
      </c>
      <c r="T143" s="21">
        <f t="shared" si="33"/>
        <v>76.994</v>
      </c>
      <c r="U143" s="22" t="str">
        <f t="shared" si="34"/>
        <v>warning</v>
      </c>
      <c r="V143" s="27">
        <f t="shared" si="35"/>
        <v>68.164000000000001</v>
      </c>
      <c r="W143" s="22" t="str">
        <f t="shared" si="36"/>
        <v>normal</v>
      </c>
      <c r="X143" s="21">
        <f t="shared" si="37"/>
        <v>59.333999999999996</v>
      </c>
      <c r="Y143" s="28" t="str">
        <f t="shared" si="38"/>
        <v>normal</v>
      </c>
    </row>
    <row r="144" spans="3:25" ht="14.5" x14ac:dyDescent="0.35">
      <c r="C144" s="65" t="s">
        <v>46</v>
      </c>
      <c r="D144" s="51"/>
      <c r="E144" s="51"/>
      <c r="F144" s="101">
        <v>40</v>
      </c>
      <c r="G144" s="104">
        <v>46.5</v>
      </c>
      <c r="H144" s="48"/>
      <c r="I144" s="48"/>
      <c r="J144" s="103">
        <v>60</v>
      </c>
      <c r="K144" s="103">
        <v>37.5</v>
      </c>
      <c r="L144" s="21">
        <f>($D$166+D185+$D$207+D302+$D$333)-2*$J$206</f>
        <v>30.03400000000001</v>
      </c>
      <c r="M144" s="22" t="str">
        <f t="shared" si="28"/>
        <v>normal</v>
      </c>
      <c r="N144" s="21">
        <f>($D$166+D185+$D$207+D302+$D$333)</f>
        <v>47.69400000000001</v>
      </c>
      <c r="O144" s="23" t="e">
        <f>#REF!</f>
        <v>#REF!</v>
      </c>
      <c r="P144" s="21">
        <f t="shared" si="29"/>
        <v>30.03400000000001</v>
      </c>
      <c r="Q144" s="24">
        <f t="shared" si="30"/>
        <v>47.69400000000001</v>
      </c>
      <c r="R144" s="25">
        <f t="shared" si="31"/>
        <v>37.5</v>
      </c>
      <c r="S144" s="26">
        <f t="shared" si="32"/>
        <v>47.69400000000001</v>
      </c>
      <c r="T144" s="21">
        <f t="shared" si="33"/>
        <v>38.864000000000011</v>
      </c>
      <c r="U144" s="22" t="str">
        <f t="shared" si="34"/>
        <v>warning</v>
      </c>
      <c r="V144" s="27">
        <f t="shared" si="35"/>
        <v>30.03400000000001</v>
      </c>
      <c r="W144" s="22" t="str">
        <f t="shared" si="36"/>
        <v>normal</v>
      </c>
      <c r="X144" s="21">
        <f t="shared" si="37"/>
        <v>21.204000000000008</v>
      </c>
      <c r="Y144" s="28" t="str">
        <f t="shared" si="38"/>
        <v>normal</v>
      </c>
    </row>
    <row r="145" spans="3:25" ht="14.5" x14ac:dyDescent="0.35">
      <c r="C145" s="65" t="s">
        <v>47</v>
      </c>
      <c r="D145" s="51"/>
      <c r="E145" s="51"/>
      <c r="F145" s="101">
        <v>85</v>
      </c>
      <c r="G145" s="104">
        <v>79.5</v>
      </c>
      <c r="H145" s="48"/>
      <c r="I145" s="48"/>
      <c r="J145" s="103">
        <v>88</v>
      </c>
      <c r="K145" s="103">
        <v>70.5</v>
      </c>
      <c r="L145" s="21">
        <f>($D$166+D186+$D$207+D303+$D$333)-2*$J$206</f>
        <v>64.78400000000002</v>
      </c>
      <c r="M145" s="22" t="str">
        <f t="shared" si="28"/>
        <v>normal</v>
      </c>
      <c r="N145" s="21">
        <f>($D$166+D186+$D$207+D303+$D$333)</f>
        <v>82.444000000000017</v>
      </c>
      <c r="O145" s="23" t="e">
        <f>#REF!</f>
        <v>#REF!</v>
      </c>
      <c r="P145" s="21">
        <f t="shared" si="29"/>
        <v>64.78400000000002</v>
      </c>
      <c r="Q145" s="24">
        <f t="shared" si="30"/>
        <v>82.444000000000017</v>
      </c>
      <c r="R145" s="25">
        <f t="shared" si="31"/>
        <v>70.5</v>
      </c>
      <c r="S145" s="26">
        <f t="shared" si="32"/>
        <v>82.444000000000017</v>
      </c>
      <c r="T145" s="21">
        <f t="shared" si="33"/>
        <v>73.614000000000019</v>
      </c>
      <c r="U145" s="22" t="str">
        <f t="shared" si="34"/>
        <v>warning</v>
      </c>
      <c r="V145" s="27">
        <f t="shared" si="35"/>
        <v>64.78400000000002</v>
      </c>
      <c r="W145" s="22" t="str">
        <f t="shared" si="36"/>
        <v>normal</v>
      </c>
      <c r="X145" s="21">
        <f t="shared" si="37"/>
        <v>55.954000000000015</v>
      </c>
      <c r="Y145" s="28" t="str">
        <f t="shared" si="38"/>
        <v>normal</v>
      </c>
    </row>
    <row r="146" spans="3:25" ht="14.5" x14ac:dyDescent="0.35">
      <c r="C146" s="65" t="s">
        <v>48</v>
      </c>
      <c r="D146" s="51"/>
      <c r="E146" s="51"/>
      <c r="F146" s="101">
        <v>50</v>
      </c>
      <c r="G146" s="104">
        <v>56.5</v>
      </c>
      <c r="H146" s="48"/>
      <c r="I146" s="48"/>
      <c r="J146" s="103">
        <v>83</v>
      </c>
      <c r="K146" s="103">
        <v>63.5</v>
      </c>
      <c r="L146" s="21">
        <f>($D$166+D187+$D$207+D304+$D$333)-2*$J$206</f>
        <v>47.284000000000006</v>
      </c>
      <c r="M146" s="22" t="str">
        <f t="shared" si="28"/>
        <v>normal</v>
      </c>
      <c r="N146" s="21">
        <f>($D$166+D187+$D$207+D304+$D$333)</f>
        <v>64.944000000000003</v>
      </c>
      <c r="O146" s="23" t="e">
        <f>#REF!</f>
        <v>#REF!</v>
      </c>
      <c r="P146" s="21">
        <f t="shared" si="29"/>
        <v>47.284000000000006</v>
      </c>
      <c r="Q146" s="24">
        <f t="shared" si="30"/>
        <v>64.944000000000003</v>
      </c>
      <c r="R146" s="25">
        <f t="shared" si="31"/>
        <v>63.5</v>
      </c>
      <c r="S146" s="26">
        <f t="shared" si="32"/>
        <v>64.944000000000003</v>
      </c>
      <c r="T146" s="21">
        <f t="shared" si="33"/>
        <v>56.114000000000004</v>
      </c>
      <c r="U146" s="22" t="str">
        <f t="shared" si="34"/>
        <v>normal</v>
      </c>
      <c r="V146" s="27">
        <f t="shared" si="35"/>
        <v>47.284000000000006</v>
      </c>
      <c r="W146" s="22" t="str">
        <f t="shared" si="36"/>
        <v>normal</v>
      </c>
      <c r="X146" s="21">
        <f t="shared" si="37"/>
        <v>38.454000000000001</v>
      </c>
      <c r="Y146" s="28" t="str">
        <f t="shared" si="38"/>
        <v>normal</v>
      </c>
    </row>
    <row r="147" spans="3:25" ht="14.5" x14ac:dyDescent="0.35">
      <c r="C147" s="65" t="s">
        <v>214</v>
      </c>
      <c r="D147" s="51"/>
      <c r="E147" s="51"/>
      <c r="F147" s="101">
        <v>90</v>
      </c>
      <c r="G147" s="104">
        <v>76.5</v>
      </c>
      <c r="H147" s="48"/>
      <c r="I147" s="48"/>
      <c r="J147" s="103">
        <v>100</v>
      </c>
      <c r="K147" s="103">
        <v>74</v>
      </c>
      <c r="L147" s="21">
        <f>($D$166+D188+$D$207+D305+$D$333)-2*$J$206</f>
        <v>69.164000000000016</v>
      </c>
      <c r="M147" s="22" t="str">
        <f t="shared" si="28"/>
        <v>normal</v>
      </c>
      <c r="N147" s="21">
        <f>($D$166+D188+$D$207+D305+$D$333)</f>
        <v>86.824000000000012</v>
      </c>
      <c r="O147" s="23" t="e">
        <f>#REF!</f>
        <v>#REF!</v>
      </c>
      <c r="P147" s="21">
        <f t="shared" si="29"/>
        <v>69.164000000000016</v>
      </c>
      <c r="Q147" s="24">
        <f t="shared" si="30"/>
        <v>86.824000000000012</v>
      </c>
      <c r="R147" s="25">
        <f t="shared" si="31"/>
        <v>74</v>
      </c>
      <c r="S147" s="26">
        <f t="shared" si="32"/>
        <v>86.824000000000012</v>
      </c>
      <c r="T147" s="21">
        <f t="shared" si="33"/>
        <v>77.994000000000014</v>
      </c>
      <c r="U147" s="22" t="str">
        <f t="shared" si="34"/>
        <v>warning</v>
      </c>
      <c r="V147" s="27">
        <f t="shared" si="35"/>
        <v>69.164000000000016</v>
      </c>
      <c r="W147" s="22" t="str">
        <f t="shared" si="36"/>
        <v>normal</v>
      </c>
      <c r="X147" s="21">
        <f t="shared" si="37"/>
        <v>60.33400000000001</v>
      </c>
      <c r="Y147" s="28" t="str">
        <f t="shared" si="38"/>
        <v>normal</v>
      </c>
    </row>
    <row r="148" spans="3:25" ht="14.5" x14ac:dyDescent="0.35">
      <c r="C148" s="65" t="s">
        <v>215</v>
      </c>
      <c r="D148" s="51"/>
      <c r="E148" s="51"/>
      <c r="F148" s="101">
        <v>95</v>
      </c>
      <c r="G148" s="104">
        <v>80</v>
      </c>
      <c r="H148" s="48"/>
      <c r="I148" s="48"/>
      <c r="J148" s="103">
        <v>90</v>
      </c>
      <c r="K148" s="103">
        <v>76.5</v>
      </c>
      <c r="L148" s="21">
        <f>($D$166+D189+$D$207+D306+$D$333)-2*$J$206</f>
        <v>69.414000000000016</v>
      </c>
      <c r="M148" s="22" t="str">
        <f t="shared" si="28"/>
        <v>normal</v>
      </c>
      <c r="N148" s="21">
        <f>($D$166+D189+$D$207+D306+$D$333)</f>
        <v>87.074000000000012</v>
      </c>
      <c r="O148" s="23" t="e">
        <f>#REF!</f>
        <v>#REF!</v>
      </c>
      <c r="P148" s="21">
        <f t="shared" si="29"/>
        <v>69.414000000000016</v>
      </c>
      <c r="Q148" s="24">
        <f t="shared" si="30"/>
        <v>87.074000000000012</v>
      </c>
      <c r="R148" s="25">
        <f t="shared" si="31"/>
        <v>76.5</v>
      </c>
      <c r="S148" s="26">
        <f t="shared" si="32"/>
        <v>87.074000000000012</v>
      </c>
      <c r="T148" s="21">
        <f t="shared" si="33"/>
        <v>78.244000000000014</v>
      </c>
      <c r="U148" s="22" t="str">
        <f t="shared" si="34"/>
        <v>warning</v>
      </c>
      <c r="V148" s="27">
        <f t="shared" si="35"/>
        <v>69.414000000000016</v>
      </c>
      <c r="W148" s="22" t="str">
        <f t="shared" si="36"/>
        <v>normal</v>
      </c>
      <c r="X148" s="21">
        <f t="shared" si="37"/>
        <v>60.58400000000001</v>
      </c>
      <c r="Y148" s="28" t="str">
        <f t="shared" si="38"/>
        <v>normal</v>
      </c>
    </row>
    <row r="149" spans="3:25" ht="14.5" x14ac:dyDescent="0.35">
      <c r="C149" s="65" t="s">
        <v>216</v>
      </c>
      <c r="D149" s="51"/>
      <c r="E149" s="51"/>
      <c r="F149" s="101">
        <v>88</v>
      </c>
      <c r="G149" s="104">
        <v>69</v>
      </c>
      <c r="H149" s="48"/>
      <c r="I149" s="48"/>
      <c r="J149" s="103">
        <v>83</v>
      </c>
      <c r="K149" s="103">
        <v>72</v>
      </c>
      <c r="L149" s="21">
        <f>($D$166+D190+$D$207+D307+$D$333)-2*$J$206</f>
        <v>62.03400000000002</v>
      </c>
      <c r="M149" s="22" t="str">
        <f t="shared" si="28"/>
        <v>normal</v>
      </c>
      <c r="N149" s="21">
        <f>($D$166+D190+$D$207+D307+$D$333)</f>
        <v>79.694000000000017</v>
      </c>
      <c r="O149" s="23" t="e">
        <f>#REF!</f>
        <v>#REF!</v>
      </c>
      <c r="P149" s="21">
        <f t="shared" si="29"/>
        <v>62.03400000000002</v>
      </c>
      <c r="Q149" s="24">
        <f t="shared" si="30"/>
        <v>79.694000000000017</v>
      </c>
      <c r="R149" s="25">
        <f t="shared" si="31"/>
        <v>72</v>
      </c>
      <c r="S149" s="26">
        <f t="shared" si="32"/>
        <v>79.694000000000017</v>
      </c>
      <c r="T149" s="21">
        <f t="shared" si="33"/>
        <v>70.864000000000019</v>
      </c>
      <c r="U149" s="22" t="str">
        <f t="shared" si="34"/>
        <v>normal</v>
      </c>
      <c r="V149" s="27">
        <f t="shared" si="35"/>
        <v>62.03400000000002</v>
      </c>
      <c r="W149" s="22" t="str">
        <f t="shared" si="36"/>
        <v>normal</v>
      </c>
      <c r="X149" s="21">
        <f t="shared" si="37"/>
        <v>53.204000000000015</v>
      </c>
      <c r="Y149" s="28" t="str">
        <f t="shared" si="38"/>
        <v>normal</v>
      </c>
    </row>
    <row r="150" spans="3:25" ht="14.5" x14ac:dyDescent="0.35">
      <c r="C150" s="65" t="s">
        <v>217</v>
      </c>
      <c r="D150" s="51"/>
      <c r="E150" s="51"/>
      <c r="F150" s="101">
        <v>93</v>
      </c>
      <c r="G150" s="104">
        <v>62.5</v>
      </c>
      <c r="H150" s="48"/>
      <c r="I150" s="48"/>
      <c r="J150" s="103">
        <v>85</v>
      </c>
      <c r="K150" s="103">
        <v>75</v>
      </c>
      <c r="L150" s="21">
        <f>($D$166+D191+$D$207+D308+$D$333)-2*$J$206</f>
        <v>62.914000000000016</v>
      </c>
      <c r="M150" s="22" t="str">
        <f t="shared" si="28"/>
        <v>normal</v>
      </c>
      <c r="N150" s="21">
        <f>($D$166+D191+$D$207+D308+$D$333)</f>
        <v>80.574000000000012</v>
      </c>
      <c r="O150" s="23" t="e">
        <f>#REF!</f>
        <v>#REF!</v>
      </c>
      <c r="P150" s="21">
        <f t="shared" si="29"/>
        <v>62.914000000000016</v>
      </c>
      <c r="Q150" s="24">
        <f t="shared" si="30"/>
        <v>80.574000000000012</v>
      </c>
      <c r="R150" s="25">
        <f t="shared" si="31"/>
        <v>75</v>
      </c>
      <c r="S150" s="26">
        <f t="shared" si="32"/>
        <v>80.574000000000012</v>
      </c>
      <c r="T150" s="21">
        <f t="shared" si="33"/>
        <v>71.744000000000014</v>
      </c>
      <c r="U150" s="22" t="str">
        <f t="shared" si="34"/>
        <v>normal</v>
      </c>
      <c r="V150" s="27">
        <f t="shared" si="35"/>
        <v>62.914000000000016</v>
      </c>
      <c r="W150" s="22" t="str">
        <f t="shared" si="36"/>
        <v>normal</v>
      </c>
      <c r="X150" s="21">
        <f t="shared" si="37"/>
        <v>54.08400000000001</v>
      </c>
      <c r="Y150" s="28" t="str">
        <f t="shared" si="38"/>
        <v>normal</v>
      </c>
    </row>
    <row r="151" spans="3:25" ht="14.5" x14ac:dyDescent="0.35">
      <c r="C151" s="65" t="s">
        <v>218</v>
      </c>
      <c r="D151" s="51"/>
      <c r="E151" s="51"/>
      <c r="F151" s="101">
        <v>43</v>
      </c>
      <c r="G151" s="104">
        <v>46</v>
      </c>
      <c r="H151" s="48"/>
      <c r="I151" s="48"/>
      <c r="J151" s="103">
        <v>48</v>
      </c>
      <c r="K151" s="103">
        <v>39.5</v>
      </c>
      <c r="L151" s="21">
        <f>($D$166+D192+$D$207+D309+$D$333)-2*$J$206</f>
        <v>28.164000000000012</v>
      </c>
      <c r="M151" s="22" t="str">
        <f t="shared" si="28"/>
        <v>normal</v>
      </c>
      <c r="N151" s="21">
        <f>($D$166+D192+$D$207+D309+$D$333)</f>
        <v>45.824000000000012</v>
      </c>
      <c r="O151" s="23" t="e">
        <f>#REF!</f>
        <v>#REF!</v>
      </c>
      <c r="P151" s="21">
        <f t="shared" si="29"/>
        <v>28.164000000000012</v>
      </c>
      <c r="Q151" s="24">
        <f t="shared" si="30"/>
        <v>45.824000000000012</v>
      </c>
      <c r="R151" s="25">
        <f t="shared" si="31"/>
        <v>39.5</v>
      </c>
      <c r="S151" s="26">
        <f t="shared" si="32"/>
        <v>45.824000000000012</v>
      </c>
      <c r="T151" s="21">
        <f t="shared" si="33"/>
        <v>36.994000000000014</v>
      </c>
      <c r="U151" s="22" t="str">
        <f t="shared" si="34"/>
        <v>normal</v>
      </c>
      <c r="V151" s="27">
        <f t="shared" si="35"/>
        <v>28.164000000000012</v>
      </c>
      <c r="W151" s="22" t="str">
        <f t="shared" si="36"/>
        <v>normal</v>
      </c>
      <c r="X151" s="21">
        <f t="shared" si="37"/>
        <v>19.33400000000001</v>
      </c>
      <c r="Y151" s="28" t="str">
        <f t="shared" si="38"/>
        <v>normal</v>
      </c>
    </row>
    <row r="152" spans="3:25" ht="14.5" x14ac:dyDescent="0.35">
      <c r="C152" s="65" t="s">
        <v>219</v>
      </c>
      <c r="D152" s="51"/>
      <c r="E152" s="51"/>
      <c r="F152" s="101">
        <v>85</v>
      </c>
      <c r="G152" s="104">
        <v>76.5</v>
      </c>
      <c r="H152" s="48"/>
      <c r="I152" s="48"/>
      <c r="J152" s="103">
        <v>95</v>
      </c>
      <c r="K152" s="103">
        <v>71</v>
      </c>
      <c r="L152" s="21">
        <f>($D$166+D193+$D$207+D310+$D$333)-2*$J$206</f>
        <v>65.914000000000001</v>
      </c>
      <c r="M152" s="22" t="str">
        <f t="shared" si="28"/>
        <v>normal</v>
      </c>
      <c r="N152" s="21">
        <f>($D$166+D193+$D$207+D310+$D$333)</f>
        <v>83.573999999999998</v>
      </c>
      <c r="O152" s="23" t="e">
        <f>#REF!</f>
        <v>#REF!</v>
      </c>
      <c r="P152" s="21">
        <f t="shared" si="29"/>
        <v>65.914000000000001</v>
      </c>
      <c r="Q152" s="24">
        <f t="shared" si="30"/>
        <v>83.573999999999998</v>
      </c>
      <c r="R152" s="25">
        <f t="shared" si="31"/>
        <v>71</v>
      </c>
      <c r="S152" s="26">
        <f t="shared" si="32"/>
        <v>83.573999999999998</v>
      </c>
      <c r="T152" s="21">
        <f t="shared" si="33"/>
        <v>74.744</v>
      </c>
      <c r="U152" s="22" t="str">
        <f t="shared" si="34"/>
        <v>warning</v>
      </c>
      <c r="V152" s="27">
        <f t="shared" si="35"/>
        <v>65.914000000000001</v>
      </c>
      <c r="W152" s="22" t="str">
        <f t="shared" si="36"/>
        <v>normal</v>
      </c>
      <c r="X152" s="21">
        <f t="shared" si="37"/>
        <v>57.083999999999996</v>
      </c>
      <c r="Y152" s="28" t="str">
        <f t="shared" si="38"/>
        <v>normal</v>
      </c>
    </row>
    <row r="153" spans="3:25" ht="14.5" x14ac:dyDescent="0.35">
      <c r="C153" s="65" t="s">
        <v>220</v>
      </c>
      <c r="D153" s="51"/>
      <c r="E153" s="51"/>
      <c r="F153" s="101">
        <v>95</v>
      </c>
      <c r="G153" s="104">
        <v>79</v>
      </c>
      <c r="H153" s="48"/>
      <c r="I153" s="48"/>
      <c r="J153" s="103">
        <v>98</v>
      </c>
      <c r="K153" s="103">
        <v>75</v>
      </c>
      <c r="L153" s="21">
        <f>($D$166+D194+$D$207+D311+$D$333)-2*$J$206</f>
        <v>70.78400000000002</v>
      </c>
      <c r="M153" s="22" t="str">
        <f t="shared" si="28"/>
        <v>normal</v>
      </c>
      <c r="N153" s="21">
        <f>($D$166+D194+$D$207+D311+$D$333)</f>
        <v>88.444000000000017</v>
      </c>
      <c r="O153" s="23" t="e">
        <f>#REF!</f>
        <v>#REF!</v>
      </c>
      <c r="P153" s="21">
        <f t="shared" si="29"/>
        <v>70.78400000000002</v>
      </c>
      <c r="Q153" s="24">
        <f t="shared" si="30"/>
        <v>88.444000000000017</v>
      </c>
      <c r="R153" s="25">
        <f t="shared" si="31"/>
        <v>75</v>
      </c>
      <c r="S153" s="26">
        <f t="shared" si="32"/>
        <v>88.444000000000017</v>
      </c>
      <c r="T153" s="21">
        <f t="shared" si="33"/>
        <v>79.614000000000019</v>
      </c>
      <c r="U153" s="22" t="str">
        <f t="shared" si="34"/>
        <v>warning</v>
      </c>
      <c r="V153" s="27">
        <f t="shared" si="35"/>
        <v>70.78400000000002</v>
      </c>
      <c r="W153" s="22" t="str">
        <f t="shared" si="36"/>
        <v>normal</v>
      </c>
      <c r="X153" s="21">
        <f t="shared" si="37"/>
        <v>61.954000000000015</v>
      </c>
      <c r="Y153" s="28" t="str">
        <f t="shared" si="38"/>
        <v>normal</v>
      </c>
    </row>
    <row r="154" spans="3:25" ht="14.5" x14ac:dyDescent="0.35">
      <c r="C154" s="65" t="s">
        <v>238</v>
      </c>
      <c r="D154" s="51"/>
      <c r="E154" s="51"/>
      <c r="F154" s="101">
        <v>78</v>
      </c>
      <c r="G154" s="104">
        <v>77.5</v>
      </c>
      <c r="H154" s="48"/>
      <c r="I154" s="48"/>
      <c r="J154" s="103">
        <v>90</v>
      </c>
      <c r="K154" s="103">
        <v>72</v>
      </c>
      <c r="L154" s="21">
        <f>($D$166+D195+$D$207+D312+$D$333)-2*$J$206</f>
        <v>63.414000000000016</v>
      </c>
      <c r="M154" s="22" t="str">
        <f t="shared" si="28"/>
        <v>normal</v>
      </c>
      <c r="N154" s="21">
        <f>($D$166+D195+$D$207+D312+$D$333)</f>
        <v>81.074000000000012</v>
      </c>
      <c r="O154" s="23" t="e">
        <f>#REF!</f>
        <v>#REF!</v>
      </c>
      <c r="P154" s="21">
        <f t="shared" si="29"/>
        <v>63.414000000000016</v>
      </c>
      <c r="Q154" s="24">
        <f t="shared" si="30"/>
        <v>81.074000000000012</v>
      </c>
      <c r="R154" s="25">
        <f t="shared" si="31"/>
        <v>72</v>
      </c>
      <c r="S154" s="26">
        <f t="shared" si="32"/>
        <v>81.074000000000012</v>
      </c>
      <c r="T154" s="21">
        <f t="shared" si="33"/>
        <v>72.244000000000014</v>
      </c>
      <c r="U154" s="22" t="str">
        <f t="shared" si="34"/>
        <v>warning</v>
      </c>
      <c r="V154" s="27">
        <f t="shared" si="35"/>
        <v>63.414000000000016</v>
      </c>
      <c r="W154" s="22" t="str">
        <f t="shared" si="36"/>
        <v>normal</v>
      </c>
      <c r="X154" s="21">
        <f t="shared" si="37"/>
        <v>54.58400000000001</v>
      </c>
      <c r="Y154" s="28" t="str">
        <f t="shared" si="38"/>
        <v>normal</v>
      </c>
    </row>
    <row r="155" spans="3:25" ht="14.5" x14ac:dyDescent="0.35">
      <c r="C155" s="65" t="s">
        <v>239</v>
      </c>
      <c r="D155" s="51"/>
      <c r="E155" s="51"/>
      <c r="F155" s="101">
        <v>83</v>
      </c>
      <c r="G155" s="104">
        <v>77</v>
      </c>
      <c r="H155" s="48"/>
      <c r="I155" s="48"/>
      <c r="J155" s="103">
        <v>88</v>
      </c>
      <c r="K155" s="103">
        <v>67</v>
      </c>
      <c r="L155" s="21">
        <f>($D$166+D196+$D$207+D313+$D$333)-2*$J$206</f>
        <v>62.78400000000002</v>
      </c>
      <c r="M155" s="22" t="str">
        <f t="shared" si="28"/>
        <v>normal</v>
      </c>
      <c r="N155" s="21">
        <f>($D$166+D196+$D$207+D313+$D$333)</f>
        <v>80.444000000000017</v>
      </c>
      <c r="O155" s="23" t="e">
        <f>#REF!</f>
        <v>#REF!</v>
      </c>
      <c r="P155" s="21">
        <f t="shared" si="29"/>
        <v>62.78400000000002</v>
      </c>
      <c r="Q155" s="24">
        <f t="shared" si="30"/>
        <v>80.444000000000017</v>
      </c>
      <c r="R155" s="25">
        <f t="shared" si="31"/>
        <v>67</v>
      </c>
      <c r="S155" s="26">
        <f t="shared" si="32"/>
        <v>80.444000000000017</v>
      </c>
      <c r="T155" s="21">
        <f t="shared" si="33"/>
        <v>71.614000000000019</v>
      </c>
      <c r="U155" s="22" t="str">
        <f t="shared" si="34"/>
        <v>warning</v>
      </c>
      <c r="V155" s="27">
        <f t="shared" si="35"/>
        <v>62.78400000000002</v>
      </c>
      <c r="W155" s="22" t="str">
        <f t="shared" si="36"/>
        <v>normal</v>
      </c>
      <c r="X155" s="21">
        <f t="shared" si="37"/>
        <v>53.954000000000015</v>
      </c>
      <c r="Y155" s="28" t="str">
        <f t="shared" si="38"/>
        <v>normal</v>
      </c>
    </row>
    <row r="156" spans="3:25" ht="14.5" x14ac:dyDescent="0.35">
      <c r="C156" s="65" t="s">
        <v>240</v>
      </c>
      <c r="D156" s="51"/>
      <c r="E156" s="51"/>
      <c r="F156" s="101">
        <v>93</v>
      </c>
      <c r="G156" s="104">
        <v>77.5</v>
      </c>
      <c r="H156" s="48"/>
      <c r="I156" s="48"/>
      <c r="J156" s="103">
        <v>93</v>
      </c>
      <c r="K156" s="103">
        <v>76</v>
      </c>
      <c r="L156" s="21">
        <f>($D$166+D197+$D$207+D314+$D$333)-2*$J$206</f>
        <v>68.914000000000001</v>
      </c>
      <c r="M156" s="22" t="str">
        <f t="shared" si="28"/>
        <v>normal</v>
      </c>
      <c r="N156" s="21">
        <f>($D$166+D197+$D$207+D314+$D$333)</f>
        <v>86.573999999999998</v>
      </c>
      <c r="O156" s="23" t="e">
        <f>#REF!</f>
        <v>#REF!</v>
      </c>
      <c r="P156" s="21">
        <f t="shared" si="29"/>
        <v>68.914000000000001</v>
      </c>
      <c r="Q156" s="24">
        <f t="shared" si="30"/>
        <v>86.573999999999998</v>
      </c>
      <c r="R156" s="25">
        <f t="shared" si="31"/>
        <v>76</v>
      </c>
      <c r="S156" s="26">
        <f t="shared" si="32"/>
        <v>86.573999999999998</v>
      </c>
      <c r="T156" s="21">
        <f t="shared" si="33"/>
        <v>77.744</v>
      </c>
      <c r="U156" s="22" t="str">
        <f t="shared" si="34"/>
        <v>warning</v>
      </c>
      <c r="V156" s="27">
        <f t="shared" si="35"/>
        <v>68.914000000000001</v>
      </c>
      <c r="W156" s="22" t="str">
        <f t="shared" si="36"/>
        <v>normal</v>
      </c>
      <c r="X156" s="21">
        <f t="shared" si="37"/>
        <v>60.083999999999996</v>
      </c>
      <c r="Y156" s="28" t="str">
        <f t="shared" si="38"/>
        <v>normal</v>
      </c>
    </row>
    <row r="157" spans="3:25" ht="14.5" x14ac:dyDescent="0.35">
      <c r="C157" s="65" t="s">
        <v>241</v>
      </c>
      <c r="D157" s="51"/>
      <c r="E157" s="51"/>
      <c r="F157" s="101">
        <v>98</v>
      </c>
      <c r="G157" s="104">
        <v>80</v>
      </c>
      <c r="H157" s="48"/>
      <c r="I157" s="48"/>
      <c r="J157" s="103">
        <v>95</v>
      </c>
      <c r="K157" s="103">
        <v>77</v>
      </c>
      <c r="L157" s="21">
        <f>($D$166+D198+$D$207+D315+$D$333)-2*$J$206</f>
        <v>71.53400000000002</v>
      </c>
      <c r="M157" s="22" t="str">
        <f t="shared" si="28"/>
        <v>normal</v>
      </c>
      <c r="N157" s="21">
        <f>($D$166+D198+$D$207+D315+$D$333)</f>
        <v>89.194000000000017</v>
      </c>
      <c r="O157" s="23" t="e">
        <f>#REF!</f>
        <v>#REF!</v>
      </c>
      <c r="P157" s="21">
        <f t="shared" si="29"/>
        <v>71.53400000000002</v>
      </c>
      <c r="Q157" s="24">
        <f t="shared" si="30"/>
        <v>89.194000000000017</v>
      </c>
      <c r="R157" s="25">
        <f t="shared" si="31"/>
        <v>77</v>
      </c>
      <c r="S157" s="26">
        <f t="shared" si="32"/>
        <v>89.194000000000017</v>
      </c>
      <c r="T157" s="21">
        <f t="shared" si="33"/>
        <v>80.364000000000019</v>
      </c>
      <c r="U157" s="22" t="str">
        <f t="shared" si="34"/>
        <v>warning</v>
      </c>
      <c r="V157" s="27">
        <f t="shared" si="35"/>
        <v>71.53400000000002</v>
      </c>
      <c r="W157" s="22" t="str">
        <f t="shared" si="36"/>
        <v>normal</v>
      </c>
      <c r="X157" s="21">
        <f t="shared" si="37"/>
        <v>62.704000000000015</v>
      </c>
      <c r="Y157" s="28" t="str">
        <f t="shared" si="38"/>
        <v>normal</v>
      </c>
    </row>
    <row r="158" spans="3:25" ht="14.5" x14ac:dyDescent="0.35">
      <c r="C158" s="65" t="s">
        <v>242</v>
      </c>
      <c r="D158" s="51"/>
      <c r="E158" s="51"/>
      <c r="F158" s="101">
        <v>90</v>
      </c>
      <c r="G158" s="104">
        <v>73</v>
      </c>
      <c r="H158" s="48"/>
      <c r="I158" s="48"/>
      <c r="J158" s="103">
        <v>93</v>
      </c>
      <c r="K158" s="103">
        <v>72</v>
      </c>
      <c r="L158" s="21">
        <f>($D$166+D199+$D$207+D316+$D$333)-2*$J$206</f>
        <v>66.044000000000011</v>
      </c>
      <c r="M158" s="22" t="str">
        <f t="shared" si="28"/>
        <v>normal</v>
      </c>
      <c r="N158" s="21">
        <f>($D$166+D199+$D$207+D316+$D$333)</f>
        <v>83.704000000000008</v>
      </c>
      <c r="O158" s="23" t="e">
        <f>#REF!</f>
        <v>#REF!</v>
      </c>
      <c r="P158" s="21">
        <f t="shared" si="29"/>
        <v>66.044000000000011</v>
      </c>
      <c r="Q158" s="24">
        <f t="shared" si="30"/>
        <v>83.704000000000008</v>
      </c>
      <c r="R158" s="25">
        <f t="shared" si="31"/>
        <v>72</v>
      </c>
      <c r="S158" s="26">
        <f t="shared" si="32"/>
        <v>83.704000000000008</v>
      </c>
      <c r="T158" s="21">
        <f t="shared" si="33"/>
        <v>74.874000000000009</v>
      </c>
      <c r="U158" s="22" t="str">
        <f t="shared" si="34"/>
        <v>warning</v>
      </c>
      <c r="V158" s="27">
        <f t="shared" si="35"/>
        <v>66.044000000000011</v>
      </c>
      <c r="W158" s="22" t="str">
        <f t="shared" si="36"/>
        <v>normal</v>
      </c>
      <c r="X158" s="21">
        <f t="shared" si="37"/>
        <v>57.214000000000006</v>
      </c>
      <c r="Y158" s="28" t="str">
        <f t="shared" si="38"/>
        <v>normal</v>
      </c>
    </row>
    <row r="159" spans="3:25" ht="14.5" x14ac:dyDescent="0.35">
      <c r="C159" s="65" t="s">
        <v>243</v>
      </c>
      <c r="D159" s="51"/>
      <c r="E159" s="51"/>
      <c r="F159" s="101">
        <v>80</v>
      </c>
      <c r="G159" s="104">
        <v>78</v>
      </c>
      <c r="H159" s="48"/>
      <c r="I159" s="48"/>
      <c r="J159" s="103">
        <v>98</v>
      </c>
      <c r="K159" s="103">
        <v>67</v>
      </c>
      <c r="L159" s="21">
        <f>($D$166+D200+$D$207+D317+$D$333)-2*$J$206</f>
        <v>64.794000000000011</v>
      </c>
      <c r="M159" s="22" t="str">
        <f t="shared" si="28"/>
        <v>normal</v>
      </c>
      <c r="N159" s="21">
        <f>($D$166+D200+$D$207+D317+$D$333)</f>
        <v>82.454000000000008</v>
      </c>
      <c r="O159" s="23" t="e">
        <f>#REF!</f>
        <v>#REF!</v>
      </c>
      <c r="P159" s="21">
        <f t="shared" si="29"/>
        <v>64.794000000000011</v>
      </c>
      <c r="Q159" s="24">
        <f t="shared" si="30"/>
        <v>82.454000000000008</v>
      </c>
      <c r="R159" s="25">
        <f t="shared" si="31"/>
        <v>67</v>
      </c>
      <c r="S159" s="26">
        <f t="shared" si="32"/>
        <v>82.454000000000008</v>
      </c>
      <c r="T159" s="21">
        <f t="shared" si="33"/>
        <v>73.624000000000009</v>
      </c>
      <c r="U159" s="22" t="str">
        <f t="shared" si="34"/>
        <v>warning</v>
      </c>
      <c r="V159" s="27">
        <f t="shared" si="35"/>
        <v>64.794000000000011</v>
      </c>
      <c r="W159" s="22" t="str">
        <f t="shared" si="36"/>
        <v>normal</v>
      </c>
      <c r="X159" s="21">
        <f t="shared" si="37"/>
        <v>55.964000000000006</v>
      </c>
      <c r="Y159" s="28" t="str">
        <f t="shared" si="38"/>
        <v>normal</v>
      </c>
    </row>
    <row r="160" spans="3:25" ht="14.5" x14ac:dyDescent="0.35">
      <c r="C160" s="65" t="s">
        <v>244</v>
      </c>
      <c r="D160" s="51"/>
      <c r="E160" s="51"/>
      <c r="F160" s="101">
        <v>90</v>
      </c>
      <c r="G160" s="104">
        <v>72</v>
      </c>
      <c r="H160" s="48"/>
      <c r="I160" s="48"/>
      <c r="J160" s="103">
        <v>98</v>
      </c>
      <c r="K160" s="103">
        <v>70.5</v>
      </c>
      <c r="L160" s="21">
        <f>($D$166+D201+$D$207+D318+$D$333)-2*$J$206</f>
        <v>66.664000000000016</v>
      </c>
      <c r="M160" s="22" t="str">
        <f t="shared" si="28"/>
        <v>normal</v>
      </c>
      <c r="N160" s="21">
        <f>($D$166+D201+$D$207+D318+$D$333)</f>
        <v>84.324000000000012</v>
      </c>
      <c r="O160" s="23" t="e">
        <f>#REF!</f>
        <v>#REF!</v>
      </c>
      <c r="P160" s="21">
        <f t="shared" si="29"/>
        <v>66.664000000000016</v>
      </c>
      <c r="Q160" s="24">
        <f t="shared" si="30"/>
        <v>84.324000000000012</v>
      </c>
      <c r="R160" s="25">
        <f t="shared" si="31"/>
        <v>70.5</v>
      </c>
      <c r="S160" s="26">
        <f t="shared" si="32"/>
        <v>84.324000000000012</v>
      </c>
      <c r="T160" s="21">
        <f t="shared" si="33"/>
        <v>75.494000000000014</v>
      </c>
      <c r="U160" s="22" t="str">
        <f t="shared" si="34"/>
        <v>warning</v>
      </c>
      <c r="V160" s="27">
        <f t="shared" si="35"/>
        <v>66.664000000000016</v>
      </c>
      <c r="W160" s="22" t="str">
        <f t="shared" si="36"/>
        <v>normal</v>
      </c>
      <c r="X160" s="21">
        <f t="shared" si="37"/>
        <v>57.83400000000001</v>
      </c>
      <c r="Y160" s="28" t="str">
        <f t="shared" si="38"/>
        <v>normal</v>
      </c>
    </row>
    <row r="161" spans="3:27" ht="14.5" x14ac:dyDescent="0.35">
      <c r="C161" s="65" t="s">
        <v>245</v>
      </c>
      <c r="D161" s="51"/>
      <c r="E161" s="51"/>
      <c r="F161" s="101">
        <v>35</v>
      </c>
      <c r="G161" s="104">
        <v>59.5</v>
      </c>
      <c r="H161" s="48"/>
      <c r="I161" s="48"/>
      <c r="J161" s="103">
        <v>93</v>
      </c>
      <c r="K161" s="103">
        <v>63.5</v>
      </c>
      <c r="L161" s="21">
        <f>($D$166+D202+$D$207+D319+$D$333)-2*$J$206</f>
        <v>46.794000000000011</v>
      </c>
      <c r="M161" s="22" t="str">
        <f t="shared" si="28"/>
        <v>normal</v>
      </c>
      <c r="N161" s="21">
        <f>($D$166+D202+$D$207+D319+$D$333)</f>
        <v>64.454000000000008</v>
      </c>
      <c r="O161" s="23" t="e">
        <f>#REF!</f>
        <v>#REF!</v>
      </c>
      <c r="P161" s="21">
        <f t="shared" si="29"/>
        <v>46.794000000000011</v>
      </c>
      <c r="Q161" s="24">
        <f t="shared" si="30"/>
        <v>64.454000000000008</v>
      </c>
      <c r="R161" s="25">
        <f t="shared" si="31"/>
        <v>63.5</v>
      </c>
      <c r="S161" s="26">
        <f t="shared" si="32"/>
        <v>64.454000000000008</v>
      </c>
      <c r="T161" s="21">
        <f t="shared" si="33"/>
        <v>55.624000000000009</v>
      </c>
      <c r="U161" s="22" t="str">
        <f t="shared" si="34"/>
        <v>normal</v>
      </c>
      <c r="V161" s="27">
        <f t="shared" si="35"/>
        <v>46.794000000000011</v>
      </c>
      <c r="W161" s="22" t="str">
        <f t="shared" si="36"/>
        <v>normal</v>
      </c>
      <c r="X161" s="21">
        <f t="shared" si="37"/>
        <v>37.964000000000006</v>
      </c>
      <c r="Y161" s="28" t="str">
        <f t="shared" si="38"/>
        <v>normal</v>
      </c>
    </row>
    <row r="162" spans="3:27" ht="14.5" x14ac:dyDescent="0.35">
      <c r="C162" s="65" t="s">
        <v>246</v>
      </c>
      <c r="D162" s="51"/>
      <c r="E162" s="51"/>
      <c r="F162" s="101">
        <v>33</v>
      </c>
      <c r="G162" s="104">
        <v>55.5</v>
      </c>
      <c r="H162" s="48"/>
      <c r="I162" s="48"/>
      <c r="J162" s="103">
        <v>75</v>
      </c>
      <c r="K162" s="103">
        <v>44</v>
      </c>
      <c r="L162" s="21">
        <f>($D$166+D203+$D$207+D320+$D$333)-2*$J$206</f>
        <v>35.914000000000016</v>
      </c>
      <c r="M162" s="22" t="str">
        <f t="shared" si="28"/>
        <v>normal</v>
      </c>
      <c r="N162" s="21">
        <f>($D$166+D203+$D$207+D320+$D$333)</f>
        <v>53.574000000000012</v>
      </c>
      <c r="O162" s="23" t="e">
        <f>#REF!</f>
        <v>#REF!</v>
      </c>
      <c r="P162" s="21">
        <f t="shared" si="29"/>
        <v>35.914000000000016</v>
      </c>
      <c r="Q162" s="24">
        <f t="shared" si="30"/>
        <v>53.574000000000012</v>
      </c>
      <c r="R162" s="25">
        <f t="shared" si="31"/>
        <v>44</v>
      </c>
      <c r="S162" s="26">
        <f t="shared" si="32"/>
        <v>53.574000000000012</v>
      </c>
      <c r="T162" s="21">
        <f t="shared" si="33"/>
        <v>44.744000000000014</v>
      </c>
      <c r="U162" s="22" t="str">
        <f t="shared" si="34"/>
        <v>warning</v>
      </c>
      <c r="V162" s="27">
        <f t="shared" si="35"/>
        <v>35.914000000000016</v>
      </c>
      <c r="W162" s="22" t="str">
        <f t="shared" si="36"/>
        <v>normal</v>
      </c>
      <c r="X162" s="21">
        <f t="shared" si="37"/>
        <v>27.08400000000001</v>
      </c>
      <c r="Y162" s="28" t="str">
        <f t="shared" si="38"/>
        <v>normal</v>
      </c>
    </row>
    <row r="163" spans="3:27" ht="15" thickBot="1" x14ac:dyDescent="0.4">
      <c r="C163" s="65" t="s">
        <v>247</v>
      </c>
      <c r="D163" s="75"/>
      <c r="E163" s="75"/>
      <c r="F163" s="101">
        <v>5</v>
      </c>
      <c r="G163" s="104">
        <v>38</v>
      </c>
      <c r="H163" s="48"/>
      <c r="I163" s="48"/>
      <c r="J163" s="103">
        <v>18</v>
      </c>
      <c r="K163" s="103">
        <v>27</v>
      </c>
      <c r="L163" s="21">
        <f>($D$166+D204+$D$207+D321+$D$333)-2*$J$206</f>
        <v>6.0440000000000111</v>
      </c>
      <c r="M163" s="22" t="str">
        <f t="shared" si="28"/>
        <v>normal</v>
      </c>
      <c r="N163" s="21">
        <f>($D$166+D204+$D$207+D321+$D$333)</f>
        <v>23.704000000000011</v>
      </c>
      <c r="O163" s="23" t="e">
        <f>#REF!</f>
        <v>#REF!</v>
      </c>
      <c r="P163" s="21">
        <f t="shared" si="29"/>
        <v>6.0440000000000111</v>
      </c>
      <c r="Q163" s="24">
        <f t="shared" si="30"/>
        <v>23.704000000000011</v>
      </c>
      <c r="R163" s="25">
        <f t="shared" si="31"/>
        <v>27</v>
      </c>
      <c r="S163" s="26">
        <f t="shared" si="32"/>
        <v>23.704000000000011</v>
      </c>
      <c r="T163" s="21">
        <f t="shared" si="33"/>
        <v>14.874000000000011</v>
      </c>
      <c r="U163" s="22" t="str">
        <f t="shared" si="34"/>
        <v>normal</v>
      </c>
      <c r="V163" s="27">
        <f t="shared" si="35"/>
        <v>6.0440000000000111</v>
      </c>
      <c r="W163" s="22" t="str">
        <f t="shared" si="36"/>
        <v>normal</v>
      </c>
      <c r="X163" s="21">
        <f t="shared" si="37"/>
        <v>-2.7859999999999907</v>
      </c>
      <c r="Y163" s="28" t="str">
        <f t="shared" si="38"/>
        <v>normal</v>
      </c>
    </row>
    <row r="164" spans="3:27" s="10" customFormat="1" ht="15" thickBot="1" x14ac:dyDescent="0.4">
      <c r="C164" s="35"/>
      <c r="D164" s="36"/>
      <c r="E164" s="36"/>
      <c r="F164" s="36"/>
      <c r="G164" s="36"/>
      <c r="I164" s="11"/>
      <c r="J164" s="11"/>
      <c r="L164" s="37"/>
      <c r="O164" s="59" t="e">
        <f>AVERAGE(O126:O147)</f>
        <v>#REF!</v>
      </c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AA164" s="6"/>
    </row>
    <row r="165" spans="3:27" ht="15" thickTop="1" x14ac:dyDescent="0.35">
      <c r="C165" s="1" t="s">
        <v>49</v>
      </c>
      <c r="D165" s="1" t="s">
        <v>50</v>
      </c>
      <c r="E165" s="1" t="s">
        <v>51</v>
      </c>
      <c r="F165" s="1" t="s">
        <v>52</v>
      </c>
      <c r="G165" s="1" t="s">
        <v>53</v>
      </c>
      <c r="L165" s="10"/>
      <c r="M165" s="10"/>
      <c r="N165" s="10"/>
      <c r="U165" s="34"/>
      <c r="V165" s="34"/>
      <c r="W165" s="34"/>
      <c r="X165" s="34"/>
      <c r="Y165" s="34"/>
    </row>
    <row r="166" spans="3:27" ht="14.5" x14ac:dyDescent="0.35">
      <c r="C166" s="180" t="s">
        <v>102</v>
      </c>
      <c r="D166" s="181">
        <v>68.772000000000006</v>
      </c>
      <c r="E166" s="181">
        <v>0.41399999999999998</v>
      </c>
      <c r="F166" s="181">
        <v>166.3</v>
      </c>
      <c r="G166" s="181">
        <v>0</v>
      </c>
      <c r="H166" s="11"/>
      <c r="I166" s="11"/>
      <c r="J166" s="11"/>
      <c r="K166" s="11"/>
      <c r="L166" s="10"/>
      <c r="M166" s="10"/>
      <c r="N166" s="10"/>
      <c r="O166" s="10"/>
      <c r="P166" s="10"/>
      <c r="Q166" s="10"/>
    </row>
    <row r="167" spans="3:27" ht="14.5" x14ac:dyDescent="0.35">
      <c r="C167" s="200" t="s">
        <v>107</v>
      </c>
      <c r="D167" s="201">
        <v>-2.11</v>
      </c>
      <c r="E167" s="201">
        <v>2.52</v>
      </c>
      <c r="F167" s="201">
        <v>-0.84</v>
      </c>
      <c r="G167" s="201">
        <v>0.40400000000000003</v>
      </c>
      <c r="H167" s="11"/>
      <c r="I167" s="11"/>
      <c r="J167" s="11"/>
      <c r="K167" s="11"/>
    </row>
    <row r="168" spans="3:27" ht="14.5" x14ac:dyDescent="0.35">
      <c r="C168" s="105" t="s">
        <v>109</v>
      </c>
      <c r="D168" s="106">
        <v>2.06</v>
      </c>
      <c r="E168" s="106">
        <v>2.52</v>
      </c>
      <c r="F168" s="106">
        <v>0.82</v>
      </c>
      <c r="G168" s="106">
        <v>0.41299999999999998</v>
      </c>
      <c r="H168" s="11"/>
      <c r="I168" s="11"/>
      <c r="J168" s="11"/>
      <c r="K168" s="11"/>
      <c r="L168" s="10"/>
    </row>
    <row r="169" spans="3:27" ht="14.5" x14ac:dyDescent="0.35">
      <c r="C169" s="105" t="s">
        <v>111</v>
      </c>
      <c r="D169" s="106">
        <v>10.64</v>
      </c>
      <c r="E169" s="106">
        <v>2.52</v>
      </c>
      <c r="F169" s="106">
        <v>4.2300000000000004</v>
      </c>
      <c r="G169" s="106">
        <v>0</v>
      </c>
      <c r="H169" s="11"/>
      <c r="I169" s="11"/>
      <c r="J169" s="11"/>
      <c r="K169" s="11"/>
      <c r="L169" s="10"/>
    </row>
    <row r="170" spans="3:27" ht="14.5" x14ac:dyDescent="0.35">
      <c r="C170" s="105" t="s">
        <v>113</v>
      </c>
      <c r="D170" s="106">
        <v>8.81</v>
      </c>
      <c r="E170" s="106">
        <v>2.52</v>
      </c>
      <c r="F170" s="106">
        <v>3.5</v>
      </c>
      <c r="G170" s="106">
        <v>1E-3</v>
      </c>
      <c r="H170" s="11"/>
      <c r="I170" s="11"/>
      <c r="J170" s="11"/>
      <c r="K170" s="11"/>
      <c r="L170" s="10"/>
    </row>
    <row r="171" spans="3:27" ht="15.75" customHeight="1" x14ac:dyDescent="0.35">
      <c r="C171" s="105" t="s">
        <v>115</v>
      </c>
      <c r="D171" s="106">
        <v>-8.94</v>
      </c>
      <c r="E171" s="106">
        <v>2.52</v>
      </c>
      <c r="F171" s="106">
        <v>-3.55</v>
      </c>
      <c r="G171" s="106">
        <v>0</v>
      </c>
      <c r="H171" s="11"/>
      <c r="I171" s="11"/>
      <c r="J171" s="11"/>
      <c r="K171" s="11"/>
      <c r="L171" s="10"/>
    </row>
    <row r="172" spans="3:27" ht="15.75" customHeight="1" x14ac:dyDescent="0.35">
      <c r="C172" s="105" t="s">
        <v>116</v>
      </c>
      <c r="D172" s="106">
        <v>-26.15</v>
      </c>
      <c r="E172" s="106">
        <v>2.52</v>
      </c>
      <c r="F172" s="106">
        <v>-10.39</v>
      </c>
      <c r="G172" s="106">
        <v>0</v>
      </c>
      <c r="H172" s="11"/>
      <c r="I172" s="11"/>
      <c r="J172" s="11"/>
      <c r="K172" s="11"/>
    </row>
    <row r="173" spans="3:27" ht="15.75" customHeight="1" x14ac:dyDescent="0.35">
      <c r="C173" s="105" t="s">
        <v>118</v>
      </c>
      <c r="D173" s="106">
        <v>5.39</v>
      </c>
      <c r="E173" s="106">
        <v>2.52</v>
      </c>
      <c r="F173" s="106">
        <v>2.14</v>
      </c>
      <c r="G173" s="106">
        <v>3.3000000000000002E-2</v>
      </c>
      <c r="H173" s="11"/>
      <c r="I173" s="11"/>
      <c r="J173" s="11"/>
      <c r="K173" s="11"/>
    </row>
    <row r="174" spans="3:27" ht="15.75" customHeight="1" x14ac:dyDescent="0.35">
      <c r="C174" s="105" t="s">
        <v>120</v>
      </c>
      <c r="D174" s="106">
        <v>-32.020000000000003</v>
      </c>
      <c r="E174" s="106">
        <v>2.52</v>
      </c>
      <c r="F174" s="106">
        <v>-12.73</v>
      </c>
      <c r="G174" s="106">
        <v>0</v>
      </c>
      <c r="H174" s="11"/>
      <c r="I174" s="11"/>
      <c r="J174" s="11"/>
      <c r="K174" s="11"/>
    </row>
    <row r="175" spans="3:27" ht="15.75" customHeight="1" x14ac:dyDescent="0.35">
      <c r="C175" s="105" t="s">
        <v>122</v>
      </c>
      <c r="D175" s="106">
        <v>6.06</v>
      </c>
      <c r="E175" s="106">
        <v>2.52</v>
      </c>
      <c r="F175" s="106">
        <v>2.41</v>
      </c>
      <c r="G175" s="106">
        <v>1.7000000000000001E-2</v>
      </c>
      <c r="H175" s="11"/>
      <c r="I175" s="11"/>
      <c r="J175" s="11"/>
      <c r="K175" s="11"/>
    </row>
    <row r="176" spans="3:27" ht="15.75" customHeight="1" x14ac:dyDescent="0.35">
      <c r="C176" s="105" t="s">
        <v>124</v>
      </c>
      <c r="D176" s="106">
        <v>-12.4</v>
      </c>
      <c r="E176" s="106">
        <v>2.52</v>
      </c>
      <c r="F176" s="106">
        <v>-4.93</v>
      </c>
      <c r="G176" s="106">
        <v>0</v>
      </c>
    </row>
    <row r="177" spans="1:31" ht="15.75" customHeight="1" x14ac:dyDescent="0.35">
      <c r="C177" s="105" t="s">
        <v>125</v>
      </c>
      <c r="D177" s="106">
        <v>11.89</v>
      </c>
      <c r="E177" s="106">
        <v>2.52</v>
      </c>
      <c r="F177" s="106">
        <v>4.7300000000000004</v>
      </c>
      <c r="G177" s="106">
        <v>0</v>
      </c>
    </row>
    <row r="178" spans="1:31" ht="15.75" customHeight="1" x14ac:dyDescent="0.35">
      <c r="C178" s="105" t="s">
        <v>126</v>
      </c>
      <c r="D178" s="106">
        <v>11.27</v>
      </c>
      <c r="E178" s="106">
        <v>2.52</v>
      </c>
      <c r="F178" s="106">
        <v>4.4800000000000004</v>
      </c>
      <c r="G178" s="106">
        <v>0</v>
      </c>
    </row>
    <row r="179" spans="1:31" ht="15.75" customHeight="1" x14ac:dyDescent="0.35">
      <c r="C179" s="105" t="s">
        <v>127</v>
      </c>
      <c r="D179" s="106">
        <v>-1.65</v>
      </c>
      <c r="E179" s="106">
        <v>2.52</v>
      </c>
      <c r="F179" s="106">
        <v>-0.65</v>
      </c>
      <c r="G179" s="106">
        <v>0.51300000000000001</v>
      </c>
    </row>
    <row r="180" spans="1:31" ht="15.75" customHeight="1" x14ac:dyDescent="0.35">
      <c r="C180" s="105" t="s">
        <v>128</v>
      </c>
      <c r="D180" s="106">
        <v>-10.65</v>
      </c>
      <c r="E180" s="106">
        <v>2.52</v>
      </c>
      <c r="F180" s="106">
        <v>-4.2300000000000004</v>
      </c>
      <c r="G180" s="106">
        <v>0</v>
      </c>
    </row>
    <row r="181" spans="1:31" ht="15.75" customHeight="1" x14ac:dyDescent="0.35">
      <c r="C181" s="105" t="s">
        <v>129</v>
      </c>
      <c r="D181" s="106">
        <v>19.059999999999999</v>
      </c>
      <c r="E181" s="106">
        <v>2.52</v>
      </c>
      <c r="F181" s="106">
        <v>7.58</v>
      </c>
      <c r="G181" s="106">
        <v>0</v>
      </c>
    </row>
    <row r="182" spans="1:31" ht="15.75" customHeight="1" x14ac:dyDescent="0.35">
      <c r="C182" s="105" t="s">
        <v>130</v>
      </c>
      <c r="D182" s="106">
        <v>15.06</v>
      </c>
      <c r="E182" s="106">
        <v>2.52</v>
      </c>
      <c r="F182" s="106">
        <v>5.99</v>
      </c>
      <c r="G182" s="106">
        <v>0</v>
      </c>
    </row>
    <row r="183" spans="1:31" ht="15.75" customHeight="1" x14ac:dyDescent="0.35">
      <c r="C183" s="105" t="s">
        <v>131</v>
      </c>
      <c r="D183" s="106">
        <v>-0.02</v>
      </c>
      <c r="E183" s="106">
        <v>2.52</v>
      </c>
      <c r="F183" s="106">
        <v>-0.01</v>
      </c>
      <c r="G183" s="106">
        <v>0.99299999999999999</v>
      </c>
    </row>
    <row r="184" spans="1:31" ht="15.75" customHeight="1" x14ac:dyDescent="0.35">
      <c r="C184" s="105" t="s">
        <v>132</v>
      </c>
      <c r="D184" s="106">
        <v>13.1</v>
      </c>
      <c r="E184" s="106">
        <v>2.52</v>
      </c>
      <c r="F184" s="106">
        <v>5.21</v>
      </c>
      <c r="G184" s="106">
        <v>0</v>
      </c>
    </row>
    <row r="185" spans="1:31" s="10" customFormat="1" ht="15.75" customHeight="1" x14ac:dyDescent="0.35">
      <c r="A185" s="11"/>
      <c r="B185" s="11"/>
      <c r="C185" s="105" t="s">
        <v>133</v>
      </c>
      <c r="D185" s="106">
        <v>-26.36</v>
      </c>
      <c r="E185" s="106">
        <v>2.52</v>
      </c>
      <c r="F185" s="106">
        <v>-10.48</v>
      </c>
      <c r="G185" s="106">
        <v>0</v>
      </c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7"/>
      <c r="AB185" s="11"/>
      <c r="AC185" s="11"/>
      <c r="AD185" s="11"/>
      <c r="AE185" s="11"/>
    </row>
    <row r="186" spans="1:31" s="10" customFormat="1" ht="15.75" customHeight="1" x14ac:dyDescent="0.35">
      <c r="A186" s="11"/>
      <c r="B186" s="11"/>
      <c r="C186" s="105" t="s">
        <v>134</v>
      </c>
      <c r="D186" s="106">
        <v>14.06</v>
      </c>
      <c r="E186" s="106">
        <v>2.52</v>
      </c>
      <c r="F186" s="106">
        <v>5.59</v>
      </c>
      <c r="G186" s="106">
        <v>0</v>
      </c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7"/>
      <c r="AB186" s="11"/>
      <c r="AC186" s="11"/>
      <c r="AD186" s="11"/>
      <c r="AE186" s="11"/>
    </row>
    <row r="187" spans="1:31" s="10" customFormat="1" ht="15.75" customHeight="1" x14ac:dyDescent="0.35">
      <c r="A187" s="11"/>
      <c r="B187" s="11"/>
      <c r="C187" s="105" t="s">
        <v>135</v>
      </c>
      <c r="D187" s="106">
        <v>-8.94</v>
      </c>
      <c r="E187" s="106">
        <v>2.52</v>
      </c>
      <c r="F187" s="106">
        <v>-3.55</v>
      </c>
      <c r="G187" s="106">
        <v>0</v>
      </c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7"/>
      <c r="AB187" s="11"/>
      <c r="AC187" s="11"/>
      <c r="AD187" s="11"/>
      <c r="AE187" s="11"/>
    </row>
    <row r="188" spans="1:31" s="10" customFormat="1" ht="15.75" customHeight="1" x14ac:dyDescent="0.35">
      <c r="A188" s="11"/>
      <c r="B188" s="11"/>
      <c r="C188" s="105" t="s">
        <v>250</v>
      </c>
      <c r="D188" s="106">
        <v>4.5199999999999996</v>
      </c>
      <c r="E188" s="106">
        <v>2.52</v>
      </c>
      <c r="F188" s="106">
        <v>1.8</v>
      </c>
      <c r="G188" s="106">
        <v>7.3999999999999996E-2</v>
      </c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7"/>
      <c r="AB188" s="11"/>
      <c r="AC188" s="11"/>
      <c r="AD188" s="11"/>
      <c r="AE188" s="11"/>
    </row>
    <row r="189" spans="1:31" s="10" customFormat="1" ht="15.75" customHeight="1" x14ac:dyDescent="0.35">
      <c r="A189" s="11"/>
      <c r="B189" s="11"/>
      <c r="C189" s="105" t="s">
        <v>251</v>
      </c>
      <c r="D189" s="106">
        <v>14.31</v>
      </c>
      <c r="E189" s="106">
        <v>2.52</v>
      </c>
      <c r="F189" s="106">
        <v>5.69</v>
      </c>
      <c r="G189" s="106">
        <v>0</v>
      </c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7"/>
      <c r="AB189" s="11"/>
      <c r="AC189" s="11"/>
      <c r="AD189" s="11"/>
      <c r="AE189" s="11"/>
    </row>
    <row r="190" spans="1:31" s="10" customFormat="1" ht="15.75" customHeight="1" x14ac:dyDescent="0.35">
      <c r="A190" s="11"/>
      <c r="B190" s="11"/>
      <c r="C190" s="105" t="s">
        <v>252</v>
      </c>
      <c r="D190" s="106">
        <v>7.14</v>
      </c>
      <c r="E190" s="106">
        <v>2.52</v>
      </c>
      <c r="F190" s="106">
        <v>2.84</v>
      </c>
      <c r="G190" s="106">
        <v>5.0000000000000001E-3</v>
      </c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7"/>
      <c r="AB190" s="11"/>
      <c r="AC190" s="11"/>
      <c r="AD190" s="11"/>
      <c r="AE190" s="11"/>
    </row>
    <row r="191" spans="1:31" s="10" customFormat="1" ht="15.75" customHeight="1" x14ac:dyDescent="0.35">
      <c r="A191" s="11"/>
      <c r="B191" s="11"/>
      <c r="C191" s="105" t="s">
        <v>253</v>
      </c>
      <c r="D191" s="106">
        <v>0.31</v>
      </c>
      <c r="E191" s="106">
        <v>2.52</v>
      </c>
      <c r="F191" s="106">
        <v>0.12</v>
      </c>
      <c r="G191" s="106">
        <v>0.90200000000000002</v>
      </c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7"/>
      <c r="AB191" s="11"/>
      <c r="AC191" s="11"/>
      <c r="AD191" s="11"/>
      <c r="AE191" s="11"/>
    </row>
    <row r="192" spans="1:31" s="10" customFormat="1" ht="15.75" customHeight="1" x14ac:dyDescent="0.35">
      <c r="A192" s="11"/>
      <c r="B192" s="11"/>
      <c r="C192" s="105" t="s">
        <v>254</v>
      </c>
      <c r="D192" s="106">
        <v>-29.19</v>
      </c>
      <c r="E192" s="106">
        <v>2.52</v>
      </c>
      <c r="F192" s="106">
        <v>-11.6</v>
      </c>
      <c r="G192" s="106">
        <v>0</v>
      </c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7"/>
      <c r="AB192" s="11"/>
      <c r="AC192" s="11"/>
      <c r="AD192" s="11"/>
      <c r="AE192" s="11"/>
    </row>
    <row r="193" spans="1:31" s="10" customFormat="1" ht="15.75" customHeight="1" x14ac:dyDescent="0.35">
      <c r="A193" s="11"/>
      <c r="B193" s="11"/>
      <c r="C193" s="105" t="s">
        <v>255</v>
      </c>
      <c r="D193" s="106">
        <v>6.35</v>
      </c>
      <c r="E193" s="106">
        <v>2.52</v>
      </c>
      <c r="F193" s="106">
        <v>2.5299999999999998</v>
      </c>
      <c r="G193" s="106">
        <v>1.2E-2</v>
      </c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7"/>
      <c r="AB193" s="11"/>
      <c r="AC193" s="11"/>
      <c r="AD193" s="11"/>
      <c r="AE193" s="11"/>
    </row>
    <row r="194" spans="1:31" s="10" customFormat="1" ht="15.75" customHeight="1" x14ac:dyDescent="0.35">
      <c r="A194" s="11"/>
      <c r="B194" s="11"/>
      <c r="C194" s="105" t="s">
        <v>256</v>
      </c>
      <c r="D194" s="106">
        <v>13.89</v>
      </c>
      <c r="E194" s="106">
        <v>2.52</v>
      </c>
      <c r="F194" s="106">
        <v>5.52</v>
      </c>
      <c r="G194" s="106">
        <v>0</v>
      </c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7"/>
      <c r="AB194" s="11"/>
      <c r="AC194" s="11"/>
      <c r="AD194" s="11"/>
      <c r="AE194" s="11"/>
    </row>
    <row r="195" spans="1:31" s="10" customFormat="1" ht="15.75" customHeight="1" x14ac:dyDescent="0.35">
      <c r="A195" s="11"/>
      <c r="B195" s="11"/>
      <c r="C195" s="105" t="s">
        <v>257</v>
      </c>
      <c r="D195" s="106">
        <v>11.69</v>
      </c>
      <c r="E195" s="106">
        <v>2.52</v>
      </c>
      <c r="F195" s="106">
        <v>4.6500000000000004</v>
      </c>
      <c r="G195" s="106">
        <v>0</v>
      </c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7"/>
      <c r="AB195" s="11"/>
      <c r="AC195" s="11"/>
      <c r="AD195" s="11"/>
      <c r="AE195" s="11"/>
    </row>
    <row r="196" spans="1:31" s="10" customFormat="1" ht="15.75" customHeight="1" x14ac:dyDescent="0.35">
      <c r="A196" s="11"/>
      <c r="B196" s="11"/>
      <c r="C196" s="105" t="s">
        <v>258</v>
      </c>
      <c r="D196" s="106">
        <v>12.64</v>
      </c>
      <c r="E196" s="106">
        <v>2.52</v>
      </c>
      <c r="F196" s="106">
        <v>5.03</v>
      </c>
      <c r="G196" s="106">
        <v>0</v>
      </c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7"/>
      <c r="AB196" s="11"/>
      <c r="AC196" s="11"/>
      <c r="AD196" s="11"/>
      <c r="AE196" s="11"/>
    </row>
    <row r="197" spans="1:31" s="10" customFormat="1" ht="15.75" customHeight="1" x14ac:dyDescent="0.35">
      <c r="A197" s="11"/>
      <c r="B197" s="11"/>
      <c r="C197" s="105" t="s">
        <v>259</v>
      </c>
      <c r="D197" s="106">
        <v>12.6</v>
      </c>
      <c r="E197" s="106">
        <v>2.52</v>
      </c>
      <c r="F197" s="106">
        <v>5.01</v>
      </c>
      <c r="G197" s="106">
        <v>0</v>
      </c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7"/>
      <c r="AB197" s="11"/>
      <c r="AC197" s="11"/>
      <c r="AD197" s="11"/>
      <c r="AE197" s="11"/>
    </row>
    <row r="198" spans="1:31" s="10" customFormat="1" ht="15.75" customHeight="1" x14ac:dyDescent="0.35">
      <c r="A198" s="11"/>
      <c r="B198" s="11"/>
      <c r="C198" s="105" t="s">
        <v>260</v>
      </c>
      <c r="D198" s="106">
        <v>18.14</v>
      </c>
      <c r="E198" s="106">
        <v>2.52</v>
      </c>
      <c r="F198" s="106">
        <v>7.21</v>
      </c>
      <c r="G198" s="106">
        <v>0</v>
      </c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7"/>
      <c r="AB198" s="11"/>
      <c r="AC198" s="11"/>
      <c r="AD198" s="11"/>
      <c r="AE198" s="11"/>
    </row>
    <row r="199" spans="1:31" s="10" customFormat="1" ht="15.75" customHeight="1" x14ac:dyDescent="0.35">
      <c r="A199" s="11"/>
      <c r="B199" s="11"/>
      <c r="C199" s="105" t="s">
        <v>261</v>
      </c>
      <c r="D199" s="106">
        <v>7.02</v>
      </c>
      <c r="E199" s="106">
        <v>2.52</v>
      </c>
      <c r="F199" s="106">
        <v>2.79</v>
      </c>
      <c r="G199" s="106">
        <v>6.0000000000000001E-3</v>
      </c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7"/>
      <c r="AB199" s="11"/>
      <c r="AC199" s="11"/>
      <c r="AD199" s="11"/>
      <c r="AE199" s="11"/>
    </row>
    <row r="200" spans="1:31" s="10" customFormat="1" ht="15.75" customHeight="1" x14ac:dyDescent="0.35">
      <c r="A200" s="11"/>
      <c r="B200" s="11"/>
      <c r="C200" s="105" t="s">
        <v>262</v>
      </c>
      <c r="D200" s="106">
        <v>5.27</v>
      </c>
      <c r="E200" s="106">
        <v>2.52</v>
      </c>
      <c r="F200" s="106">
        <v>2.09</v>
      </c>
      <c r="G200" s="106">
        <v>3.6999999999999998E-2</v>
      </c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7"/>
      <c r="AB200" s="11"/>
      <c r="AC200" s="11"/>
      <c r="AD200" s="11"/>
      <c r="AE200" s="11"/>
    </row>
    <row r="201" spans="1:31" s="10" customFormat="1" ht="15.75" customHeight="1" x14ac:dyDescent="0.35">
      <c r="A201" s="11"/>
      <c r="B201" s="11"/>
      <c r="C201" s="105" t="s">
        <v>263</v>
      </c>
      <c r="D201" s="106">
        <v>6.27</v>
      </c>
      <c r="E201" s="106">
        <v>2.52</v>
      </c>
      <c r="F201" s="106">
        <v>2.4900000000000002</v>
      </c>
      <c r="G201" s="106">
        <v>1.2999999999999999E-2</v>
      </c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7"/>
      <c r="AB201" s="11"/>
      <c r="AC201" s="11"/>
      <c r="AD201" s="11"/>
      <c r="AE201" s="11"/>
    </row>
    <row r="202" spans="1:31" s="10" customFormat="1" ht="15.75" customHeight="1" x14ac:dyDescent="0.35">
      <c r="A202" s="11"/>
      <c r="B202" s="11"/>
      <c r="C202" s="105" t="s">
        <v>341</v>
      </c>
      <c r="D202" s="106">
        <v>-11.52</v>
      </c>
      <c r="E202" s="106">
        <v>2.52</v>
      </c>
      <c r="F202" s="106">
        <v>-4.58</v>
      </c>
      <c r="G202" s="106">
        <v>0</v>
      </c>
      <c r="H202" s="11"/>
      <c r="I202" s="11"/>
      <c r="J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7"/>
      <c r="AB202" s="11"/>
      <c r="AC202" s="11"/>
      <c r="AD202" s="11"/>
      <c r="AE202" s="11"/>
    </row>
    <row r="203" spans="1:31" s="10" customFormat="1" ht="15.75" customHeight="1" x14ac:dyDescent="0.35">
      <c r="A203" s="11"/>
      <c r="B203" s="11"/>
      <c r="C203" s="105" t="s">
        <v>342</v>
      </c>
      <c r="D203" s="106">
        <v>-21.44</v>
      </c>
      <c r="E203" s="106">
        <v>2.52</v>
      </c>
      <c r="F203" s="106">
        <v>-8.52</v>
      </c>
      <c r="G203" s="106">
        <v>0</v>
      </c>
      <c r="H203" s="11"/>
      <c r="I203" s="11"/>
      <c r="J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7"/>
      <c r="AB203" s="11"/>
      <c r="AC203" s="11"/>
      <c r="AD203" s="11"/>
      <c r="AE203" s="11"/>
    </row>
    <row r="204" spans="1:31" s="10" customFormat="1" ht="15.75" customHeight="1" x14ac:dyDescent="0.35">
      <c r="A204" s="11"/>
      <c r="B204" s="11"/>
      <c r="C204" s="105" t="s">
        <v>343</v>
      </c>
      <c r="D204" s="106">
        <v>-46.23</v>
      </c>
      <c r="E204" s="106">
        <v>2.52</v>
      </c>
      <c r="F204" s="106">
        <v>-18.38</v>
      </c>
      <c r="G204" s="106">
        <v>0</v>
      </c>
      <c r="I204" s="40" t="s">
        <v>56</v>
      </c>
      <c r="J204" s="97">
        <v>0.91600000000000004</v>
      </c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7"/>
      <c r="AB204" s="11"/>
      <c r="AC204" s="11"/>
      <c r="AD204" s="11"/>
      <c r="AE204" s="11"/>
    </row>
    <row r="205" spans="1:31" s="10" customFormat="1" ht="25" customHeight="1" x14ac:dyDescent="0.35">
      <c r="A205" s="11"/>
      <c r="B205" s="11"/>
      <c r="C205" s="109" t="s">
        <v>136</v>
      </c>
      <c r="D205" s="108">
        <v>2.044</v>
      </c>
      <c r="E205" s="108">
        <v>0.58499999999999996</v>
      </c>
      <c r="F205" s="108">
        <v>3.49</v>
      </c>
      <c r="G205" s="108">
        <v>1E-3</v>
      </c>
      <c r="I205" s="40" t="s">
        <v>58</v>
      </c>
      <c r="J205" s="97">
        <v>0.82799999999999996</v>
      </c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7"/>
      <c r="AB205" s="11"/>
      <c r="AC205" s="11"/>
      <c r="AD205" s="11"/>
      <c r="AE205" s="11"/>
    </row>
    <row r="206" spans="1:31" ht="27.65" customHeight="1" x14ac:dyDescent="0.35">
      <c r="C206" s="88" t="s">
        <v>137</v>
      </c>
      <c r="D206" s="177">
        <v>-6.226</v>
      </c>
      <c r="E206" s="177">
        <v>0.58499999999999996</v>
      </c>
      <c r="F206" s="177">
        <v>-10.65</v>
      </c>
      <c r="G206" s="177">
        <v>0</v>
      </c>
      <c r="I206" s="96" t="s">
        <v>60</v>
      </c>
      <c r="J206" s="202">
        <v>8.83</v>
      </c>
    </row>
    <row r="207" spans="1:31" ht="42" customHeight="1" x14ac:dyDescent="0.35">
      <c r="C207" s="178" t="s">
        <v>138</v>
      </c>
      <c r="D207" s="179">
        <v>4.1820000000000004</v>
      </c>
      <c r="E207" s="179">
        <v>0.58499999999999996</v>
      </c>
      <c r="F207" s="179">
        <v>7.15</v>
      </c>
      <c r="G207" s="179">
        <v>0</v>
      </c>
      <c r="I207" s="40" t="s">
        <v>62</v>
      </c>
      <c r="J207" s="40"/>
    </row>
    <row r="208" spans="1:31" ht="15.75" customHeight="1" x14ac:dyDescent="0.35">
      <c r="C208" s="107" t="s">
        <v>139</v>
      </c>
      <c r="D208" s="108">
        <v>9.66</v>
      </c>
      <c r="E208" s="108">
        <v>3.56</v>
      </c>
      <c r="F208" s="108">
        <v>2.72</v>
      </c>
      <c r="G208" s="108">
        <v>7.0000000000000001E-3</v>
      </c>
      <c r="I208" s="40" t="s">
        <v>64</v>
      </c>
      <c r="J208" s="40"/>
    </row>
    <row r="209" spans="1:27" ht="37.25" customHeight="1" x14ac:dyDescent="0.35">
      <c r="C209" s="105" t="s">
        <v>142</v>
      </c>
      <c r="D209" s="106">
        <v>3.75</v>
      </c>
      <c r="E209" s="106">
        <v>3.56</v>
      </c>
      <c r="F209" s="106">
        <v>1.05</v>
      </c>
      <c r="G209" s="106">
        <v>0.29299999999999998</v>
      </c>
    </row>
    <row r="210" spans="1:27" ht="34.75" customHeight="1" x14ac:dyDescent="0.35">
      <c r="C210" s="105" t="s">
        <v>145</v>
      </c>
      <c r="D210" s="106">
        <v>4.29</v>
      </c>
      <c r="E210" s="106">
        <v>3.56</v>
      </c>
      <c r="F210" s="106">
        <v>1.21</v>
      </c>
      <c r="G210" s="106">
        <v>0.22900000000000001</v>
      </c>
    </row>
    <row r="211" spans="1:27" ht="15.75" customHeight="1" x14ac:dyDescent="0.35">
      <c r="C211" s="105" t="s">
        <v>148</v>
      </c>
      <c r="D211" s="106">
        <v>0</v>
      </c>
      <c r="E211" s="106">
        <v>3.56</v>
      </c>
      <c r="F211" s="106">
        <v>0</v>
      </c>
      <c r="G211" s="106">
        <v>1</v>
      </c>
    </row>
    <row r="212" spans="1:27" ht="15.75" customHeight="1" x14ac:dyDescent="0.35">
      <c r="C212" s="105" t="s">
        <v>151</v>
      </c>
      <c r="D212" s="106">
        <v>11.87</v>
      </c>
      <c r="E212" s="106">
        <v>3.56</v>
      </c>
      <c r="F212" s="106">
        <v>3.34</v>
      </c>
      <c r="G212" s="106">
        <v>1E-3</v>
      </c>
    </row>
    <row r="213" spans="1:27" s="10" customFormat="1" ht="15.75" customHeight="1" x14ac:dyDescent="0.35">
      <c r="A213" s="11"/>
      <c r="B213" s="11"/>
      <c r="C213" s="105" t="s">
        <v>154</v>
      </c>
      <c r="D213" s="106">
        <v>1.08</v>
      </c>
      <c r="E213" s="106">
        <v>3.56</v>
      </c>
      <c r="F213" s="106">
        <v>0.3</v>
      </c>
      <c r="G213" s="106">
        <v>0.76100000000000001</v>
      </c>
      <c r="L213" s="11"/>
      <c r="M213" s="11"/>
      <c r="N213" s="11"/>
      <c r="O213" s="11"/>
      <c r="P213" s="11"/>
      <c r="Q213" s="11"/>
      <c r="AA213" s="6"/>
    </row>
    <row r="214" spans="1:27" s="10" customFormat="1" ht="15.75" customHeight="1" x14ac:dyDescent="0.35">
      <c r="A214" s="11"/>
      <c r="B214" s="11"/>
      <c r="C214" s="105" t="s">
        <v>157</v>
      </c>
      <c r="D214" s="106">
        <v>-10.09</v>
      </c>
      <c r="E214" s="106">
        <v>3.56</v>
      </c>
      <c r="F214" s="106">
        <v>-2.84</v>
      </c>
      <c r="G214" s="106">
        <v>5.0000000000000001E-3</v>
      </c>
      <c r="L214" s="11"/>
      <c r="M214" s="11"/>
      <c r="N214" s="11"/>
      <c r="O214" s="11"/>
      <c r="P214" s="11"/>
      <c r="Q214" s="11"/>
      <c r="AA214" s="6"/>
    </row>
    <row r="215" spans="1:27" s="10" customFormat="1" ht="15.75" customHeight="1" x14ac:dyDescent="0.35">
      <c r="A215" s="11"/>
      <c r="B215" s="11"/>
      <c r="C215" s="105" t="s">
        <v>160</v>
      </c>
      <c r="D215" s="106">
        <v>-7.79</v>
      </c>
      <c r="E215" s="106">
        <v>3.56</v>
      </c>
      <c r="F215" s="106">
        <v>-2.19</v>
      </c>
      <c r="G215" s="106">
        <v>0.03</v>
      </c>
      <c r="L215" s="11"/>
      <c r="M215" s="11"/>
      <c r="N215" s="11"/>
      <c r="O215" s="11"/>
      <c r="P215" s="11"/>
      <c r="Q215" s="11"/>
      <c r="AA215" s="6"/>
    </row>
    <row r="216" spans="1:27" s="10" customFormat="1" ht="15.75" customHeight="1" x14ac:dyDescent="0.35">
      <c r="A216" s="11"/>
      <c r="B216" s="11"/>
      <c r="C216" s="105" t="s">
        <v>163</v>
      </c>
      <c r="D216" s="106">
        <v>5.87</v>
      </c>
      <c r="E216" s="106">
        <v>3.56</v>
      </c>
      <c r="F216" s="106">
        <v>1.65</v>
      </c>
      <c r="G216" s="106">
        <v>0.1</v>
      </c>
      <c r="I216" s="11"/>
      <c r="J216" s="11"/>
      <c r="K216" s="11"/>
      <c r="L216" s="11"/>
      <c r="M216" s="11"/>
      <c r="N216" s="11"/>
      <c r="O216" s="11"/>
      <c r="P216" s="11"/>
      <c r="Q216" s="11"/>
      <c r="AA216" s="6"/>
    </row>
    <row r="217" spans="1:27" s="10" customFormat="1" ht="15.75" customHeight="1" x14ac:dyDescent="0.35">
      <c r="A217" s="11"/>
      <c r="B217" s="11"/>
      <c r="C217" s="105" t="s">
        <v>166</v>
      </c>
      <c r="D217" s="106">
        <v>-0.42</v>
      </c>
      <c r="E217" s="106">
        <v>3.56</v>
      </c>
      <c r="F217" s="106">
        <v>-0.12</v>
      </c>
      <c r="G217" s="106">
        <v>0.90600000000000003</v>
      </c>
      <c r="I217" s="11"/>
      <c r="J217" s="11"/>
      <c r="K217" s="11"/>
      <c r="L217" s="11"/>
      <c r="M217" s="11"/>
      <c r="N217" s="11"/>
      <c r="O217" s="11"/>
      <c r="P217" s="11"/>
      <c r="Q217" s="11"/>
      <c r="AA217" s="6"/>
    </row>
    <row r="218" spans="1:27" s="10" customFormat="1" ht="15.75" customHeight="1" x14ac:dyDescent="0.35">
      <c r="A218" s="11"/>
      <c r="B218" s="11"/>
      <c r="C218" s="105" t="s">
        <v>169</v>
      </c>
      <c r="D218" s="106">
        <v>-1.0900000000000001</v>
      </c>
      <c r="E218" s="106">
        <v>3.56</v>
      </c>
      <c r="F218" s="106">
        <v>-0.31</v>
      </c>
      <c r="G218" s="106">
        <v>0.76100000000000001</v>
      </c>
      <c r="I218" s="11"/>
      <c r="J218" s="11"/>
      <c r="K218" s="11"/>
      <c r="L218" s="11"/>
      <c r="M218" s="11"/>
      <c r="N218" s="11"/>
      <c r="O218" s="11"/>
      <c r="P218" s="11"/>
      <c r="Q218" s="11"/>
      <c r="AA218" s="6"/>
    </row>
    <row r="219" spans="1:27" s="10" customFormat="1" ht="15.75" customHeight="1" x14ac:dyDescent="0.35">
      <c r="A219" s="11"/>
      <c r="B219" s="11"/>
      <c r="C219" s="105" t="s">
        <v>172</v>
      </c>
      <c r="D219" s="106">
        <v>0.16</v>
      </c>
      <c r="E219" s="106">
        <v>3.56</v>
      </c>
      <c r="F219" s="106">
        <v>0.05</v>
      </c>
      <c r="G219" s="106">
        <v>0.96299999999999997</v>
      </c>
      <c r="I219" s="11"/>
      <c r="J219" s="11"/>
      <c r="K219" s="11"/>
      <c r="L219" s="11"/>
      <c r="M219" s="11"/>
      <c r="N219" s="11"/>
      <c r="O219" s="11"/>
      <c r="P219" s="11"/>
      <c r="Q219" s="11"/>
      <c r="AA219" s="6"/>
    </row>
    <row r="220" spans="1:27" s="10" customFormat="1" ht="15.75" customHeight="1" x14ac:dyDescent="0.35">
      <c r="A220" s="11"/>
      <c r="B220" s="11"/>
      <c r="C220" s="105" t="s">
        <v>175</v>
      </c>
      <c r="D220" s="106">
        <v>-5.79</v>
      </c>
      <c r="E220" s="106">
        <v>3.56</v>
      </c>
      <c r="F220" s="106">
        <v>-1.63</v>
      </c>
      <c r="G220" s="106">
        <v>0.105</v>
      </c>
      <c r="I220" s="11"/>
      <c r="J220" s="11"/>
      <c r="K220" s="11"/>
      <c r="L220" s="11"/>
      <c r="M220" s="11"/>
      <c r="N220" s="11"/>
      <c r="O220" s="11"/>
      <c r="P220" s="11"/>
      <c r="Q220" s="11"/>
      <c r="AA220" s="6"/>
    </row>
    <row r="221" spans="1:27" s="10" customFormat="1" ht="15.75" customHeight="1" x14ac:dyDescent="0.35">
      <c r="A221" s="11"/>
      <c r="B221" s="11"/>
      <c r="C221" s="105" t="s">
        <v>178</v>
      </c>
      <c r="D221" s="106">
        <v>-7.92</v>
      </c>
      <c r="E221" s="106">
        <v>3.56</v>
      </c>
      <c r="F221" s="106">
        <v>-2.23</v>
      </c>
      <c r="G221" s="106">
        <v>2.7E-2</v>
      </c>
      <c r="I221" s="11"/>
      <c r="J221" s="11"/>
      <c r="K221" s="11"/>
      <c r="L221" s="11"/>
      <c r="M221" s="11"/>
      <c r="N221" s="11"/>
      <c r="O221" s="11"/>
      <c r="P221" s="11"/>
      <c r="Q221" s="11"/>
      <c r="AA221" s="6"/>
    </row>
    <row r="222" spans="1:27" s="10" customFormat="1" ht="15.75" customHeight="1" x14ac:dyDescent="0.35">
      <c r="A222" s="11"/>
      <c r="B222" s="11"/>
      <c r="C222" s="105" t="s">
        <v>181</v>
      </c>
      <c r="D222" s="106">
        <v>-2.38</v>
      </c>
      <c r="E222" s="106">
        <v>3.56</v>
      </c>
      <c r="F222" s="106">
        <v>-0.67</v>
      </c>
      <c r="G222" s="106">
        <v>0.505</v>
      </c>
      <c r="I222" s="11"/>
      <c r="J222" s="11"/>
      <c r="K222" s="11"/>
      <c r="L222" s="11"/>
      <c r="M222" s="11"/>
      <c r="N222" s="11"/>
      <c r="O222" s="11"/>
      <c r="P222" s="11"/>
      <c r="Q222" s="11"/>
      <c r="AA222" s="6"/>
    </row>
    <row r="223" spans="1:27" s="10" customFormat="1" ht="15.75" customHeight="1" x14ac:dyDescent="0.35">
      <c r="A223" s="11"/>
      <c r="B223" s="11"/>
      <c r="C223" s="105" t="s">
        <v>184</v>
      </c>
      <c r="D223" s="106">
        <v>1.75</v>
      </c>
      <c r="E223" s="106">
        <v>3.56</v>
      </c>
      <c r="F223" s="106">
        <v>0.49</v>
      </c>
      <c r="G223" s="106">
        <v>0.624</v>
      </c>
      <c r="I223" s="11"/>
      <c r="J223" s="11"/>
      <c r="K223" s="11"/>
      <c r="L223" s="11"/>
      <c r="M223" s="11"/>
      <c r="N223" s="11"/>
      <c r="O223" s="11"/>
      <c r="P223" s="11"/>
      <c r="Q223" s="11"/>
      <c r="AA223" s="6"/>
    </row>
    <row r="224" spans="1:27" s="10" customFormat="1" ht="15.75" customHeight="1" x14ac:dyDescent="0.35">
      <c r="A224" s="11"/>
      <c r="B224" s="11"/>
      <c r="C224" s="105" t="s">
        <v>187</v>
      </c>
      <c r="D224" s="106">
        <v>-2.67</v>
      </c>
      <c r="E224" s="106">
        <v>3.56</v>
      </c>
      <c r="F224" s="106">
        <v>-0.75</v>
      </c>
      <c r="G224" s="106">
        <v>0.45400000000000001</v>
      </c>
      <c r="I224" s="11"/>
      <c r="J224" s="11"/>
      <c r="K224" s="11"/>
      <c r="L224" s="11"/>
      <c r="M224" s="11"/>
      <c r="N224" s="11"/>
      <c r="O224" s="11"/>
      <c r="P224" s="11"/>
      <c r="Q224" s="11"/>
      <c r="AA224" s="6"/>
    </row>
    <row r="225" spans="1:27" s="10" customFormat="1" ht="15.75" customHeight="1" x14ac:dyDescent="0.35">
      <c r="A225" s="11"/>
      <c r="B225" s="11"/>
      <c r="C225" s="105" t="s">
        <v>190</v>
      </c>
      <c r="D225" s="106">
        <v>-0.04</v>
      </c>
      <c r="E225" s="106">
        <v>3.56</v>
      </c>
      <c r="F225" s="106">
        <v>-0.01</v>
      </c>
      <c r="G225" s="106">
        <v>0.99</v>
      </c>
      <c r="I225" s="11"/>
      <c r="J225" s="11"/>
      <c r="K225" s="11"/>
      <c r="L225" s="11"/>
      <c r="M225" s="11"/>
      <c r="N225" s="11"/>
      <c r="O225" s="11"/>
      <c r="P225" s="11"/>
      <c r="Q225" s="11"/>
      <c r="AA225" s="6"/>
    </row>
    <row r="226" spans="1:27" s="10" customFormat="1" ht="15.75" customHeight="1" x14ac:dyDescent="0.35">
      <c r="A226" s="11"/>
      <c r="B226" s="11"/>
      <c r="C226" s="105" t="s">
        <v>193</v>
      </c>
      <c r="D226" s="106">
        <v>3.66</v>
      </c>
      <c r="E226" s="106">
        <v>3.56</v>
      </c>
      <c r="F226" s="106">
        <v>1.03</v>
      </c>
      <c r="G226" s="106">
        <v>0.30399999999999999</v>
      </c>
      <c r="I226" s="11"/>
      <c r="J226" s="11"/>
      <c r="K226" s="11"/>
      <c r="L226" s="11"/>
      <c r="M226" s="11"/>
      <c r="N226" s="11"/>
      <c r="O226" s="11"/>
      <c r="P226" s="11"/>
      <c r="Q226" s="11"/>
      <c r="AA226" s="6"/>
    </row>
    <row r="227" spans="1:27" s="10" customFormat="1" ht="15.75" customHeight="1" x14ac:dyDescent="0.35">
      <c r="A227" s="11"/>
      <c r="B227" s="11"/>
      <c r="C227" s="105" t="s">
        <v>196</v>
      </c>
      <c r="D227" s="106">
        <v>-2.75</v>
      </c>
      <c r="E227" s="106">
        <v>3.56</v>
      </c>
      <c r="F227" s="106">
        <v>-0.77</v>
      </c>
      <c r="G227" s="106">
        <v>0.44</v>
      </c>
      <c r="I227" s="11"/>
      <c r="J227" s="11"/>
      <c r="K227" s="11"/>
      <c r="L227" s="11"/>
      <c r="M227" s="11"/>
      <c r="N227" s="11"/>
      <c r="O227" s="11"/>
      <c r="P227" s="11"/>
      <c r="Q227" s="11"/>
      <c r="AA227" s="6"/>
    </row>
    <row r="228" spans="1:27" s="10" customFormat="1" ht="15.75" customHeight="1" x14ac:dyDescent="0.35">
      <c r="A228" s="11"/>
      <c r="B228" s="11"/>
      <c r="C228" s="105" t="s">
        <v>199</v>
      </c>
      <c r="D228" s="106">
        <v>-2.38</v>
      </c>
      <c r="E228" s="106">
        <v>3.56</v>
      </c>
      <c r="F228" s="106">
        <v>-0.67</v>
      </c>
      <c r="G228" s="106">
        <v>0.505</v>
      </c>
      <c r="I228" s="11"/>
      <c r="J228" s="11"/>
      <c r="K228" s="11"/>
      <c r="L228" s="11"/>
      <c r="M228" s="11"/>
      <c r="N228" s="11"/>
      <c r="O228" s="11"/>
      <c r="P228" s="11"/>
      <c r="Q228" s="11"/>
      <c r="AA228" s="6"/>
    </row>
    <row r="229" spans="1:27" s="10" customFormat="1" ht="15.75" customHeight="1" x14ac:dyDescent="0.35">
      <c r="A229" s="11"/>
      <c r="B229" s="11"/>
      <c r="C229" s="105" t="s">
        <v>264</v>
      </c>
      <c r="D229" s="106">
        <v>0.91</v>
      </c>
      <c r="E229" s="106">
        <v>3.56</v>
      </c>
      <c r="F229" s="106">
        <v>0.26</v>
      </c>
      <c r="G229" s="106">
        <v>0.79700000000000004</v>
      </c>
      <c r="I229" s="11"/>
      <c r="J229" s="11"/>
      <c r="K229" s="11"/>
      <c r="L229" s="11"/>
      <c r="M229" s="11"/>
      <c r="N229" s="11"/>
      <c r="O229" s="11"/>
      <c r="P229" s="11"/>
      <c r="Q229" s="11"/>
      <c r="AA229" s="6"/>
    </row>
    <row r="230" spans="1:27" s="10" customFormat="1" ht="15.75" customHeight="1" x14ac:dyDescent="0.35">
      <c r="A230" s="11"/>
      <c r="B230" s="11"/>
      <c r="C230" s="105" t="s">
        <v>267</v>
      </c>
      <c r="D230" s="106">
        <v>-4.75</v>
      </c>
      <c r="E230" s="106">
        <v>3.56</v>
      </c>
      <c r="F230" s="106">
        <v>-1.34</v>
      </c>
      <c r="G230" s="106">
        <v>0.183</v>
      </c>
      <c r="I230" s="11"/>
      <c r="J230" s="11"/>
      <c r="K230" s="11"/>
      <c r="L230" s="11"/>
      <c r="M230" s="11"/>
      <c r="N230" s="11"/>
      <c r="O230" s="11"/>
      <c r="P230" s="11"/>
      <c r="Q230" s="11"/>
      <c r="AA230" s="6"/>
    </row>
    <row r="231" spans="1:27" s="10" customFormat="1" ht="15.75" customHeight="1" x14ac:dyDescent="0.35">
      <c r="A231" s="11"/>
      <c r="B231" s="11"/>
      <c r="C231" s="105" t="s">
        <v>270</v>
      </c>
      <c r="D231" s="106">
        <v>-9.09</v>
      </c>
      <c r="E231" s="106">
        <v>3.56</v>
      </c>
      <c r="F231" s="106">
        <v>-2.5499999999999998</v>
      </c>
      <c r="G231" s="106">
        <v>1.0999999999999999E-2</v>
      </c>
      <c r="I231" s="11"/>
      <c r="J231" s="11"/>
      <c r="K231" s="11"/>
      <c r="L231" s="11"/>
      <c r="M231" s="11"/>
      <c r="N231" s="11"/>
      <c r="O231" s="11"/>
      <c r="P231" s="11"/>
      <c r="Q231" s="11"/>
      <c r="AA231" s="6"/>
    </row>
    <row r="232" spans="1:27" s="10" customFormat="1" ht="15.75" customHeight="1" x14ac:dyDescent="0.35">
      <c r="A232" s="11"/>
      <c r="B232" s="11"/>
      <c r="C232" s="105" t="s">
        <v>273</v>
      </c>
      <c r="D232" s="106">
        <v>-1.1299999999999999</v>
      </c>
      <c r="E232" s="106">
        <v>3.56</v>
      </c>
      <c r="F232" s="106">
        <v>-0.32</v>
      </c>
      <c r="G232" s="106">
        <v>0.752</v>
      </c>
      <c r="I232" s="11"/>
      <c r="J232" s="11"/>
      <c r="K232" s="11"/>
      <c r="L232" s="11"/>
      <c r="M232" s="11"/>
      <c r="N232" s="11"/>
      <c r="O232" s="11"/>
      <c r="P232" s="11"/>
      <c r="Q232" s="11"/>
      <c r="AA232" s="6"/>
    </row>
    <row r="233" spans="1:27" s="10" customFormat="1" ht="15.75" customHeight="1" x14ac:dyDescent="0.35">
      <c r="A233" s="11"/>
      <c r="B233" s="11"/>
      <c r="C233" s="105" t="s">
        <v>276</v>
      </c>
      <c r="D233" s="106">
        <v>-7.75</v>
      </c>
      <c r="E233" s="106">
        <v>3.56</v>
      </c>
      <c r="F233" s="106">
        <v>-2.1800000000000002</v>
      </c>
      <c r="G233" s="106">
        <v>0.03</v>
      </c>
      <c r="I233" s="11"/>
      <c r="J233" s="11"/>
      <c r="K233" s="11"/>
      <c r="L233" s="11"/>
      <c r="M233" s="11"/>
      <c r="N233" s="11"/>
      <c r="O233" s="11"/>
      <c r="P233" s="11"/>
      <c r="Q233" s="11"/>
      <c r="AA233" s="6"/>
    </row>
    <row r="234" spans="1:27" s="10" customFormat="1" ht="15.75" customHeight="1" x14ac:dyDescent="0.35">
      <c r="A234" s="11"/>
      <c r="B234" s="11"/>
      <c r="C234" s="105" t="s">
        <v>279</v>
      </c>
      <c r="D234" s="106">
        <v>4.21</v>
      </c>
      <c r="E234" s="106">
        <v>3.56</v>
      </c>
      <c r="F234" s="106">
        <v>1.18</v>
      </c>
      <c r="G234" s="106">
        <v>0.23799999999999999</v>
      </c>
      <c r="I234" s="11"/>
      <c r="J234" s="11"/>
      <c r="K234" s="11"/>
      <c r="L234" s="11"/>
      <c r="M234" s="11"/>
      <c r="N234" s="11"/>
      <c r="O234" s="11"/>
      <c r="P234" s="11"/>
      <c r="Q234" s="11"/>
      <c r="AA234" s="6"/>
    </row>
    <row r="235" spans="1:27" s="10" customFormat="1" ht="15.75" customHeight="1" x14ac:dyDescent="0.35">
      <c r="A235" s="11"/>
      <c r="B235" s="11"/>
      <c r="C235" s="105" t="s">
        <v>282</v>
      </c>
      <c r="D235" s="106">
        <v>0.16</v>
      </c>
      <c r="E235" s="106">
        <v>3.56</v>
      </c>
      <c r="F235" s="106">
        <v>0.05</v>
      </c>
      <c r="G235" s="106">
        <v>0.96299999999999997</v>
      </c>
      <c r="I235" s="11"/>
      <c r="J235" s="11"/>
      <c r="K235" s="11"/>
      <c r="L235" s="11"/>
      <c r="M235" s="11"/>
      <c r="N235" s="11"/>
      <c r="O235" s="11"/>
      <c r="P235" s="11"/>
      <c r="Q235" s="11"/>
      <c r="AA235" s="6"/>
    </row>
    <row r="236" spans="1:27" s="10" customFormat="1" ht="15.75" customHeight="1" x14ac:dyDescent="0.35">
      <c r="A236" s="11"/>
      <c r="B236" s="11"/>
      <c r="C236" s="105" t="s">
        <v>285</v>
      </c>
      <c r="D236" s="106">
        <v>2.12</v>
      </c>
      <c r="E236" s="106">
        <v>3.56</v>
      </c>
      <c r="F236" s="106">
        <v>0.6</v>
      </c>
      <c r="G236" s="106">
        <v>0.55100000000000005</v>
      </c>
      <c r="I236" s="11"/>
      <c r="J236" s="11"/>
      <c r="K236" s="11"/>
      <c r="L236" s="11"/>
      <c r="M236" s="11"/>
      <c r="N236" s="11"/>
      <c r="O236" s="11"/>
      <c r="P236" s="11"/>
      <c r="Q236" s="11"/>
      <c r="AA236" s="6"/>
    </row>
    <row r="237" spans="1:27" s="10" customFormat="1" ht="15.75" customHeight="1" x14ac:dyDescent="0.35">
      <c r="A237" s="11"/>
      <c r="B237" s="11"/>
      <c r="C237" s="105" t="s">
        <v>288</v>
      </c>
      <c r="D237" s="106">
        <v>5.54</v>
      </c>
      <c r="E237" s="106">
        <v>3.56</v>
      </c>
      <c r="F237" s="106">
        <v>1.56</v>
      </c>
      <c r="G237" s="106">
        <v>0.121</v>
      </c>
      <c r="I237" s="11"/>
      <c r="J237" s="11"/>
      <c r="K237" s="11"/>
      <c r="L237" s="11"/>
      <c r="M237" s="11"/>
      <c r="N237" s="11"/>
      <c r="O237" s="11"/>
      <c r="P237" s="11"/>
      <c r="Q237" s="11"/>
      <c r="AA237" s="6"/>
    </row>
    <row r="238" spans="1:27" s="10" customFormat="1" ht="15.75" customHeight="1" x14ac:dyDescent="0.35">
      <c r="A238" s="11"/>
      <c r="B238" s="11"/>
      <c r="C238" s="105" t="s">
        <v>291</v>
      </c>
      <c r="D238" s="106">
        <v>-3.79</v>
      </c>
      <c r="E238" s="106">
        <v>3.56</v>
      </c>
      <c r="F238" s="106">
        <v>-1.07</v>
      </c>
      <c r="G238" s="106">
        <v>0.28699999999999998</v>
      </c>
      <c r="I238" s="11"/>
      <c r="J238" s="11"/>
      <c r="K238" s="11"/>
      <c r="L238" s="11"/>
      <c r="M238" s="11"/>
      <c r="N238" s="11"/>
      <c r="O238" s="11"/>
      <c r="P238" s="11"/>
      <c r="Q238" s="11"/>
      <c r="AA238" s="6"/>
    </row>
    <row r="239" spans="1:27" s="10" customFormat="1" ht="15.75" customHeight="1" x14ac:dyDescent="0.35">
      <c r="A239" s="11"/>
      <c r="B239" s="11"/>
      <c r="C239" s="105" t="s">
        <v>294</v>
      </c>
      <c r="D239" s="106">
        <v>-1.84</v>
      </c>
      <c r="E239" s="106">
        <v>3.56</v>
      </c>
      <c r="F239" s="106">
        <v>-0.52</v>
      </c>
      <c r="G239" s="106">
        <v>0.60599999999999998</v>
      </c>
      <c r="I239" s="11"/>
      <c r="J239" s="11"/>
      <c r="K239" s="11"/>
      <c r="L239" s="11"/>
      <c r="M239" s="11"/>
      <c r="N239" s="11"/>
      <c r="O239" s="11"/>
      <c r="P239" s="11"/>
      <c r="Q239" s="11"/>
      <c r="AA239" s="6"/>
    </row>
    <row r="240" spans="1:27" s="10" customFormat="1" ht="15.75" customHeight="1" x14ac:dyDescent="0.35">
      <c r="A240" s="11"/>
      <c r="B240" s="11"/>
      <c r="C240" s="105" t="s">
        <v>297</v>
      </c>
      <c r="D240" s="106">
        <v>-6.71</v>
      </c>
      <c r="E240" s="106">
        <v>3.56</v>
      </c>
      <c r="F240" s="106">
        <v>-1.89</v>
      </c>
      <c r="G240" s="106">
        <v>6.0999999999999999E-2</v>
      </c>
      <c r="I240" s="11"/>
      <c r="J240" s="11"/>
      <c r="K240" s="11"/>
      <c r="L240" s="11"/>
      <c r="M240" s="11"/>
      <c r="N240" s="11"/>
      <c r="O240" s="11"/>
      <c r="P240" s="11"/>
      <c r="Q240" s="11"/>
      <c r="AA240" s="6"/>
    </row>
    <row r="241" spans="1:27" s="10" customFormat="1" ht="15.75" customHeight="1" x14ac:dyDescent="0.35">
      <c r="A241" s="11"/>
      <c r="B241" s="11"/>
      <c r="C241" s="105" t="s">
        <v>300</v>
      </c>
      <c r="D241" s="106">
        <v>3.41</v>
      </c>
      <c r="E241" s="106">
        <v>3.56</v>
      </c>
      <c r="F241" s="106">
        <v>0.96</v>
      </c>
      <c r="G241" s="106">
        <v>0.33800000000000002</v>
      </c>
      <c r="I241" s="11"/>
      <c r="J241" s="11"/>
      <c r="K241" s="11"/>
      <c r="L241" s="11"/>
      <c r="M241" s="11"/>
      <c r="N241" s="11"/>
      <c r="O241" s="11"/>
      <c r="P241" s="11"/>
      <c r="Q241" s="11"/>
      <c r="AA241" s="6"/>
    </row>
    <row r="242" spans="1:27" s="10" customFormat="1" ht="15.75" customHeight="1" x14ac:dyDescent="0.35">
      <c r="A242" s="11"/>
      <c r="B242" s="11"/>
      <c r="C242" s="105" t="s">
        <v>303</v>
      </c>
      <c r="D242" s="106">
        <v>0.28999999999999998</v>
      </c>
      <c r="E242" s="106">
        <v>3.56</v>
      </c>
      <c r="F242" s="106">
        <v>0.08</v>
      </c>
      <c r="G242" s="106">
        <v>0.93500000000000005</v>
      </c>
      <c r="I242" s="11"/>
      <c r="J242" s="11"/>
      <c r="K242" s="11"/>
      <c r="L242" s="11"/>
      <c r="M242" s="11"/>
      <c r="N242" s="11"/>
      <c r="O242" s="11"/>
      <c r="P242" s="11"/>
      <c r="Q242" s="11"/>
      <c r="AA242" s="6"/>
    </row>
    <row r="243" spans="1:27" s="10" customFormat="1" ht="15.75" customHeight="1" x14ac:dyDescent="0.35">
      <c r="A243" s="11"/>
      <c r="B243" s="11"/>
      <c r="C243" s="105" t="s">
        <v>344</v>
      </c>
      <c r="D243" s="106">
        <v>10.33</v>
      </c>
      <c r="E243" s="106">
        <v>3.56</v>
      </c>
      <c r="F243" s="106">
        <v>2.9</v>
      </c>
      <c r="G243" s="106">
        <v>4.0000000000000001E-3</v>
      </c>
      <c r="I243" s="11"/>
      <c r="J243" s="11"/>
      <c r="K243" s="11"/>
      <c r="L243" s="11"/>
      <c r="M243" s="11"/>
      <c r="N243" s="11"/>
      <c r="O243" s="11"/>
      <c r="P243" s="11"/>
      <c r="Q243" s="11"/>
      <c r="AA243" s="6"/>
    </row>
    <row r="244" spans="1:27" s="10" customFormat="1" ht="15.75" customHeight="1" x14ac:dyDescent="0.35">
      <c r="A244" s="11"/>
      <c r="B244" s="11"/>
      <c r="C244" s="105" t="s">
        <v>346</v>
      </c>
      <c r="D244" s="106">
        <v>3.12</v>
      </c>
      <c r="E244" s="106">
        <v>3.56</v>
      </c>
      <c r="F244" s="106">
        <v>0.88</v>
      </c>
      <c r="G244" s="106">
        <v>0.38100000000000001</v>
      </c>
      <c r="I244" s="11"/>
      <c r="J244" s="11"/>
      <c r="K244" s="11"/>
      <c r="L244" s="11"/>
      <c r="M244" s="11"/>
      <c r="N244" s="11"/>
      <c r="O244" s="11"/>
      <c r="P244" s="11"/>
      <c r="Q244" s="11"/>
      <c r="AA244" s="6"/>
    </row>
    <row r="245" spans="1:27" s="10" customFormat="1" ht="15.75" customHeight="1" x14ac:dyDescent="0.35">
      <c r="A245" s="11"/>
      <c r="B245" s="11"/>
      <c r="C245" s="105" t="s">
        <v>348</v>
      </c>
      <c r="D245" s="106">
        <v>6.16</v>
      </c>
      <c r="E245" s="106">
        <v>3.56</v>
      </c>
      <c r="F245" s="106">
        <v>1.73</v>
      </c>
      <c r="G245" s="106">
        <v>8.5000000000000006E-2</v>
      </c>
      <c r="I245" s="11"/>
      <c r="J245" s="11"/>
      <c r="K245" s="11"/>
      <c r="L245" s="11"/>
      <c r="M245" s="11"/>
      <c r="N245" s="11"/>
      <c r="O245" s="11"/>
      <c r="P245" s="11"/>
      <c r="Q245" s="11"/>
      <c r="AA245" s="6"/>
    </row>
    <row r="246" spans="1:27" s="10" customFormat="1" ht="15.75" customHeight="1" x14ac:dyDescent="0.35">
      <c r="A246" s="11"/>
      <c r="B246" s="11"/>
      <c r="C246" s="107" t="s">
        <v>140</v>
      </c>
      <c r="D246" s="108">
        <v>-11.94</v>
      </c>
      <c r="E246" s="108">
        <v>3.56</v>
      </c>
      <c r="F246" s="108">
        <v>-3.36</v>
      </c>
      <c r="G246" s="108">
        <v>1E-3</v>
      </c>
      <c r="I246" s="11"/>
      <c r="J246" s="11"/>
      <c r="K246" s="11"/>
      <c r="L246" s="11"/>
      <c r="M246" s="11"/>
      <c r="N246" s="11"/>
      <c r="O246" s="11"/>
      <c r="P246" s="11"/>
      <c r="Q246" s="11"/>
      <c r="AA246" s="6"/>
    </row>
    <row r="247" spans="1:27" s="10" customFormat="1" ht="15.75" customHeight="1" x14ac:dyDescent="0.35">
      <c r="A247" s="11"/>
      <c r="B247" s="11"/>
      <c r="C247" s="105" t="s">
        <v>143</v>
      </c>
      <c r="D247" s="106">
        <v>-2.48</v>
      </c>
      <c r="E247" s="106">
        <v>3.56</v>
      </c>
      <c r="F247" s="106">
        <v>-0.7</v>
      </c>
      <c r="G247" s="106">
        <v>0.48599999999999999</v>
      </c>
      <c r="I247" s="11"/>
      <c r="J247" s="11"/>
      <c r="K247" s="11"/>
      <c r="L247" s="11"/>
      <c r="M247" s="11"/>
      <c r="N247" s="11"/>
      <c r="O247" s="11"/>
      <c r="P247" s="11"/>
      <c r="Q247" s="11"/>
      <c r="AA247" s="6"/>
    </row>
    <row r="248" spans="1:27" s="10" customFormat="1" ht="15.75" customHeight="1" x14ac:dyDescent="0.35">
      <c r="A248" s="11"/>
      <c r="B248" s="11"/>
      <c r="C248" s="105" t="s">
        <v>146</v>
      </c>
      <c r="D248" s="106">
        <v>-1.07</v>
      </c>
      <c r="E248" s="106">
        <v>3.56</v>
      </c>
      <c r="F248" s="106">
        <v>-0.3</v>
      </c>
      <c r="G248" s="106">
        <v>0.76500000000000001</v>
      </c>
      <c r="I248" s="11"/>
      <c r="J248" s="11"/>
      <c r="K248" s="11"/>
      <c r="L248" s="11"/>
      <c r="M248" s="11"/>
      <c r="N248" s="11"/>
      <c r="O248" s="11"/>
      <c r="P248" s="11"/>
      <c r="Q248" s="11"/>
      <c r="AA248" s="6"/>
    </row>
    <row r="249" spans="1:27" s="10" customFormat="1" ht="15.75" customHeight="1" x14ac:dyDescent="0.35">
      <c r="A249" s="11"/>
      <c r="B249" s="11"/>
      <c r="C249" s="105" t="s">
        <v>149</v>
      </c>
      <c r="D249" s="106">
        <v>-2.23</v>
      </c>
      <c r="E249" s="106">
        <v>3.56</v>
      </c>
      <c r="F249" s="106">
        <v>-0.63</v>
      </c>
      <c r="G249" s="106">
        <v>0.53100000000000003</v>
      </c>
      <c r="I249" s="11"/>
      <c r="J249" s="11"/>
      <c r="K249" s="11"/>
      <c r="L249" s="11"/>
      <c r="M249" s="11"/>
      <c r="N249" s="11"/>
      <c r="O249" s="11"/>
      <c r="P249" s="11"/>
      <c r="Q249" s="11"/>
      <c r="AA249" s="6"/>
    </row>
    <row r="250" spans="1:27" s="10" customFormat="1" ht="15.75" customHeight="1" x14ac:dyDescent="0.35">
      <c r="A250" s="11"/>
      <c r="B250" s="11"/>
      <c r="C250" s="105" t="s">
        <v>152</v>
      </c>
      <c r="D250" s="106">
        <v>-11.86</v>
      </c>
      <c r="E250" s="106">
        <v>3.56</v>
      </c>
      <c r="F250" s="106">
        <v>-3.33</v>
      </c>
      <c r="G250" s="106">
        <v>1E-3</v>
      </c>
      <c r="I250" s="11"/>
      <c r="J250" s="11"/>
      <c r="K250" s="11"/>
      <c r="L250" s="11"/>
      <c r="M250" s="11"/>
      <c r="N250" s="11"/>
      <c r="O250" s="11"/>
      <c r="P250" s="11"/>
      <c r="Q250" s="11"/>
      <c r="AA250" s="6"/>
    </row>
    <row r="251" spans="1:27" s="10" customFormat="1" ht="15.75" customHeight="1" x14ac:dyDescent="0.35">
      <c r="A251" s="11"/>
      <c r="B251" s="11"/>
      <c r="C251" s="105" t="s">
        <v>155</v>
      </c>
      <c r="D251" s="106">
        <v>-1.27</v>
      </c>
      <c r="E251" s="106">
        <v>3.56</v>
      </c>
      <c r="F251" s="106">
        <v>-0.36</v>
      </c>
      <c r="G251" s="106">
        <v>0.72099999999999997</v>
      </c>
      <c r="I251" s="11"/>
      <c r="J251" s="11"/>
      <c r="K251" s="11"/>
      <c r="L251" s="11"/>
      <c r="M251" s="11"/>
      <c r="N251" s="11"/>
      <c r="O251" s="11"/>
      <c r="P251" s="11"/>
      <c r="Q251" s="11"/>
      <c r="AA251" s="6"/>
    </row>
    <row r="252" spans="1:27" s="10" customFormat="1" ht="15.75" customHeight="1" x14ac:dyDescent="0.35">
      <c r="A252" s="11"/>
      <c r="B252" s="11"/>
      <c r="C252" s="105" t="s">
        <v>158</v>
      </c>
      <c r="D252" s="106">
        <v>4.0599999999999996</v>
      </c>
      <c r="E252" s="106">
        <v>3.56</v>
      </c>
      <c r="F252" s="106">
        <v>1.1399999999999999</v>
      </c>
      <c r="G252" s="106">
        <v>0.255</v>
      </c>
      <c r="I252" s="11"/>
      <c r="J252" s="11"/>
      <c r="K252" s="11"/>
      <c r="L252" s="11"/>
      <c r="M252" s="11"/>
      <c r="N252" s="11"/>
      <c r="O252" s="11"/>
      <c r="P252" s="11"/>
      <c r="Q252" s="11"/>
      <c r="AA252" s="6"/>
    </row>
    <row r="253" spans="1:27" s="10" customFormat="1" ht="15.75" customHeight="1" x14ac:dyDescent="0.35">
      <c r="A253" s="11"/>
      <c r="B253" s="11"/>
      <c r="C253" s="105" t="s">
        <v>161</v>
      </c>
      <c r="D253" s="106">
        <v>-1.9</v>
      </c>
      <c r="E253" s="106">
        <v>3.56</v>
      </c>
      <c r="F253" s="106">
        <v>-0.53</v>
      </c>
      <c r="G253" s="106">
        <v>0.59399999999999997</v>
      </c>
      <c r="I253" s="11"/>
      <c r="J253" s="11"/>
      <c r="K253" s="11"/>
      <c r="L253" s="11"/>
      <c r="M253" s="11"/>
      <c r="N253" s="11"/>
      <c r="O253" s="11"/>
      <c r="P253" s="11"/>
      <c r="Q253" s="11"/>
      <c r="AA253" s="6"/>
    </row>
    <row r="254" spans="1:27" s="10" customFormat="1" ht="15.75" customHeight="1" x14ac:dyDescent="0.35">
      <c r="A254" s="11"/>
      <c r="B254" s="11"/>
      <c r="C254" s="105" t="s">
        <v>164</v>
      </c>
      <c r="D254" s="106">
        <v>-6.11</v>
      </c>
      <c r="E254" s="106">
        <v>3.56</v>
      </c>
      <c r="F254" s="106">
        <v>-1.72</v>
      </c>
      <c r="G254" s="106">
        <v>8.6999999999999994E-2</v>
      </c>
      <c r="I254" s="11"/>
      <c r="J254" s="11"/>
      <c r="K254" s="11"/>
      <c r="L254" s="11"/>
      <c r="M254" s="11"/>
      <c r="N254" s="11"/>
      <c r="O254" s="11"/>
      <c r="P254" s="11"/>
      <c r="Q254" s="11"/>
      <c r="AA254" s="6"/>
    </row>
    <row r="255" spans="1:27" s="10" customFormat="1" ht="15.75" customHeight="1" x14ac:dyDescent="0.35">
      <c r="A255" s="11"/>
      <c r="B255" s="11"/>
      <c r="C255" s="105" t="s">
        <v>167</v>
      </c>
      <c r="D255" s="106">
        <v>-1.52</v>
      </c>
      <c r="E255" s="106">
        <v>3.56</v>
      </c>
      <c r="F255" s="106">
        <v>-0.43</v>
      </c>
      <c r="G255" s="106">
        <v>0.66900000000000004</v>
      </c>
      <c r="I255" s="11"/>
      <c r="J255" s="11"/>
      <c r="K255" s="11"/>
      <c r="L255" s="11"/>
      <c r="M255" s="11"/>
      <c r="N255" s="11"/>
      <c r="O255" s="11"/>
      <c r="P255" s="11"/>
      <c r="Q255" s="11"/>
      <c r="AA255" s="6"/>
    </row>
    <row r="256" spans="1:27" s="10" customFormat="1" ht="15.75" customHeight="1" x14ac:dyDescent="0.35">
      <c r="A256" s="11"/>
      <c r="B256" s="11"/>
      <c r="C256" s="105" t="s">
        <v>170</v>
      </c>
      <c r="D256" s="106">
        <v>3.18</v>
      </c>
      <c r="E256" s="106">
        <v>3.56</v>
      </c>
      <c r="F256" s="106">
        <v>0.9</v>
      </c>
      <c r="G256" s="106">
        <v>0.372</v>
      </c>
      <c r="I256" s="11"/>
      <c r="J256" s="11"/>
      <c r="K256" s="11"/>
      <c r="L256" s="11"/>
      <c r="M256" s="11"/>
      <c r="N256" s="11"/>
      <c r="O256" s="11"/>
      <c r="P256" s="11"/>
      <c r="Q256" s="11"/>
      <c r="AA256" s="6"/>
    </row>
    <row r="257" spans="1:27" s="10" customFormat="1" ht="15.75" customHeight="1" x14ac:dyDescent="0.35">
      <c r="A257" s="11"/>
      <c r="B257" s="11"/>
      <c r="C257" s="105" t="s">
        <v>173</v>
      </c>
      <c r="D257" s="106">
        <v>-3.19</v>
      </c>
      <c r="E257" s="106">
        <v>3.56</v>
      </c>
      <c r="F257" s="106">
        <v>-0.9</v>
      </c>
      <c r="G257" s="106">
        <v>0.371</v>
      </c>
      <c r="I257" s="11"/>
      <c r="J257" s="11"/>
      <c r="K257" s="11"/>
      <c r="L257" s="11"/>
      <c r="M257" s="11"/>
      <c r="N257" s="11"/>
      <c r="O257" s="11"/>
      <c r="P257" s="11"/>
      <c r="Q257" s="11"/>
      <c r="AA257" s="6"/>
    </row>
    <row r="258" spans="1:27" s="10" customFormat="1" ht="15.75" customHeight="1" x14ac:dyDescent="0.35">
      <c r="A258" s="11"/>
      <c r="B258" s="11"/>
      <c r="C258" s="105" t="s">
        <v>176</v>
      </c>
      <c r="D258" s="106">
        <v>17.600000000000001</v>
      </c>
      <c r="E258" s="106">
        <v>3.56</v>
      </c>
      <c r="F258" s="106">
        <v>4.95</v>
      </c>
      <c r="G258" s="106">
        <v>0</v>
      </c>
      <c r="I258" s="11"/>
      <c r="J258" s="11"/>
      <c r="K258" s="11"/>
      <c r="L258" s="11"/>
      <c r="M258" s="11"/>
      <c r="N258" s="11"/>
      <c r="O258" s="11"/>
      <c r="P258" s="11"/>
      <c r="Q258" s="11"/>
      <c r="AA258" s="6"/>
    </row>
    <row r="259" spans="1:27" s="10" customFormat="1" ht="15.75" customHeight="1" x14ac:dyDescent="0.35">
      <c r="A259" s="11"/>
      <c r="B259" s="11"/>
      <c r="C259" s="105" t="s">
        <v>179</v>
      </c>
      <c r="D259" s="106">
        <v>3.85</v>
      </c>
      <c r="E259" s="106">
        <v>3.56</v>
      </c>
      <c r="F259" s="106">
        <v>1.08</v>
      </c>
      <c r="G259" s="106">
        <v>0.28000000000000003</v>
      </c>
      <c r="I259" s="11"/>
      <c r="J259" s="11"/>
      <c r="K259" s="11"/>
      <c r="L259" s="11"/>
      <c r="M259" s="11"/>
      <c r="N259" s="11"/>
      <c r="O259" s="11"/>
      <c r="P259" s="11"/>
      <c r="Q259" s="11"/>
      <c r="AA259" s="6"/>
    </row>
    <row r="260" spans="1:27" s="10" customFormat="1" ht="15.75" customHeight="1" x14ac:dyDescent="0.35">
      <c r="A260" s="11"/>
      <c r="B260" s="11"/>
      <c r="C260" s="105" t="s">
        <v>182</v>
      </c>
      <c r="D260" s="106">
        <v>4.7699999999999996</v>
      </c>
      <c r="E260" s="106">
        <v>3.56</v>
      </c>
      <c r="F260" s="106">
        <v>1.34</v>
      </c>
      <c r="G260" s="106">
        <v>0.182</v>
      </c>
      <c r="I260" s="11"/>
      <c r="J260" s="11"/>
      <c r="K260" s="11"/>
      <c r="L260" s="11"/>
      <c r="M260" s="11"/>
      <c r="N260" s="11"/>
      <c r="O260" s="11"/>
      <c r="P260" s="11"/>
      <c r="Q260" s="11"/>
      <c r="AA260" s="6"/>
    </row>
    <row r="261" spans="1:27" s="10" customFormat="1" ht="15.75" customHeight="1" x14ac:dyDescent="0.35">
      <c r="A261" s="11"/>
      <c r="B261" s="11"/>
      <c r="C261" s="105" t="s">
        <v>185</v>
      </c>
      <c r="D261" s="106">
        <v>-1.48</v>
      </c>
      <c r="E261" s="106">
        <v>3.56</v>
      </c>
      <c r="F261" s="106">
        <v>-0.42</v>
      </c>
      <c r="G261" s="106">
        <v>0.67700000000000005</v>
      </c>
      <c r="I261" s="11"/>
      <c r="J261" s="11"/>
      <c r="K261" s="11"/>
      <c r="L261" s="11"/>
      <c r="M261" s="11"/>
      <c r="N261" s="11"/>
      <c r="O261" s="11"/>
      <c r="P261" s="11"/>
      <c r="Q261" s="11"/>
      <c r="AA261" s="6"/>
    </row>
    <row r="262" spans="1:27" s="10" customFormat="1" ht="15.75" customHeight="1" x14ac:dyDescent="0.35">
      <c r="A262" s="11"/>
      <c r="B262" s="11"/>
      <c r="C262" s="105" t="s">
        <v>188</v>
      </c>
      <c r="D262" s="106">
        <v>2.35</v>
      </c>
      <c r="E262" s="106">
        <v>3.56</v>
      </c>
      <c r="F262" s="106">
        <v>0.66</v>
      </c>
      <c r="G262" s="106">
        <v>0.50900000000000001</v>
      </c>
      <c r="I262" s="11"/>
      <c r="J262" s="11"/>
      <c r="K262" s="11"/>
      <c r="L262" s="11"/>
      <c r="M262" s="11"/>
      <c r="N262" s="11"/>
      <c r="O262" s="11"/>
      <c r="P262" s="11"/>
      <c r="Q262" s="11"/>
      <c r="AA262" s="6"/>
    </row>
    <row r="263" spans="1:27" s="10" customFormat="1" ht="15.75" customHeight="1" x14ac:dyDescent="0.35">
      <c r="A263" s="11"/>
      <c r="B263" s="11"/>
      <c r="C263" s="105" t="s">
        <v>191</v>
      </c>
      <c r="D263" s="106">
        <v>1.98</v>
      </c>
      <c r="E263" s="106">
        <v>3.56</v>
      </c>
      <c r="F263" s="106">
        <v>0.56000000000000005</v>
      </c>
      <c r="G263" s="106">
        <v>0.57899999999999996</v>
      </c>
      <c r="I263" s="11"/>
      <c r="J263" s="11"/>
      <c r="K263" s="11"/>
      <c r="L263" s="11"/>
      <c r="M263" s="11"/>
      <c r="N263" s="11"/>
      <c r="O263" s="11"/>
      <c r="P263" s="11"/>
      <c r="Q263" s="11"/>
      <c r="AA263" s="6"/>
    </row>
    <row r="264" spans="1:27" s="10" customFormat="1" ht="15.75" customHeight="1" x14ac:dyDescent="0.35">
      <c r="A264" s="11"/>
      <c r="B264" s="11"/>
      <c r="C264" s="105" t="s">
        <v>194</v>
      </c>
      <c r="D264" s="106">
        <v>-3.07</v>
      </c>
      <c r="E264" s="106">
        <v>3.56</v>
      </c>
      <c r="F264" s="106">
        <v>-0.86</v>
      </c>
      <c r="G264" s="106">
        <v>0.39</v>
      </c>
      <c r="I264" s="11"/>
      <c r="J264" s="11"/>
      <c r="K264" s="11"/>
      <c r="L264" s="11"/>
      <c r="M264" s="11"/>
      <c r="N264" s="11"/>
      <c r="O264" s="11"/>
      <c r="P264" s="11"/>
      <c r="Q264" s="11"/>
      <c r="AA264" s="6"/>
    </row>
    <row r="265" spans="1:27" s="10" customFormat="1" ht="15.75" customHeight="1" x14ac:dyDescent="0.35">
      <c r="A265" s="11"/>
      <c r="B265" s="11"/>
      <c r="C265" s="105" t="s">
        <v>197</v>
      </c>
      <c r="D265" s="106">
        <v>9.02</v>
      </c>
      <c r="E265" s="106">
        <v>3.56</v>
      </c>
      <c r="F265" s="106">
        <v>2.5299999999999998</v>
      </c>
      <c r="G265" s="106">
        <v>1.2E-2</v>
      </c>
      <c r="I265" s="11"/>
      <c r="J265" s="11"/>
      <c r="K265" s="11"/>
      <c r="L265" s="11"/>
      <c r="M265" s="11"/>
      <c r="N265" s="11"/>
      <c r="O265" s="11"/>
      <c r="P265" s="11"/>
      <c r="Q265" s="11"/>
      <c r="AA265" s="6"/>
    </row>
    <row r="266" spans="1:27" s="10" customFormat="1" ht="15.75" customHeight="1" x14ac:dyDescent="0.35">
      <c r="A266" s="11"/>
      <c r="B266" s="11"/>
      <c r="C266" s="105" t="s">
        <v>200</v>
      </c>
      <c r="D266" s="106">
        <v>3.14</v>
      </c>
      <c r="E266" s="106">
        <v>3.56</v>
      </c>
      <c r="F266" s="106">
        <v>0.88</v>
      </c>
      <c r="G266" s="106">
        <v>0.378</v>
      </c>
      <c r="I266" s="11"/>
      <c r="J266" s="11"/>
      <c r="K266" s="11"/>
      <c r="L266" s="11"/>
      <c r="M266" s="11"/>
      <c r="N266" s="11"/>
      <c r="O266" s="11"/>
      <c r="P266" s="11"/>
      <c r="Q266" s="11"/>
      <c r="AA266" s="6"/>
    </row>
    <row r="267" spans="1:27" s="10" customFormat="1" ht="15.75" customHeight="1" x14ac:dyDescent="0.35">
      <c r="A267" s="11"/>
      <c r="B267" s="11"/>
      <c r="C267" s="105" t="s">
        <v>265</v>
      </c>
      <c r="D267" s="106">
        <v>-8.57</v>
      </c>
      <c r="E267" s="106">
        <v>3.56</v>
      </c>
      <c r="F267" s="106">
        <v>-2.41</v>
      </c>
      <c r="G267" s="106">
        <v>1.7000000000000001E-2</v>
      </c>
      <c r="I267" s="11"/>
      <c r="J267" s="11"/>
      <c r="K267" s="11"/>
      <c r="L267" s="11"/>
      <c r="M267" s="11"/>
      <c r="N267" s="11"/>
      <c r="O267" s="11"/>
      <c r="P267" s="11"/>
      <c r="Q267" s="11"/>
      <c r="AA267" s="6"/>
    </row>
    <row r="268" spans="1:27" s="10" customFormat="1" ht="15.75" customHeight="1" x14ac:dyDescent="0.35">
      <c r="A268" s="11"/>
      <c r="B268" s="11"/>
      <c r="C268" s="105" t="s">
        <v>268</v>
      </c>
      <c r="D268" s="106">
        <v>6.64</v>
      </c>
      <c r="E268" s="106">
        <v>3.56</v>
      </c>
      <c r="F268" s="106">
        <v>1.87</v>
      </c>
      <c r="G268" s="106">
        <v>6.3E-2</v>
      </c>
      <c r="I268" s="11"/>
      <c r="J268" s="11"/>
      <c r="K268" s="11"/>
      <c r="L268" s="11"/>
      <c r="M268" s="11"/>
      <c r="N268" s="11"/>
      <c r="O268" s="11"/>
      <c r="P268" s="11"/>
      <c r="Q268" s="11"/>
      <c r="AA268" s="6"/>
    </row>
    <row r="269" spans="1:27" s="10" customFormat="1" ht="15.75" customHeight="1" x14ac:dyDescent="0.35">
      <c r="A269" s="11"/>
      <c r="B269" s="11"/>
      <c r="C269" s="105" t="s">
        <v>271</v>
      </c>
      <c r="D269" s="106">
        <v>11.18</v>
      </c>
      <c r="E269" s="106">
        <v>3.56</v>
      </c>
      <c r="F269" s="106">
        <v>3.14</v>
      </c>
      <c r="G269" s="106">
        <v>2E-3</v>
      </c>
      <c r="I269" s="11"/>
      <c r="J269" s="11"/>
      <c r="K269" s="11"/>
      <c r="L269" s="11"/>
      <c r="M269" s="11"/>
      <c r="N269" s="11"/>
      <c r="O269" s="11"/>
      <c r="P269" s="11"/>
      <c r="Q269" s="11"/>
      <c r="AA269" s="6"/>
    </row>
    <row r="270" spans="1:27" s="10" customFormat="1" ht="15.75" customHeight="1" x14ac:dyDescent="0.35">
      <c r="A270" s="11"/>
      <c r="B270" s="11"/>
      <c r="C270" s="105" t="s">
        <v>274</v>
      </c>
      <c r="D270" s="106">
        <v>-4.4800000000000004</v>
      </c>
      <c r="E270" s="106">
        <v>3.56</v>
      </c>
      <c r="F270" s="106">
        <v>-1.26</v>
      </c>
      <c r="G270" s="106">
        <v>0.20899999999999999</v>
      </c>
      <c r="I270" s="11"/>
      <c r="J270" s="11"/>
      <c r="K270" s="11"/>
      <c r="L270" s="11"/>
      <c r="M270" s="11"/>
      <c r="N270" s="11"/>
      <c r="O270" s="11"/>
      <c r="P270" s="11"/>
      <c r="Q270" s="11"/>
      <c r="AA270" s="6"/>
    </row>
    <row r="271" spans="1:27" s="10" customFormat="1" ht="15.75" customHeight="1" x14ac:dyDescent="0.35">
      <c r="A271" s="11"/>
      <c r="B271" s="11"/>
      <c r="C271" s="105" t="s">
        <v>277</v>
      </c>
      <c r="D271" s="106">
        <v>7.39</v>
      </c>
      <c r="E271" s="106">
        <v>3.56</v>
      </c>
      <c r="F271" s="106">
        <v>2.08</v>
      </c>
      <c r="G271" s="106">
        <v>3.9E-2</v>
      </c>
      <c r="I271" s="11"/>
      <c r="J271" s="11"/>
      <c r="K271" s="11"/>
      <c r="L271" s="11"/>
      <c r="M271" s="11"/>
      <c r="N271" s="11"/>
      <c r="O271" s="11"/>
      <c r="P271" s="11"/>
      <c r="Q271" s="11"/>
      <c r="AA271" s="6"/>
    </row>
    <row r="272" spans="1:27" s="10" customFormat="1" ht="15.75" customHeight="1" x14ac:dyDescent="0.35">
      <c r="A272" s="11"/>
      <c r="B272" s="11"/>
      <c r="C272" s="105" t="s">
        <v>280</v>
      </c>
      <c r="D272" s="106">
        <v>-6.77</v>
      </c>
      <c r="E272" s="106">
        <v>3.56</v>
      </c>
      <c r="F272" s="106">
        <v>-1.9</v>
      </c>
      <c r="G272" s="106">
        <v>5.8000000000000003E-2</v>
      </c>
      <c r="I272" s="11"/>
      <c r="J272" s="11"/>
      <c r="K272" s="11"/>
      <c r="L272" s="11"/>
      <c r="M272" s="11"/>
      <c r="N272" s="11"/>
      <c r="O272" s="11"/>
      <c r="P272" s="11"/>
      <c r="Q272" s="11"/>
      <c r="AA272" s="6"/>
    </row>
    <row r="273" spans="1:27" s="10" customFormat="1" ht="15.75" customHeight="1" x14ac:dyDescent="0.35">
      <c r="A273" s="11"/>
      <c r="B273" s="11"/>
      <c r="C273" s="105" t="s">
        <v>283</v>
      </c>
      <c r="D273" s="106">
        <v>-7.0000000000000007E-2</v>
      </c>
      <c r="E273" s="106">
        <v>3.56</v>
      </c>
      <c r="F273" s="106">
        <v>-0.02</v>
      </c>
      <c r="G273" s="106">
        <v>0.98499999999999999</v>
      </c>
      <c r="I273" s="11"/>
      <c r="J273" s="11"/>
      <c r="K273" s="11"/>
      <c r="L273" s="11"/>
      <c r="M273" s="11"/>
      <c r="N273" s="11"/>
      <c r="O273" s="11"/>
      <c r="P273" s="11"/>
      <c r="Q273" s="11"/>
      <c r="AA273" s="6"/>
    </row>
    <row r="274" spans="1:27" s="10" customFormat="1" ht="15.75" customHeight="1" x14ac:dyDescent="0.35">
      <c r="A274" s="11"/>
      <c r="B274" s="11"/>
      <c r="C274" s="105" t="s">
        <v>286</v>
      </c>
      <c r="D274" s="106">
        <v>3.14</v>
      </c>
      <c r="E274" s="106">
        <v>3.56</v>
      </c>
      <c r="F274" s="106">
        <v>0.88</v>
      </c>
      <c r="G274" s="106">
        <v>0.378</v>
      </c>
      <c r="I274" s="11"/>
      <c r="J274" s="11"/>
      <c r="K274" s="11"/>
      <c r="L274" s="11"/>
      <c r="M274" s="11"/>
      <c r="N274" s="11"/>
      <c r="O274" s="11"/>
      <c r="P274" s="11"/>
      <c r="Q274" s="11"/>
      <c r="AA274" s="6"/>
    </row>
    <row r="275" spans="1:27" s="10" customFormat="1" ht="15.75" customHeight="1" x14ac:dyDescent="0.35">
      <c r="A275" s="11"/>
      <c r="B275" s="11"/>
      <c r="C275" s="105" t="s">
        <v>289</v>
      </c>
      <c r="D275" s="106">
        <v>1.31</v>
      </c>
      <c r="E275" s="106">
        <v>3.56</v>
      </c>
      <c r="F275" s="106">
        <v>0.37</v>
      </c>
      <c r="G275" s="106">
        <v>0.71299999999999997</v>
      </c>
      <c r="I275" s="11"/>
      <c r="J275" s="11"/>
      <c r="K275" s="11"/>
      <c r="L275" s="11"/>
      <c r="M275" s="11"/>
      <c r="N275" s="11"/>
      <c r="O275" s="11"/>
      <c r="P275" s="11"/>
      <c r="Q275" s="11"/>
      <c r="AA275" s="6"/>
    </row>
    <row r="276" spans="1:27" s="10" customFormat="1" ht="15.75" customHeight="1" x14ac:dyDescent="0.35">
      <c r="A276" s="11"/>
      <c r="B276" s="11"/>
      <c r="C276" s="105" t="s">
        <v>292</v>
      </c>
      <c r="D276" s="106">
        <v>4.4800000000000004</v>
      </c>
      <c r="E276" s="106">
        <v>3.56</v>
      </c>
      <c r="F276" s="106">
        <v>1.26</v>
      </c>
      <c r="G276" s="106">
        <v>0.21</v>
      </c>
      <c r="I276" s="11"/>
      <c r="J276" s="11"/>
      <c r="K276" s="11"/>
      <c r="L276" s="11"/>
      <c r="M276" s="11"/>
      <c r="N276" s="11"/>
      <c r="O276" s="11"/>
      <c r="P276" s="11"/>
      <c r="Q276" s="11"/>
      <c r="AA276" s="6"/>
    </row>
    <row r="277" spans="1:27" s="10" customFormat="1" ht="15.75" customHeight="1" x14ac:dyDescent="0.35">
      <c r="A277" s="11"/>
      <c r="B277" s="11"/>
      <c r="C277" s="105" t="s">
        <v>295</v>
      </c>
      <c r="D277" s="106">
        <v>5.43</v>
      </c>
      <c r="E277" s="106">
        <v>3.56</v>
      </c>
      <c r="F277" s="106">
        <v>1.53</v>
      </c>
      <c r="G277" s="106">
        <v>0.128</v>
      </c>
      <c r="I277" s="11"/>
      <c r="J277" s="11"/>
      <c r="K277" s="11"/>
      <c r="L277" s="11"/>
      <c r="M277" s="11"/>
      <c r="N277" s="11"/>
      <c r="O277" s="11"/>
      <c r="P277" s="11"/>
      <c r="Q277" s="11"/>
      <c r="AA277" s="6"/>
    </row>
    <row r="278" spans="1:27" s="10" customFormat="1" ht="15.75" customHeight="1" x14ac:dyDescent="0.35">
      <c r="A278" s="11"/>
      <c r="B278" s="11"/>
      <c r="C278" s="105" t="s">
        <v>298</v>
      </c>
      <c r="D278" s="106">
        <v>4.68</v>
      </c>
      <c r="E278" s="106">
        <v>3.56</v>
      </c>
      <c r="F278" s="106">
        <v>1.32</v>
      </c>
      <c r="G278" s="106">
        <v>0.189</v>
      </c>
      <c r="I278" s="11"/>
      <c r="J278" s="11"/>
      <c r="K278" s="11"/>
      <c r="L278" s="11"/>
      <c r="M278" s="11"/>
      <c r="N278" s="11"/>
      <c r="O278" s="11"/>
      <c r="P278" s="11"/>
      <c r="Q278" s="11"/>
      <c r="AA278" s="6"/>
    </row>
    <row r="279" spans="1:27" s="10" customFormat="1" ht="15.75" customHeight="1" x14ac:dyDescent="0.35">
      <c r="A279" s="11"/>
      <c r="B279" s="11"/>
      <c r="C279" s="105" t="s">
        <v>301</v>
      </c>
      <c r="D279" s="106">
        <v>-5.94</v>
      </c>
      <c r="E279" s="106">
        <v>3.56</v>
      </c>
      <c r="F279" s="106">
        <v>-1.67</v>
      </c>
      <c r="G279" s="106">
        <v>9.6000000000000002E-2</v>
      </c>
      <c r="I279" s="11"/>
      <c r="J279" s="11"/>
      <c r="K279" s="11"/>
      <c r="L279" s="11"/>
      <c r="M279" s="11"/>
      <c r="N279" s="11"/>
      <c r="O279" s="11"/>
      <c r="P279" s="11"/>
      <c r="Q279" s="11"/>
      <c r="AA279" s="6"/>
    </row>
    <row r="280" spans="1:27" s="10" customFormat="1" ht="15.75" customHeight="1" x14ac:dyDescent="0.35">
      <c r="A280" s="11"/>
      <c r="B280" s="11"/>
      <c r="C280" s="105" t="s">
        <v>304</v>
      </c>
      <c r="D280" s="106">
        <v>-3.69</v>
      </c>
      <c r="E280" s="106">
        <v>3.56</v>
      </c>
      <c r="F280" s="106">
        <v>-1.04</v>
      </c>
      <c r="G280" s="106">
        <v>0.30099999999999999</v>
      </c>
      <c r="I280" s="11"/>
      <c r="J280" s="11"/>
      <c r="K280" s="11"/>
      <c r="L280" s="11"/>
      <c r="M280" s="11"/>
      <c r="N280" s="11"/>
      <c r="O280" s="11"/>
      <c r="P280" s="11"/>
      <c r="Q280" s="11"/>
      <c r="AA280" s="6"/>
    </row>
    <row r="281" spans="1:27" s="10" customFormat="1" ht="15.75" customHeight="1" x14ac:dyDescent="0.35">
      <c r="A281" s="11"/>
      <c r="B281" s="11"/>
      <c r="C281" s="105" t="s">
        <v>345</v>
      </c>
      <c r="D281" s="106">
        <v>-11.65</v>
      </c>
      <c r="E281" s="106">
        <v>3.56</v>
      </c>
      <c r="F281" s="106">
        <v>-3.27</v>
      </c>
      <c r="G281" s="106">
        <v>1E-3</v>
      </c>
      <c r="I281" s="11"/>
      <c r="J281" s="11"/>
      <c r="K281" s="11"/>
      <c r="L281" s="11"/>
      <c r="M281" s="11"/>
      <c r="N281" s="11"/>
      <c r="O281" s="11"/>
      <c r="P281" s="11"/>
      <c r="Q281" s="11"/>
      <c r="AA281" s="6"/>
    </row>
    <row r="282" spans="1:27" s="10" customFormat="1" ht="15.75" customHeight="1" x14ac:dyDescent="0.35">
      <c r="A282" s="11"/>
      <c r="B282" s="11"/>
      <c r="C282" s="105" t="s">
        <v>347</v>
      </c>
      <c r="D282" s="106">
        <v>-3.48</v>
      </c>
      <c r="E282" s="106">
        <v>3.56</v>
      </c>
      <c r="F282" s="106">
        <v>-0.98</v>
      </c>
      <c r="G282" s="106">
        <v>0.32900000000000001</v>
      </c>
      <c r="I282" s="11"/>
      <c r="J282" s="11"/>
      <c r="K282" s="11"/>
      <c r="L282" s="11"/>
      <c r="M282" s="11"/>
      <c r="N282" s="11"/>
      <c r="O282" s="11"/>
      <c r="P282" s="11"/>
      <c r="Q282" s="11"/>
      <c r="AA282" s="6"/>
    </row>
    <row r="283" spans="1:27" s="10" customFormat="1" ht="15.75" customHeight="1" x14ac:dyDescent="0.35">
      <c r="A283" s="11"/>
      <c r="B283" s="11"/>
      <c r="C283" s="105" t="s">
        <v>349</v>
      </c>
      <c r="D283" s="106">
        <v>-1.44</v>
      </c>
      <c r="E283" s="106">
        <v>3.56</v>
      </c>
      <c r="F283" s="106">
        <v>-0.41</v>
      </c>
      <c r="G283" s="106">
        <v>0.68600000000000005</v>
      </c>
      <c r="I283" s="11"/>
      <c r="J283" s="11"/>
      <c r="K283" s="11"/>
      <c r="L283" s="11"/>
      <c r="M283" s="11"/>
      <c r="N283" s="11"/>
      <c r="O283" s="11"/>
      <c r="P283" s="11"/>
      <c r="Q283" s="11"/>
      <c r="AA283" s="6"/>
    </row>
    <row r="284" spans="1:27" s="10" customFormat="1" ht="15.75" customHeight="1" x14ac:dyDescent="0.35">
      <c r="A284" s="11"/>
      <c r="B284" s="11"/>
      <c r="C284" s="107" t="s">
        <v>141</v>
      </c>
      <c r="D284" s="108">
        <v>2.2799999999999998</v>
      </c>
      <c r="E284" s="108">
        <v>3.56</v>
      </c>
      <c r="F284" s="108">
        <v>0.64</v>
      </c>
      <c r="G284" s="108">
        <v>0.52300000000000002</v>
      </c>
      <c r="I284" s="11"/>
      <c r="J284" s="11"/>
      <c r="K284" s="11"/>
      <c r="L284" s="11"/>
      <c r="M284" s="11"/>
      <c r="N284" s="11"/>
      <c r="O284" s="11"/>
      <c r="P284" s="11"/>
      <c r="Q284" s="11"/>
      <c r="AA284" s="6"/>
    </row>
    <row r="285" spans="1:27" s="10" customFormat="1" ht="15.75" customHeight="1" x14ac:dyDescent="0.35">
      <c r="A285" s="11"/>
      <c r="B285" s="11"/>
      <c r="C285" s="105" t="s">
        <v>144</v>
      </c>
      <c r="D285" s="106">
        <v>-1.27</v>
      </c>
      <c r="E285" s="106">
        <v>3.56</v>
      </c>
      <c r="F285" s="106">
        <v>-0.36</v>
      </c>
      <c r="G285" s="106">
        <v>0.72199999999999998</v>
      </c>
      <c r="I285" s="11"/>
      <c r="J285" s="11"/>
      <c r="K285" s="11"/>
      <c r="L285" s="11"/>
      <c r="M285" s="11"/>
      <c r="N285" s="11"/>
      <c r="O285" s="11"/>
      <c r="P285" s="11"/>
      <c r="Q285" s="11"/>
      <c r="AA285" s="6"/>
    </row>
    <row r="286" spans="1:27" s="10" customFormat="1" ht="15.75" customHeight="1" x14ac:dyDescent="0.35">
      <c r="A286" s="11"/>
      <c r="B286" s="11"/>
      <c r="C286" s="105" t="s">
        <v>147</v>
      </c>
      <c r="D286" s="106">
        <v>-3.22</v>
      </c>
      <c r="E286" s="106">
        <v>3.56</v>
      </c>
      <c r="F286" s="106">
        <v>-0.91</v>
      </c>
      <c r="G286" s="106">
        <v>0.36599999999999999</v>
      </c>
      <c r="I286" s="11"/>
      <c r="J286" s="11"/>
      <c r="K286" s="11"/>
      <c r="L286" s="11"/>
      <c r="M286" s="11"/>
      <c r="N286" s="11"/>
      <c r="O286" s="11"/>
      <c r="P286" s="11"/>
      <c r="Q286" s="11"/>
      <c r="AA286" s="6"/>
    </row>
    <row r="287" spans="1:27" s="10" customFormat="1" ht="15.75" customHeight="1" x14ac:dyDescent="0.35">
      <c r="A287" s="11"/>
      <c r="B287" s="11"/>
      <c r="C287" s="105" t="s">
        <v>150</v>
      </c>
      <c r="D287" s="106">
        <v>2.23</v>
      </c>
      <c r="E287" s="106">
        <v>3.56</v>
      </c>
      <c r="F287" s="106">
        <v>0.63</v>
      </c>
      <c r="G287" s="106">
        <v>0.53100000000000003</v>
      </c>
      <c r="I287" s="11"/>
      <c r="J287" s="11"/>
      <c r="K287" s="11"/>
      <c r="L287" s="11"/>
      <c r="M287" s="11"/>
      <c r="N287" s="11"/>
      <c r="O287" s="11"/>
      <c r="P287" s="11"/>
      <c r="Q287" s="11"/>
      <c r="AA287" s="6"/>
    </row>
    <row r="288" spans="1:27" s="10" customFormat="1" ht="15.75" customHeight="1" x14ac:dyDescent="0.35">
      <c r="A288" s="11"/>
      <c r="B288" s="11"/>
      <c r="C288" s="105" t="s">
        <v>153</v>
      </c>
      <c r="D288" s="106">
        <v>-0.02</v>
      </c>
      <c r="E288" s="106">
        <v>3.56</v>
      </c>
      <c r="F288" s="106">
        <v>0</v>
      </c>
      <c r="G288" s="106">
        <v>0.997</v>
      </c>
      <c r="I288" s="11"/>
      <c r="J288" s="11"/>
      <c r="K288" s="11"/>
      <c r="L288" s="11"/>
      <c r="M288" s="11"/>
      <c r="N288" s="11"/>
      <c r="O288" s="11"/>
      <c r="P288" s="11"/>
      <c r="Q288" s="11"/>
      <c r="AA288" s="6"/>
    </row>
    <row r="289" spans="1:27" s="10" customFormat="1" ht="15.75" customHeight="1" x14ac:dyDescent="0.35">
      <c r="A289" s="11"/>
      <c r="B289" s="11"/>
      <c r="C289" s="105" t="s">
        <v>156</v>
      </c>
      <c r="D289" s="106">
        <v>0.19</v>
      </c>
      <c r="E289" s="106">
        <v>3.56</v>
      </c>
      <c r="F289" s="106">
        <v>0.05</v>
      </c>
      <c r="G289" s="106">
        <v>0.95699999999999996</v>
      </c>
      <c r="I289" s="11"/>
      <c r="J289" s="11"/>
      <c r="K289" s="11"/>
      <c r="L289" s="11"/>
      <c r="M289" s="11"/>
      <c r="N289" s="11"/>
      <c r="O289" s="11"/>
      <c r="P289" s="11"/>
      <c r="Q289" s="11"/>
      <c r="AA289" s="6"/>
    </row>
    <row r="290" spans="1:27" s="10" customFormat="1" ht="15.75" customHeight="1" x14ac:dyDescent="0.35">
      <c r="A290" s="11"/>
      <c r="B290" s="11"/>
      <c r="C290" s="105" t="s">
        <v>159</v>
      </c>
      <c r="D290" s="106">
        <v>6.03</v>
      </c>
      <c r="E290" s="106">
        <v>3.56</v>
      </c>
      <c r="F290" s="106">
        <v>1.69</v>
      </c>
      <c r="G290" s="106">
        <v>9.1999999999999998E-2</v>
      </c>
      <c r="I290" s="11"/>
      <c r="J290" s="11"/>
      <c r="K290" s="11"/>
      <c r="L290" s="11"/>
      <c r="M290" s="11"/>
      <c r="N290" s="11"/>
      <c r="O290" s="11"/>
      <c r="P290" s="11"/>
      <c r="Q290" s="11"/>
      <c r="AA290" s="6"/>
    </row>
    <row r="291" spans="1:27" s="10" customFormat="1" ht="15.75" customHeight="1" x14ac:dyDescent="0.35">
      <c r="A291" s="11"/>
      <c r="B291" s="11"/>
      <c r="C291" s="105" t="s">
        <v>162</v>
      </c>
      <c r="D291" s="106">
        <v>9.69</v>
      </c>
      <c r="E291" s="106">
        <v>3.56</v>
      </c>
      <c r="F291" s="106">
        <v>2.72</v>
      </c>
      <c r="G291" s="106">
        <v>7.0000000000000001E-3</v>
      </c>
      <c r="I291" s="11"/>
      <c r="J291" s="11"/>
      <c r="K291" s="11"/>
      <c r="L291" s="11"/>
      <c r="M291" s="11"/>
      <c r="N291" s="11"/>
      <c r="O291" s="11"/>
      <c r="P291" s="11"/>
      <c r="Q291" s="11"/>
      <c r="AA291" s="6"/>
    </row>
    <row r="292" spans="1:27" s="10" customFormat="1" ht="15.75" customHeight="1" x14ac:dyDescent="0.35">
      <c r="A292" s="11"/>
      <c r="B292" s="11"/>
      <c r="C292" s="105" t="s">
        <v>165</v>
      </c>
      <c r="D292" s="106">
        <v>0.23</v>
      </c>
      <c r="E292" s="106">
        <v>3.56</v>
      </c>
      <c r="F292" s="106">
        <v>7.0000000000000007E-2</v>
      </c>
      <c r="G292" s="106">
        <v>0.94699999999999995</v>
      </c>
      <c r="I292" s="11"/>
      <c r="J292" s="11"/>
      <c r="K292" s="11"/>
      <c r="L292" s="11"/>
      <c r="M292" s="11"/>
      <c r="N292" s="11"/>
      <c r="O292" s="11"/>
      <c r="P292" s="11"/>
      <c r="Q292" s="11"/>
      <c r="AA292" s="6"/>
    </row>
    <row r="293" spans="1:27" s="10" customFormat="1" ht="15.75" customHeight="1" x14ac:dyDescent="0.35">
      <c r="A293" s="11"/>
      <c r="B293" s="11"/>
      <c r="C293" s="105" t="s">
        <v>168</v>
      </c>
      <c r="D293" s="106">
        <v>1.94</v>
      </c>
      <c r="E293" s="106">
        <v>3.56</v>
      </c>
      <c r="F293" s="106">
        <v>0.55000000000000004</v>
      </c>
      <c r="G293" s="106">
        <v>0.58499999999999996</v>
      </c>
      <c r="I293" s="11"/>
      <c r="J293" s="11"/>
      <c r="K293" s="11"/>
      <c r="L293" s="11"/>
      <c r="M293" s="11"/>
      <c r="N293" s="11"/>
      <c r="O293" s="11"/>
      <c r="P293" s="11"/>
      <c r="Q293" s="11"/>
      <c r="AA293" s="6"/>
    </row>
    <row r="294" spans="1:27" s="10" customFormat="1" ht="15.75" customHeight="1" x14ac:dyDescent="0.35">
      <c r="A294" s="11"/>
      <c r="B294" s="11"/>
      <c r="C294" s="105" t="s">
        <v>171</v>
      </c>
      <c r="D294" s="106">
        <v>-2.1</v>
      </c>
      <c r="E294" s="106">
        <v>3.56</v>
      </c>
      <c r="F294" s="106">
        <v>-0.59</v>
      </c>
      <c r="G294" s="106">
        <v>0.55600000000000005</v>
      </c>
      <c r="I294" s="11"/>
      <c r="J294" s="11"/>
      <c r="K294" s="11"/>
      <c r="L294" s="11"/>
      <c r="M294" s="11"/>
      <c r="N294" s="11"/>
      <c r="O294" s="11"/>
      <c r="P294" s="11"/>
      <c r="Q294" s="11"/>
      <c r="AA294" s="6"/>
    </row>
    <row r="295" spans="1:27" s="10" customFormat="1" ht="15.75" customHeight="1" x14ac:dyDescent="0.35">
      <c r="A295" s="11"/>
      <c r="B295" s="11"/>
      <c r="C295" s="105" t="s">
        <v>174</v>
      </c>
      <c r="D295" s="106">
        <v>3.03</v>
      </c>
      <c r="E295" s="106">
        <v>3.56</v>
      </c>
      <c r="F295" s="106">
        <v>0.85</v>
      </c>
      <c r="G295" s="106">
        <v>0.39600000000000002</v>
      </c>
      <c r="I295" s="11"/>
      <c r="J295" s="11"/>
      <c r="K295" s="11"/>
      <c r="L295" s="11"/>
      <c r="M295" s="11"/>
      <c r="N295" s="11"/>
      <c r="O295" s="11"/>
      <c r="P295" s="11"/>
      <c r="Q295" s="11"/>
      <c r="AA295" s="6"/>
    </row>
    <row r="296" spans="1:27" s="10" customFormat="1" ht="15.75" customHeight="1" x14ac:dyDescent="0.35">
      <c r="A296" s="11"/>
      <c r="B296" s="11"/>
      <c r="C296" s="105" t="s">
        <v>177</v>
      </c>
      <c r="D296" s="106">
        <v>-11.81</v>
      </c>
      <c r="E296" s="106">
        <v>3.56</v>
      </c>
      <c r="F296" s="106">
        <v>-3.32</v>
      </c>
      <c r="G296" s="106">
        <v>1E-3</v>
      </c>
      <c r="I296" s="11"/>
      <c r="J296" s="11"/>
      <c r="K296" s="11"/>
      <c r="L296" s="11"/>
      <c r="M296" s="11"/>
      <c r="N296" s="11"/>
      <c r="O296" s="11"/>
      <c r="P296" s="11"/>
      <c r="Q296" s="11"/>
      <c r="AA296" s="6"/>
    </row>
    <row r="297" spans="1:27" s="10" customFormat="1" ht="15.75" customHeight="1" x14ac:dyDescent="0.35">
      <c r="A297" s="11"/>
      <c r="B297" s="11"/>
      <c r="C297" s="105" t="s">
        <v>180</v>
      </c>
      <c r="D297" s="106">
        <v>4.07</v>
      </c>
      <c r="E297" s="106">
        <v>3.56</v>
      </c>
      <c r="F297" s="106">
        <v>1.1399999999999999</v>
      </c>
      <c r="G297" s="106">
        <v>0.254</v>
      </c>
      <c r="I297" s="11"/>
      <c r="J297" s="11"/>
      <c r="K297" s="11"/>
      <c r="L297" s="11"/>
      <c r="M297" s="11"/>
      <c r="N297" s="11"/>
      <c r="O297" s="11"/>
      <c r="P297" s="11"/>
      <c r="Q297" s="11"/>
      <c r="AA297" s="6"/>
    </row>
    <row r="298" spans="1:27" s="10" customFormat="1" ht="15.75" customHeight="1" x14ac:dyDescent="0.35">
      <c r="A298" s="11"/>
      <c r="B298" s="11"/>
      <c r="C298" s="105" t="s">
        <v>183</v>
      </c>
      <c r="D298" s="106">
        <v>-2.39</v>
      </c>
      <c r="E298" s="106">
        <v>3.56</v>
      </c>
      <c r="F298" s="106">
        <v>-0.67</v>
      </c>
      <c r="G298" s="106">
        <v>0.502</v>
      </c>
      <c r="I298" s="11"/>
      <c r="J298" s="11"/>
      <c r="K298" s="11"/>
      <c r="L298" s="11"/>
      <c r="M298" s="11"/>
      <c r="N298" s="11"/>
      <c r="O298" s="11"/>
      <c r="P298" s="11"/>
      <c r="Q298" s="11"/>
      <c r="AA298" s="6"/>
    </row>
    <row r="299" spans="1:27" s="10" customFormat="1" ht="15.75" customHeight="1" x14ac:dyDescent="0.35">
      <c r="A299" s="11"/>
      <c r="B299" s="11"/>
      <c r="C299" s="105" t="s">
        <v>186</v>
      </c>
      <c r="D299" s="106">
        <v>-0.27</v>
      </c>
      <c r="E299" s="106">
        <v>3.56</v>
      </c>
      <c r="F299" s="106">
        <v>-7.0000000000000007E-2</v>
      </c>
      <c r="G299" s="106">
        <v>0.94099999999999995</v>
      </c>
      <c r="I299" s="11"/>
      <c r="J299" s="11"/>
      <c r="K299" s="11"/>
      <c r="L299" s="11"/>
      <c r="M299" s="11"/>
      <c r="N299" s="11"/>
      <c r="O299" s="11"/>
      <c r="P299" s="11"/>
      <c r="Q299" s="11"/>
      <c r="AA299" s="6"/>
    </row>
    <row r="300" spans="1:27" s="10" customFormat="1" ht="15.75" customHeight="1" x14ac:dyDescent="0.35">
      <c r="A300" s="11"/>
      <c r="B300" s="11"/>
      <c r="C300" s="105" t="s">
        <v>189</v>
      </c>
      <c r="D300" s="106">
        <v>0.32</v>
      </c>
      <c r="E300" s="106">
        <v>3.56</v>
      </c>
      <c r="F300" s="106">
        <v>0.09</v>
      </c>
      <c r="G300" s="106">
        <v>0.92900000000000005</v>
      </c>
      <c r="H300" s="45"/>
      <c r="I300" s="11"/>
      <c r="J300" s="11"/>
      <c r="K300" s="11"/>
      <c r="L300" s="11"/>
      <c r="M300" s="11"/>
      <c r="N300" s="11"/>
      <c r="O300" s="11"/>
      <c r="P300" s="11"/>
      <c r="Q300" s="11"/>
      <c r="AA300" s="6"/>
    </row>
    <row r="301" spans="1:27" s="10" customFormat="1" ht="15.75" customHeight="1" x14ac:dyDescent="0.35">
      <c r="A301" s="11"/>
      <c r="B301" s="11"/>
      <c r="C301" s="105" t="s">
        <v>192</v>
      </c>
      <c r="D301" s="106">
        <v>-1.93</v>
      </c>
      <c r="E301" s="106">
        <v>3.56</v>
      </c>
      <c r="F301" s="106">
        <v>-0.54</v>
      </c>
      <c r="G301" s="106">
        <v>0.58799999999999997</v>
      </c>
      <c r="I301" s="11"/>
      <c r="J301" s="11"/>
      <c r="K301" s="11"/>
      <c r="L301" s="11"/>
      <c r="M301" s="11"/>
      <c r="N301" s="11"/>
      <c r="O301" s="11"/>
      <c r="P301" s="11"/>
      <c r="Q301" s="11"/>
      <c r="AA301" s="6"/>
    </row>
    <row r="302" spans="1:27" s="10" customFormat="1" ht="15.75" customHeight="1" x14ac:dyDescent="0.35">
      <c r="A302" s="11"/>
      <c r="B302" s="11"/>
      <c r="C302" s="105" t="s">
        <v>195</v>
      </c>
      <c r="D302" s="106">
        <v>-0.6</v>
      </c>
      <c r="E302" s="106">
        <v>3.56</v>
      </c>
      <c r="F302" s="106">
        <v>-0.17</v>
      </c>
      <c r="G302" s="106">
        <v>0.86699999999999999</v>
      </c>
      <c r="I302" s="11"/>
      <c r="J302" s="11"/>
      <c r="K302" s="11"/>
      <c r="L302" s="11"/>
      <c r="M302" s="11"/>
      <c r="N302" s="11"/>
      <c r="O302" s="11"/>
      <c r="P302" s="11"/>
      <c r="Q302" s="11"/>
      <c r="AA302" s="6"/>
    </row>
    <row r="303" spans="1:27" s="10" customFormat="1" ht="15.75" customHeight="1" x14ac:dyDescent="0.35">
      <c r="A303" s="11"/>
      <c r="B303" s="11"/>
      <c r="C303" s="105" t="s">
        <v>198</v>
      </c>
      <c r="D303" s="106">
        <v>-6.27</v>
      </c>
      <c r="E303" s="106">
        <v>3.56</v>
      </c>
      <c r="F303" s="106">
        <v>-1.76</v>
      </c>
      <c r="G303" s="106">
        <v>0.08</v>
      </c>
      <c r="I303" s="11"/>
      <c r="J303" s="11"/>
      <c r="K303" s="11"/>
      <c r="L303" s="11"/>
      <c r="M303" s="11"/>
      <c r="N303" s="11"/>
      <c r="O303" s="11"/>
      <c r="P303" s="11"/>
      <c r="Q303" s="11"/>
      <c r="AA303" s="6"/>
    </row>
    <row r="304" spans="1:27" s="10" customFormat="1" ht="15.75" customHeight="1" x14ac:dyDescent="0.35">
      <c r="A304" s="11"/>
      <c r="B304" s="11"/>
      <c r="C304" s="105" t="s">
        <v>201</v>
      </c>
      <c r="D304" s="106">
        <v>-0.77</v>
      </c>
      <c r="E304" s="106">
        <v>3.56</v>
      </c>
      <c r="F304" s="106">
        <v>-0.22</v>
      </c>
      <c r="G304" s="106">
        <v>0.83</v>
      </c>
      <c r="I304" s="11"/>
      <c r="J304" s="11"/>
      <c r="K304" s="11"/>
      <c r="L304" s="11"/>
      <c r="M304" s="11"/>
      <c r="N304" s="11"/>
      <c r="O304" s="11"/>
      <c r="P304" s="11"/>
      <c r="Q304" s="11"/>
      <c r="AA304" s="6"/>
    </row>
    <row r="305" spans="1:27" s="10" customFormat="1" ht="15.75" customHeight="1" x14ac:dyDescent="0.35">
      <c r="A305" s="11"/>
      <c r="B305" s="11"/>
      <c r="C305" s="105" t="s">
        <v>266</v>
      </c>
      <c r="D305" s="106">
        <v>7.65</v>
      </c>
      <c r="E305" s="106">
        <v>3.56</v>
      </c>
      <c r="F305" s="106">
        <v>2.15</v>
      </c>
      <c r="G305" s="106">
        <v>3.3000000000000002E-2</v>
      </c>
      <c r="I305" s="11"/>
      <c r="J305" s="11"/>
      <c r="K305" s="11"/>
      <c r="L305" s="11"/>
      <c r="M305" s="11"/>
      <c r="N305" s="11"/>
      <c r="O305" s="11"/>
      <c r="P305" s="11"/>
      <c r="Q305" s="11"/>
      <c r="AA305" s="6"/>
    </row>
    <row r="306" spans="1:27" s="10" customFormat="1" ht="15.75" customHeight="1" x14ac:dyDescent="0.35">
      <c r="A306" s="11"/>
      <c r="B306" s="11"/>
      <c r="C306" s="105" t="s">
        <v>269</v>
      </c>
      <c r="D306" s="106">
        <v>-1.89</v>
      </c>
      <c r="E306" s="106">
        <v>3.56</v>
      </c>
      <c r="F306" s="106">
        <v>-0.53</v>
      </c>
      <c r="G306" s="106">
        <v>0.59599999999999997</v>
      </c>
      <c r="I306" s="11"/>
      <c r="J306" s="11"/>
      <c r="K306" s="11"/>
      <c r="L306" s="11"/>
      <c r="M306" s="11"/>
      <c r="N306" s="11"/>
      <c r="O306" s="11"/>
      <c r="P306" s="11"/>
      <c r="Q306" s="11"/>
      <c r="AA306" s="6"/>
    </row>
    <row r="307" spans="1:27" s="10" customFormat="1" ht="15.75" customHeight="1" x14ac:dyDescent="0.35">
      <c r="A307" s="11"/>
      <c r="B307" s="11"/>
      <c r="C307" s="105" t="s">
        <v>272</v>
      </c>
      <c r="D307" s="106">
        <v>-2.1</v>
      </c>
      <c r="E307" s="106">
        <v>3.56</v>
      </c>
      <c r="F307" s="106">
        <v>-0.59</v>
      </c>
      <c r="G307" s="106">
        <v>0.55600000000000005</v>
      </c>
      <c r="I307" s="11"/>
      <c r="J307" s="11"/>
      <c r="K307" s="11"/>
      <c r="L307" s="11"/>
      <c r="M307" s="11"/>
      <c r="N307" s="11"/>
      <c r="O307" s="11"/>
      <c r="P307" s="11"/>
      <c r="Q307" s="11"/>
      <c r="AA307" s="6"/>
    </row>
    <row r="308" spans="1:27" s="10" customFormat="1" ht="15.75" customHeight="1" x14ac:dyDescent="0.35">
      <c r="A308" s="11"/>
      <c r="B308" s="11"/>
      <c r="C308" s="105" t="s">
        <v>275</v>
      </c>
      <c r="D308" s="106">
        <v>5.61</v>
      </c>
      <c r="E308" s="106">
        <v>3.56</v>
      </c>
      <c r="F308" s="106">
        <v>1.58</v>
      </c>
      <c r="G308" s="106">
        <v>0.11600000000000001</v>
      </c>
      <c r="I308" s="11"/>
      <c r="J308" s="11"/>
      <c r="K308" s="11"/>
      <c r="L308" s="11"/>
      <c r="M308" s="11"/>
      <c r="N308" s="11"/>
      <c r="O308" s="11"/>
      <c r="P308" s="11"/>
      <c r="Q308" s="11"/>
      <c r="AA308" s="6"/>
    </row>
    <row r="309" spans="1:27" s="10" customFormat="1" ht="15.75" customHeight="1" x14ac:dyDescent="0.35">
      <c r="A309" s="11"/>
      <c r="B309" s="11"/>
      <c r="C309" s="105" t="s">
        <v>278</v>
      </c>
      <c r="D309" s="106">
        <v>0.36</v>
      </c>
      <c r="E309" s="106">
        <v>3.56</v>
      </c>
      <c r="F309" s="106">
        <v>0.1</v>
      </c>
      <c r="G309" s="106">
        <v>0.92</v>
      </c>
      <c r="I309" s="11"/>
      <c r="J309" s="11"/>
      <c r="K309" s="11"/>
      <c r="L309" s="11"/>
      <c r="M309" s="11"/>
      <c r="N309" s="11"/>
      <c r="O309" s="11"/>
      <c r="P309" s="11"/>
      <c r="Q309" s="11"/>
      <c r="AA309" s="6"/>
    </row>
    <row r="310" spans="1:27" s="10" customFormat="1" ht="15.75" customHeight="1" x14ac:dyDescent="0.35">
      <c r="A310" s="11"/>
      <c r="B310" s="11"/>
      <c r="C310" s="105" t="s">
        <v>281</v>
      </c>
      <c r="D310" s="106">
        <v>2.57</v>
      </c>
      <c r="E310" s="106">
        <v>3.56</v>
      </c>
      <c r="F310" s="106">
        <v>0.72</v>
      </c>
      <c r="G310" s="106">
        <v>0.47099999999999997</v>
      </c>
      <c r="I310" s="11"/>
      <c r="J310" s="11"/>
      <c r="K310" s="11"/>
      <c r="L310" s="11"/>
      <c r="M310" s="11"/>
      <c r="N310" s="11"/>
      <c r="O310" s="11"/>
      <c r="P310" s="11"/>
      <c r="Q310" s="11"/>
      <c r="AA310" s="6"/>
    </row>
    <row r="311" spans="1:27" s="10" customFormat="1" ht="15.75" customHeight="1" x14ac:dyDescent="0.35">
      <c r="A311" s="11"/>
      <c r="B311" s="11"/>
      <c r="C311" s="105" t="s">
        <v>284</v>
      </c>
      <c r="D311" s="106">
        <v>-0.1</v>
      </c>
      <c r="E311" s="106">
        <v>3.56</v>
      </c>
      <c r="F311" s="106">
        <v>-0.03</v>
      </c>
      <c r="G311" s="106">
        <v>0.97799999999999998</v>
      </c>
      <c r="I311" s="11"/>
      <c r="J311" s="11"/>
      <c r="K311" s="11"/>
      <c r="L311" s="11"/>
      <c r="M311" s="11"/>
      <c r="N311" s="11"/>
      <c r="O311" s="11"/>
      <c r="P311" s="11"/>
      <c r="Q311" s="11"/>
      <c r="AA311" s="6"/>
    </row>
    <row r="312" spans="1:27" s="10" customFormat="1" ht="15.75" customHeight="1" x14ac:dyDescent="0.35">
      <c r="A312" s="11"/>
      <c r="B312" s="11"/>
      <c r="C312" s="105" t="s">
        <v>287</v>
      </c>
      <c r="D312" s="106">
        <v>-5.27</v>
      </c>
      <c r="E312" s="106">
        <v>3.56</v>
      </c>
      <c r="F312" s="106">
        <v>-1.48</v>
      </c>
      <c r="G312" s="106">
        <v>0.14000000000000001</v>
      </c>
      <c r="I312" s="11"/>
      <c r="J312" s="11"/>
      <c r="K312" s="11"/>
      <c r="L312" s="11"/>
      <c r="M312" s="11"/>
      <c r="N312" s="11"/>
      <c r="O312" s="11"/>
      <c r="P312" s="11"/>
      <c r="Q312" s="11"/>
      <c r="AA312" s="6"/>
    </row>
    <row r="313" spans="1:27" s="10" customFormat="1" ht="15.75" customHeight="1" x14ac:dyDescent="0.35">
      <c r="A313" s="11"/>
      <c r="B313" s="11"/>
      <c r="C313" s="105" t="s">
        <v>290</v>
      </c>
      <c r="D313" s="106">
        <v>-6.85</v>
      </c>
      <c r="E313" s="106">
        <v>3.56</v>
      </c>
      <c r="F313" s="106">
        <v>-1.93</v>
      </c>
      <c r="G313" s="106">
        <v>5.5E-2</v>
      </c>
      <c r="I313" s="11"/>
      <c r="J313" s="11"/>
      <c r="K313" s="11"/>
      <c r="L313" s="11"/>
      <c r="M313" s="11"/>
      <c r="N313" s="11"/>
      <c r="O313" s="11"/>
      <c r="P313" s="11"/>
      <c r="Q313" s="11"/>
      <c r="AA313" s="6"/>
    </row>
    <row r="314" spans="1:27" s="10" customFormat="1" ht="15.75" customHeight="1" x14ac:dyDescent="0.35">
      <c r="A314" s="11"/>
      <c r="B314" s="11"/>
      <c r="C314" s="105" t="s">
        <v>293</v>
      </c>
      <c r="D314" s="106">
        <v>-0.68</v>
      </c>
      <c r="E314" s="106">
        <v>3.56</v>
      </c>
      <c r="F314" s="106">
        <v>-0.19</v>
      </c>
      <c r="G314" s="106">
        <v>0.84799999999999998</v>
      </c>
      <c r="I314" s="11"/>
      <c r="J314" s="11"/>
      <c r="K314" s="11"/>
      <c r="L314" s="11"/>
      <c r="M314" s="11"/>
      <c r="N314" s="11"/>
      <c r="O314" s="11"/>
      <c r="P314" s="11"/>
      <c r="Q314" s="11"/>
      <c r="AA314" s="6"/>
    </row>
    <row r="315" spans="1:27" s="10" customFormat="1" ht="15.75" customHeight="1" x14ac:dyDescent="0.35">
      <c r="A315" s="11"/>
      <c r="B315" s="11"/>
      <c r="C315" s="105" t="s">
        <v>296</v>
      </c>
      <c r="D315" s="106">
        <v>-3.6</v>
      </c>
      <c r="E315" s="106">
        <v>3.56</v>
      </c>
      <c r="F315" s="106">
        <v>-1.01</v>
      </c>
      <c r="G315" s="106">
        <v>0.313</v>
      </c>
      <c r="I315" s="11"/>
      <c r="J315" s="11"/>
      <c r="K315" s="11"/>
      <c r="L315" s="11"/>
      <c r="M315" s="11"/>
      <c r="N315" s="11"/>
      <c r="O315" s="11"/>
      <c r="P315" s="11"/>
      <c r="Q315" s="11"/>
      <c r="AA315" s="6"/>
    </row>
    <row r="316" spans="1:27" s="10" customFormat="1" ht="15.75" customHeight="1" x14ac:dyDescent="0.35">
      <c r="A316" s="11"/>
      <c r="B316" s="11"/>
      <c r="C316" s="105" t="s">
        <v>299</v>
      </c>
      <c r="D316" s="106">
        <v>2.0299999999999998</v>
      </c>
      <c r="E316" s="106">
        <v>3.56</v>
      </c>
      <c r="F316" s="106">
        <v>0.56999999999999995</v>
      </c>
      <c r="G316" s="106">
        <v>0.56999999999999995</v>
      </c>
      <c r="I316" s="11"/>
      <c r="J316" s="11"/>
      <c r="K316" s="11"/>
      <c r="L316" s="11"/>
      <c r="M316" s="11"/>
      <c r="N316" s="11"/>
      <c r="O316" s="11"/>
      <c r="P316" s="11"/>
      <c r="Q316" s="11"/>
      <c r="AA316" s="6"/>
    </row>
    <row r="317" spans="1:27" s="10" customFormat="1" ht="15.75" customHeight="1" x14ac:dyDescent="0.35">
      <c r="A317" s="11"/>
      <c r="B317" s="11"/>
      <c r="C317" s="105" t="s">
        <v>302</v>
      </c>
      <c r="D317" s="106">
        <v>2.5299999999999998</v>
      </c>
      <c r="E317" s="106">
        <v>3.56</v>
      </c>
      <c r="F317" s="106">
        <v>0.71</v>
      </c>
      <c r="G317" s="106">
        <v>0.47799999999999998</v>
      </c>
      <c r="I317" s="11"/>
      <c r="J317" s="11"/>
      <c r="K317" s="11"/>
      <c r="L317" s="11"/>
      <c r="M317" s="11"/>
      <c r="N317" s="11"/>
      <c r="O317" s="11"/>
      <c r="P317" s="11"/>
      <c r="Q317" s="11"/>
      <c r="AA317" s="6"/>
    </row>
    <row r="318" spans="1:27" s="10" customFormat="1" ht="15.75" customHeight="1" x14ac:dyDescent="0.35">
      <c r="A318" s="11"/>
      <c r="B318" s="11"/>
      <c r="C318" s="105" t="s">
        <v>305</v>
      </c>
      <c r="D318" s="106">
        <v>3.4</v>
      </c>
      <c r="E318" s="106">
        <v>3.56</v>
      </c>
      <c r="F318" s="106">
        <v>0.96</v>
      </c>
      <c r="G318" s="106">
        <v>0.34</v>
      </c>
      <c r="I318" s="11"/>
      <c r="J318" s="11"/>
      <c r="K318" s="11"/>
      <c r="L318" s="11"/>
      <c r="M318" s="11"/>
      <c r="N318" s="11"/>
      <c r="O318" s="11"/>
      <c r="P318" s="11"/>
      <c r="Q318" s="11"/>
      <c r="AA318" s="6"/>
    </row>
    <row r="319" spans="1:27" s="10" customFormat="1" ht="15.75" customHeight="1" x14ac:dyDescent="0.35">
      <c r="A319" s="11"/>
      <c r="B319" s="11"/>
      <c r="C319" s="105" t="s">
        <v>371</v>
      </c>
      <c r="D319" s="106">
        <v>1.32</v>
      </c>
      <c r="E319" s="106">
        <v>3.56</v>
      </c>
      <c r="F319" s="106">
        <v>0.37</v>
      </c>
      <c r="G319" s="106">
        <v>0.71099999999999997</v>
      </c>
      <c r="I319" s="11"/>
      <c r="J319" s="11"/>
      <c r="K319" s="11"/>
      <c r="L319" s="11"/>
      <c r="M319" s="11"/>
      <c r="N319" s="11"/>
      <c r="O319" s="11"/>
      <c r="P319" s="11"/>
      <c r="Q319" s="11"/>
      <c r="AA319" s="6"/>
    </row>
    <row r="320" spans="1:27" s="10" customFormat="1" ht="15.75" customHeight="1" x14ac:dyDescent="0.35">
      <c r="A320" s="11"/>
      <c r="B320" s="11"/>
      <c r="C320" s="105" t="s">
        <v>372</v>
      </c>
      <c r="D320" s="106">
        <v>0.36</v>
      </c>
      <c r="E320" s="106">
        <v>3.56</v>
      </c>
      <c r="F320" s="106">
        <v>0.1</v>
      </c>
      <c r="G320" s="106">
        <v>0.92</v>
      </c>
      <c r="I320" s="11"/>
      <c r="J320" s="11"/>
      <c r="K320" s="11"/>
      <c r="L320" s="11"/>
      <c r="M320" s="11"/>
      <c r="N320" s="11"/>
      <c r="O320" s="11"/>
      <c r="P320" s="11"/>
      <c r="Q320" s="11"/>
      <c r="AA320" s="6"/>
    </row>
    <row r="321" spans="1:27" s="10" customFormat="1" ht="15.75" customHeight="1" x14ac:dyDescent="0.35">
      <c r="A321" s="11"/>
      <c r="B321" s="11"/>
      <c r="C321" s="105" t="s">
        <v>373</v>
      </c>
      <c r="D321" s="106">
        <v>-4.72</v>
      </c>
      <c r="E321" s="106">
        <v>3.56</v>
      </c>
      <c r="F321" s="106">
        <v>-1.33</v>
      </c>
      <c r="G321" s="106">
        <v>0.186</v>
      </c>
      <c r="I321" s="11"/>
      <c r="J321" s="11"/>
      <c r="K321" s="11"/>
      <c r="L321" s="11"/>
      <c r="M321" s="11"/>
      <c r="N321" s="11"/>
      <c r="O321" s="11"/>
      <c r="P321" s="11"/>
      <c r="Q321" s="11"/>
      <c r="AA321" s="6"/>
    </row>
    <row r="322" spans="1:27" s="10" customFormat="1" ht="15.75" customHeight="1" x14ac:dyDescent="0.35">
      <c r="A322" s="11"/>
      <c r="B322" s="11"/>
      <c r="C322" s="105" t="s">
        <v>350</v>
      </c>
      <c r="D322" s="106">
        <v>-0.32</v>
      </c>
      <c r="E322" s="106">
        <v>1.01</v>
      </c>
      <c r="F322" s="106">
        <v>-0.32</v>
      </c>
      <c r="G322" s="106">
        <v>0.749</v>
      </c>
      <c r="I322" s="11"/>
      <c r="J322" s="11"/>
      <c r="K322" s="11"/>
      <c r="L322" s="11"/>
      <c r="M322" s="11"/>
      <c r="N322" s="11"/>
      <c r="O322" s="11"/>
      <c r="P322" s="11"/>
      <c r="Q322" s="11"/>
      <c r="AA322" s="6"/>
    </row>
    <row r="323" spans="1:27" s="10" customFormat="1" ht="15.75" customHeight="1" x14ac:dyDescent="0.35">
      <c r="A323" s="11"/>
      <c r="B323" s="11"/>
      <c r="C323" s="105" t="s">
        <v>351</v>
      </c>
      <c r="D323" s="106">
        <v>3.31</v>
      </c>
      <c r="E323" s="106">
        <v>1.01</v>
      </c>
      <c r="F323" s="106">
        <v>3.27</v>
      </c>
      <c r="G323" s="106">
        <v>1E-3</v>
      </c>
      <c r="I323" s="11"/>
      <c r="J323" s="11"/>
      <c r="K323" s="11"/>
      <c r="L323" s="11"/>
      <c r="M323" s="11"/>
      <c r="N323" s="11"/>
      <c r="O323" s="11"/>
      <c r="P323" s="11"/>
      <c r="Q323" s="11"/>
      <c r="AA323" s="6"/>
    </row>
    <row r="324" spans="1:27" s="10" customFormat="1" ht="15.75" customHeight="1" x14ac:dyDescent="0.35">
      <c r="A324" s="11"/>
      <c r="B324" s="11"/>
      <c r="C324" s="105" t="s">
        <v>352</v>
      </c>
      <c r="D324" s="106">
        <v>-2.99</v>
      </c>
      <c r="E324" s="106">
        <v>1.01</v>
      </c>
      <c r="F324" s="106">
        <v>-2.95</v>
      </c>
      <c r="G324" s="106">
        <v>4.0000000000000001E-3</v>
      </c>
      <c r="I324" s="11"/>
      <c r="J324" s="11"/>
      <c r="K324" s="11"/>
      <c r="L324" s="11"/>
      <c r="M324" s="11"/>
      <c r="N324" s="11"/>
      <c r="O324" s="11"/>
      <c r="P324" s="11"/>
      <c r="Q324" s="11"/>
      <c r="AA324" s="6"/>
    </row>
    <row r="325" spans="1:27" s="10" customFormat="1" ht="15.75" customHeight="1" x14ac:dyDescent="0.35">
      <c r="A325" s="11"/>
      <c r="B325" s="11"/>
      <c r="C325" s="105" t="s">
        <v>353</v>
      </c>
      <c r="D325" s="106">
        <v>-3.13</v>
      </c>
      <c r="E325" s="106">
        <v>1.01</v>
      </c>
      <c r="F325" s="106">
        <v>-3.09</v>
      </c>
      <c r="G325" s="106">
        <v>2E-3</v>
      </c>
      <c r="I325" s="11"/>
      <c r="J325" s="11"/>
      <c r="K325" s="11"/>
      <c r="L325" s="11"/>
      <c r="M325" s="11"/>
      <c r="N325" s="11"/>
      <c r="O325" s="11"/>
      <c r="P325" s="11"/>
      <c r="Q325" s="11"/>
      <c r="AA325" s="6"/>
    </row>
    <row r="326" spans="1:27" s="10" customFormat="1" ht="15.75" customHeight="1" x14ac:dyDescent="0.35">
      <c r="A326" s="11"/>
      <c r="B326" s="11"/>
      <c r="C326" s="105" t="s">
        <v>354</v>
      </c>
      <c r="D326" s="106">
        <v>-0.9</v>
      </c>
      <c r="E326" s="106">
        <v>1.01</v>
      </c>
      <c r="F326" s="106">
        <v>-0.89</v>
      </c>
      <c r="G326" s="106">
        <v>0.377</v>
      </c>
      <c r="I326" s="11"/>
      <c r="J326" s="11"/>
      <c r="K326" s="11"/>
      <c r="L326" s="11"/>
      <c r="M326" s="11"/>
      <c r="N326" s="11"/>
      <c r="O326" s="11"/>
      <c r="P326" s="11"/>
      <c r="Q326" s="11"/>
      <c r="AA326" s="6"/>
    </row>
    <row r="327" spans="1:27" s="10" customFormat="1" ht="15.75" customHeight="1" x14ac:dyDescent="0.35">
      <c r="A327" s="11"/>
      <c r="B327" s="11"/>
      <c r="C327" s="105" t="s">
        <v>355</v>
      </c>
      <c r="D327" s="106">
        <v>4.0199999999999996</v>
      </c>
      <c r="E327" s="106">
        <v>1.01</v>
      </c>
      <c r="F327" s="106">
        <v>3.97</v>
      </c>
      <c r="G327" s="106">
        <v>0</v>
      </c>
      <c r="I327" s="11"/>
      <c r="J327" s="11"/>
      <c r="K327" s="11"/>
      <c r="L327" s="11"/>
      <c r="M327" s="11"/>
      <c r="N327" s="11"/>
      <c r="O327" s="11"/>
      <c r="P327" s="11"/>
      <c r="Q327" s="11"/>
      <c r="AA327" s="6"/>
    </row>
    <row r="328" spans="1:27" s="10" customFormat="1" ht="15.75" customHeight="1" x14ac:dyDescent="0.35">
      <c r="A328" s="11"/>
      <c r="B328" s="11"/>
      <c r="C328" s="105" t="s">
        <v>356</v>
      </c>
      <c r="D328" s="106">
        <v>-0.15</v>
      </c>
      <c r="E328" s="106">
        <v>1.01</v>
      </c>
      <c r="F328" s="106">
        <v>-0.15</v>
      </c>
      <c r="G328" s="106">
        <v>0.88300000000000001</v>
      </c>
      <c r="I328" s="11"/>
      <c r="J328" s="11"/>
      <c r="K328" s="11"/>
      <c r="L328" s="11"/>
      <c r="M328" s="11"/>
      <c r="N328" s="11"/>
      <c r="O328" s="11"/>
      <c r="P328" s="11"/>
      <c r="Q328" s="11"/>
      <c r="AA328" s="6"/>
    </row>
    <row r="329" spans="1:27" ht="15.75" customHeight="1" x14ac:dyDescent="0.35">
      <c r="C329" s="105" t="s">
        <v>357</v>
      </c>
      <c r="D329" s="106">
        <v>2.88</v>
      </c>
      <c r="E329" s="106">
        <v>1.01</v>
      </c>
      <c r="F329" s="106">
        <v>2.85</v>
      </c>
      <c r="G329" s="106">
        <v>5.0000000000000001E-3</v>
      </c>
      <c r="I329" s="11"/>
      <c r="J329" s="11"/>
      <c r="K329" s="11"/>
    </row>
    <row r="330" spans="1:27" ht="15.75" customHeight="1" x14ac:dyDescent="0.35">
      <c r="C330" s="105" t="s">
        <v>358</v>
      </c>
      <c r="D330" s="106">
        <v>-2.73</v>
      </c>
      <c r="E330" s="106">
        <v>1.01</v>
      </c>
      <c r="F330" s="106">
        <v>-2.7</v>
      </c>
      <c r="G330" s="106">
        <v>7.0000000000000001E-3</v>
      </c>
      <c r="I330" s="11"/>
      <c r="J330" s="11"/>
      <c r="K330" s="11"/>
    </row>
    <row r="331" spans="1:27" ht="15.75" customHeight="1" x14ac:dyDescent="0.35">
      <c r="C331" s="107" t="s">
        <v>359</v>
      </c>
      <c r="D331" s="108">
        <v>3.6</v>
      </c>
      <c r="E331" s="108">
        <v>1.01</v>
      </c>
      <c r="F331" s="108">
        <v>3.55</v>
      </c>
      <c r="G331" s="108">
        <v>0</v>
      </c>
      <c r="I331" s="11"/>
      <c r="J331" s="11"/>
      <c r="K331" s="11"/>
    </row>
    <row r="332" spans="1:27" ht="15.75" customHeight="1" x14ac:dyDescent="0.35">
      <c r="C332" s="107" t="s">
        <v>360</v>
      </c>
      <c r="D332" s="108">
        <v>-5.3</v>
      </c>
      <c r="E332" s="108">
        <v>1.01</v>
      </c>
      <c r="F332" s="108">
        <v>-5.23</v>
      </c>
      <c r="G332" s="108">
        <v>0</v>
      </c>
      <c r="I332" s="11"/>
      <c r="J332" s="11"/>
      <c r="K332" s="11"/>
    </row>
    <row r="333" spans="1:27" ht="15.75" customHeight="1" x14ac:dyDescent="0.35">
      <c r="C333" s="107" t="s">
        <v>361</v>
      </c>
      <c r="D333" s="108">
        <v>1.7</v>
      </c>
      <c r="E333" s="108">
        <v>1.01</v>
      </c>
      <c r="F333" s="108">
        <v>1.68</v>
      </c>
      <c r="G333" s="108">
        <v>9.5000000000000001E-2</v>
      </c>
      <c r="I333" s="11"/>
      <c r="J333" s="11"/>
      <c r="K333" s="11"/>
    </row>
    <row r="334" spans="1:27" ht="15.75" customHeight="1" x14ac:dyDescent="0.35">
      <c r="C334" s="39"/>
      <c r="D334" s="45"/>
      <c r="E334" s="45"/>
      <c r="F334" s="45"/>
      <c r="G334" s="3"/>
      <c r="I334" s="11"/>
      <c r="J334" s="11"/>
      <c r="K334" s="11"/>
    </row>
    <row r="335" spans="1:27" ht="15.75" customHeight="1" x14ac:dyDescent="0.35">
      <c r="C335" s="11"/>
      <c r="D335" s="11"/>
      <c r="E335" s="11"/>
      <c r="F335" s="11"/>
      <c r="G335" s="11"/>
      <c r="H335" s="11"/>
      <c r="I335" s="11"/>
      <c r="J335" s="11"/>
      <c r="K335" s="11"/>
    </row>
    <row r="336" spans="1:27" ht="15.75" customHeight="1" x14ac:dyDescent="0.35">
      <c r="C336" s="11"/>
      <c r="D336" s="11"/>
      <c r="E336" s="11"/>
      <c r="F336" s="11"/>
      <c r="G336" s="11"/>
      <c r="H336" s="11"/>
      <c r="I336" s="11"/>
      <c r="J336" s="11"/>
      <c r="K336" s="11"/>
    </row>
    <row r="337" spans="3:11" ht="15.75" customHeight="1" x14ac:dyDescent="0.35">
      <c r="C337" s="39"/>
      <c r="D337" s="39"/>
      <c r="E337" s="39"/>
      <c r="F337" s="39"/>
      <c r="G337" s="39"/>
      <c r="H337" s="39"/>
      <c r="I337" s="39"/>
      <c r="J337" s="11"/>
      <c r="K337" s="11"/>
    </row>
    <row r="338" spans="3:11" ht="15.75" customHeight="1" x14ac:dyDescent="0.35">
      <c r="C338" s="39"/>
      <c r="D338" s="45"/>
      <c r="E338" s="45"/>
      <c r="F338" s="46"/>
      <c r="G338" s="45"/>
      <c r="H338" s="45"/>
      <c r="I338" s="45"/>
      <c r="J338" s="11"/>
      <c r="K338" s="11"/>
    </row>
    <row r="339" spans="3:11" ht="15.75" customHeight="1" x14ac:dyDescent="0.35">
      <c r="C339" s="39"/>
      <c r="D339" s="45"/>
      <c r="E339" s="45"/>
      <c r="F339" s="46"/>
      <c r="G339" s="45"/>
      <c r="H339" s="45"/>
      <c r="I339" s="45"/>
      <c r="J339" s="11"/>
      <c r="K339" s="11"/>
    </row>
    <row r="340" spans="3:11" ht="15.75" customHeight="1" x14ac:dyDescent="0.35">
      <c r="C340" s="39"/>
      <c r="D340" s="45"/>
      <c r="E340" s="45"/>
      <c r="F340" s="46"/>
      <c r="G340" s="45"/>
      <c r="H340" s="45"/>
      <c r="I340" s="45"/>
      <c r="J340" s="11"/>
      <c r="K340" s="11"/>
    </row>
    <row r="341" spans="3:11" ht="15.75" customHeight="1" x14ac:dyDescent="0.35">
      <c r="C341" s="39"/>
      <c r="D341" s="45"/>
      <c r="E341" s="45"/>
      <c r="F341" s="46"/>
      <c r="G341" s="45"/>
      <c r="H341" s="45"/>
      <c r="I341" s="45"/>
      <c r="J341" s="11"/>
      <c r="K341" s="11"/>
    </row>
    <row r="342" spans="3:11" ht="15.75" customHeight="1" x14ac:dyDescent="0.35">
      <c r="C342" s="39"/>
      <c r="D342" s="45"/>
      <c r="E342" s="45"/>
      <c r="F342" s="46"/>
      <c r="G342" s="45"/>
      <c r="H342" s="45"/>
      <c r="I342" s="45"/>
      <c r="J342" s="11"/>
      <c r="K342" s="11"/>
    </row>
    <row r="343" spans="3:11" ht="15.75" customHeight="1" x14ac:dyDescent="0.35">
      <c r="C343" s="39"/>
      <c r="D343" s="45"/>
      <c r="E343" s="45"/>
      <c r="F343" s="46"/>
      <c r="G343" s="45"/>
      <c r="H343" s="45"/>
      <c r="I343" s="45"/>
      <c r="J343" s="11"/>
      <c r="K343" s="11"/>
    </row>
    <row r="344" spans="3:11" ht="15.75" customHeight="1" x14ac:dyDescent="0.35">
      <c r="C344" s="39"/>
      <c r="D344" s="45"/>
      <c r="E344" s="45"/>
      <c r="F344" s="46"/>
      <c r="G344" s="45"/>
      <c r="H344" s="45"/>
      <c r="I344" s="45"/>
      <c r="J344" s="11"/>
      <c r="K344" s="11"/>
    </row>
    <row r="345" spans="3:11" ht="15.75" customHeight="1" x14ac:dyDescent="0.35">
      <c r="C345" s="39"/>
      <c r="D345" s="45"/>
      <c r="E345" s="45"/>
      <c r="F345" s="46"/>
      <c r="G345" s="45"/>
      <c r="H345" s="45"/>
      <c r="I345" s="45"/>
      <c r="J345" s="11"/>
      <c r="K345" s="11"/>
    </row>
    <row r="346" spans="3:11" ht="15.75" customHeight="1" x14ac:dyDescent="0.35">
      <c r="C346" s="39"/>
      <c r="D346" s="45"/>
      <c r="E346" s="45"/>
      <c r="F346" s="46"/>
      <c r="G346" s="45"/>
      <c r="H346" s="45"/>
      <c r="I346" s="45"/>
      <c r="J346" s="11"/>
      <c r="K346" s="11"/>
    </row>
    <row r="347" spans="3:11" ht="15.75" customHeight="1" x14ac:dyDescent="0.35">
      <c r="C347" s="39"/>
      <c r="D347" s="45"/>
      <c r="E347" s="45"/>
      <c r="F347" s="46"/>
      <c r="G347" s="45"/>
      <c r="H347" s="45"/>
      <c r="I347" s="45"/>
      <c r="J347" s="11"/>
      <c r="K347" s="11"/>
    </row>
    <row r="348" spans="3:11" ht="15.75" customHeight="1" x14ac:dyDescent="0.35">
      <c r="C348" s="39"/>
      <c r="D348" s="45"/>
      <c r="E348" s="45"/>
      <c r="F348" s="46"/>
      <c r="G348" s="45"/>
      <c r="H348" s="45"/>
      <c r="I348" s="45"/>
      <c r="J348" s="11"/>
      <c r="K348" s="11"/>
    </row>
    <row r="349" spans="3:11" ht="15.75" customHeight="1" x14ac:dyDescent="0.35">
      <c r="C349" s="39"/>
      <c r="D349" s="45"/>
      <c r="E349" s="45"/>
      <c r="F349" s="46"/>
      <c r="G349" s="45"/>
      <c r="H349" s="45"/>
      <c r="I349" s="45"/>
      <c r="J349" s="11"/>
      <c r="K349" s="11"/>
    </row>
    <row r="350" spans="3:11" ht="15.75" customHeight="1" x14ac:dyDescent="0.35">
      <c r="C350" s="39"/>
      <c r="D350" s="45"/>
      <c r="E350" s="45"/>
      <c r="F350" s="46"/>
      <c r="G350" s="45"/>
      <c r="H350" s="45"/>
      <c r="I350" s="45"/>
      <c r="J350" s="11"/>
      <c r="K350" s="11"/>
    </row>
    <row r="351" spans="3:11" ht="15.75" customHeight="1" x14ac:dyDescent="0.35">
      <c r="C351" s="39"/>
      <c r="D351" s="45"/>
      <c r="E351" s="45"/>
      <c r="F351" s="46"/>
      <c r="G351" s="45"/>
      <c r="H351" s="45"/>
      <c r="I351" s="45"/>
      <c r="J351" s="11"/>
      <c r="K351" s="11"/>
    </row>
    <row r="352" spans="3:11" ht="15.75" customHeight="1" x14ac:dyDescent="0.35">
      <c r="C352" s="39"/>
      <c r="D352" s="45"/>
      <c r="E352" s="45"/>
      <c r="F352" s="46"/>
      <c r="G352" s="45"/>
      <c r="H352" s="45"/>
      <c r="I352" s="45"/>
      <c r="J352" s="11"/>
      <c r="K352" s="11"/>
    </row>
    <row r="353" spans="3:11" ht="15.75" customHeight="1" x14ac:dyDescent="0.35">
      <c r="C353" s="39"/>
      <c r="D353" s="45"/>
      <c r="E353" s="45"/>
      <c r="F353" s="46"/>
      <c r="G353" s="45"/>
      <c r="H353" s="45"/>
      <c r="I353" s="45"/>
      <c r="J353" s="11"/>
      <c r="K353" s="11"/>
    </row>
    <row r="354" spans="3:11" ht="15.75" customHeight="1" x14ac:dyDescent="0.35">
      <c r="C354" s="39"/>
      <c r="D354" s="45"/>
      <c r="E354" s="45"/>
      <c r="F354" s="46"/>
      <c r="G354" s="45"/>
      <c r="H354" s="45"/>
      <c r="I354" s="45"/>
      <c r="J354" s="11"/>
      <c r="K354" s="11"/>
    </row>
    <row r="355" spans="3:11" ht="15.75" customHeight="1" x14ac:dyDescent="0.35">
      <c r="C355" s="39"/>
      <c r="D355" s="45"/>
      <c r="E355" s="45"/>
      <c r="F355" s="46"/>
      <c r="G355" s="45"/>
      <c r="H355" s="45"/>
      <c r="I355" s="45"/>
      <c r="J355" s="11"/>
      <c r="K355" s="11"/>
    </row>
    <row r="356" spans="3:11" ht="15.75" customHeight="1" x14ac:dyDescent="0.35">
      <c r="C356" s="39"/>
      <c r="D356" s="45"/>
      <c r="E356" s="45"/>
      <c r="F356" s="46"/>
      <c r="G356" s="45"/>
      <c r="H356" s="45"/>
      <c r="I356" s="45"/>
      <c r="J356" s="11"/>
      <c r="K356" s="11"/>
    </row>
    <row r="357" spans="3:11" ht="15.75" customHeight="1" x14ac:dyDescent="0.35">
      <c r="C357" s="39"/>
      <c r="D357" s="45"/>
      <c r="E357" s="45"/>
      <c r="F357" s="46"/>
      <c r="G357" s="45"/>
      <c r="H357" s="45"/>
      <c r="I357" s="45"/>
      <c r="J357" s="11"/>
      <c r="K357" s="11"/>
    </row>
    <row r="358" spans="3:11" ht="15.75" customHeight="1" x14ac:dyDescent="0.35">
      <c r="C358" s="39"/>
      <c r="D358" s="45"/>
      <c r="E358" s="45"/>
      <c r="F358" s="46"/>
      <c r="G358" s="45"/>
      <c r="H358" s="45"/>
      <c r="I358" s="45"/>
      <c r="J358" s="11"/>
      <c r="K358" s="11"/>
    </row>
    <row r="359" spans="3:11" ht="15.75" customHeight="1" x14ac:dyDescent="0.35">
      <c r="C359" s="39"/>
      <c r="D359" s="45"/>
      <c r="E359" s="45"/>
      <c r="F359" s="46"/>
      <c r="G359" s="45"/>
      <c r="H359" s="45"/>
      <c r="I359" s="45"/>
      <c r="J359" s="11"/>
      <c r="K359" s="11"/>
    </row>
    <row r="360" spans="3:11" ht="15.75" customHeight="1" x14ac:dyDescent="0.35">
      <c r="C360" s="39"/>
      <c r="D360" s="45"/>
      <c r="E360" s="45"/>
      <c r="F360" s="46"/>
      <c r="G360" s="45"/>
      <c r="H360" s="45"/>
      <c r="I360" s="45"/>
    </row>
    <row r="361" spans="3:11" ht="15.75" customHeight="1" x14ac:dyDescent="0.35">
      <c r="C361" s="39"/>
      <c r="D361" s="45"/>
      <c r="E361" s="45"/>
      <c r="F361" s="46"/>
      <c r="G361" s="45"/>
      <c r="H361" s="45"/>
      <c r="I361" s="45"/>
    </row>
  </sheetData>
  <mergeCells count="5">
    <mergeCell ref="C1:L1"/>
    <mergeCell ref="C2:L2"/>
    <mergeCell ref="C4:M4"/>
    <mergeCell ref="C83:M83"/>
    <mergeCell ref="C124:M124"/>
  </mergeCells>
  <conditionalFormatting sqref="M126:M163">
    <cfRule type="containsText" dxfId="29" priority="16" operator="containsText" text="warning">
      <formula>NOT(ISERROR(SEARCH("warning",M126)))</formula>
    </cfRule>
  </conditionalFormatting>
  <conditionalFormatting sqref="U126:U163">
    <cfRule type="containsText" dxfId="28" priority="15" operator="containsText" text="warning">
      <formula>NOT(ISERROR(SEARCH("warning",U126)))</formula>
    </cfRule>
  </conditionalFormatting>
  <conditionalFormatting sqref="W126:W163">
    <cfRule type="containsText" dxfId="27" priority="14" operator="containsText" text="warning">
      <formula>NOT(ISERROR(SEARCH("warning",W126)))</formula>
    </cfRule>
  </conditionalFormatting>
  <conditionalFormatting sqref="Y126:Y163">
    <cfRule type="containsText" dxfId="26" priority="13" operator="containsText" text="warning">
      <formula>NOT(ISERROR(SEARCH("warning",Y126)))</formula>
    </cfRule>
  </conditionalFormatting>
  <conditionalFormatting sqref="M85:M122">
    <cfRule type="containsText" dxfId="25" priority="12" operator="containsText" text="warning">
      <formula>NOT(ISERROR(SEARCH("warning",M85)))</formula>
    </cfRule>
  </conditionalFormatting>
  <conditionalFormatting sqref="U85:U122">
    <cfRule type="containsText" dxfId="24" priority="11" operator="containsText" text="warning">
      <formula>NOT(ISERROR(SEARCH("warning",U85)))</formula>
    </cfRule>
  </conditionalFormatting>
  <conditionalFormatting sqref="W85:W122">
    <cfRule type="containsText" dxfId="23" priority="10" operator="containsText" text="warning">
      <formula>NOT(ISERROR(SEARCH("warning",W85)))</formula>
    </cfRule>
  </conditionalFormatting>
  <conditionalFormatting sqref="Y85:Y122">
    <cfRule type="containsText" dxfId="22" priority="9" operator="containsText" text="warning">
      <formula>NOT(ISERROR(SEARCH("warning",Y85)))</formula>
    </cfRule>
  </conditionalFormatting>
  <conditionalFormatting sqref="M6:M43">
    <cfRule type="containsText" dxfId="21" priority="7" operator="containsText" text="warning">
      <formula>NOT(ISERROR(SEARCH("warning",M6)))</formula>
    </cfRule>
    <cfRule type="containsText" dxfId="20" priority="8" operator="containsText" text="normal">
      <formula>NOT(ISERROR(SEARCH("normal",M6)))</formula>
    </cfRule>
  </conditionalFormatting>
  <conditionalFormatting sqref="U6:U43">
    <cfRule type="containsText" dxfId="19" priority="5" operator="containsText" text="warning">
      <formula>NOT(ISERROR(SEARCH("warning",U6)))</formula>
    </cfRule>
    <cfRule type="containsText" dxfId="18" priority="6" operator="containsText" text="normal">
      <formula>NOT(ISERROR(SEARCH("normal",U6)))</formula>
    </cfRule>
  </conditionalFormatting>
  <conditionalFormatting sqref="W6:W43">
    <cfRule type="containsText" dxfId="17" priority="3" operator="containsText" text="warning">
      <formula>NOT(ISERROR(SEARCH("warning",W6)))</formula>
    </cfRule>
    <cfRule type="containsText" dxfId="16" priority="4" operator="containsText" text="normal">
      <formula>NOT(ISERROR(SEARCH("normal",W6)))</formula>
    </cfRule>
  </conditionalFormatting>
  <conditionalFormatting sqref="Y6:Y43">
    <cfRule type="containsText" dxfId="15" priority="1" operator="containsText" text="warning">
      <formula>NOT(ISERROR(SEARCH("warning",Y6)))</formula>
    </cfRule>
    <cfRule type="containsText" dxfId="14" priority="2" operator="containsText" text="normal">
      <formula>NOT(ISERROR(SEARCH("normal",Y6)))</formula>
    </cfRule>
  </conditionalFormatting>
  <pageMargins left="0.7" right="0.7" top="0.75" bottom="0.75" header="0.3" footer="0.3"/>
  <pageSetup orientation="portrait" horizontalDpi="4294967293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8"/>
  <sheetViews>
    <sheetView topLeftCell="E29" zoomScale="80" zoomScaleNormal="80" workbookViewId="0">
      <selection activeCell="R54" sqref="R54"/>
    </sheetView>
  </sheetViews>
  <sheetFormatPr defaultRowHeight="10.5" x14ac:dyDescent="0.25"/>
  <cols>
    <col min="1" max="1" width="9.90625" style="248" customWidth="1"/>
    <col min="2" max="2" width="7.81640625" style="248" customWidth="1"/>
    <col min="3" max="6" width="8.7265625" style="248"/>
    <col min="7" max="8" width="8.08984375" style="248" customWidth="1"/>
    <col min="9" max="9" width="8.7265625" style="248"/>
    <col min="10" max="10" width="14.54296875" style="248" customWidth="1"/>
    <col min="11" max="16384" width="8.7265625" style="248"/>
  </cols>
  <sheetData>
    <row r="2" spans="1:26" ht="15.5" x14ac:dyDescent="0.35">
      <c r="A2" s="255" t="s">
        <v>379</v>
      </c>
      <c r="B2" s="255"/>
      <c r="C2" s="255"/>
      <c r="D2" s="255"/>
      <c r="E2" s="255"/>
      <c r="F2" s="255"/>
      <c r="G2" s="255"/>
      <c r="H2" s="255"/>
      <c r="J2" s="255" t="s">
        <v>380</v>
      </c>
      <c r="K2" s="255"/>
      <c r="L2" s="255"/>
      <c r="M2" s="255"/>
      <c r="N2" s="255"/>
      <c r="O2" s="255"/>
      <c r="P2" s="255"/>
      <c r="Q2" s="255"/>
      <c r="S2" s="255" t="s">
        <v>381</v>
      </c>
      <c r="T2" s="255"/>
      <c r="U2" s="255"/>
      <c r="V2" s="255"/>
    </row>
    <row r="3" spans="1:26" ht="31.5" x14ac:dyDescent="0.25">
      <c r="A3" s="256" t="s">
        <v>378</v>
      </c>
      <c r="B3" s="245" t="s">
        <v>4</v>
      </c>
      <c r="C3" s="245" t="s">
        <v>5</v>
      </c>
      <c r="D3" s="245" t="s">
        <v>8</v>
      </c>
      <c r="E3" s="245" t="s">
        <v>9</v>
      </c>
      <c r="F3" s="246" t="s">
        <v>376</v>
      </c>
      <c r="G3" s="247" t="s">
        <v>10</v>
      </c>
      <c r="H3" s="247" t="s">
        <v>377</v>
      </c>
      <c r="J3" s="245" t="s">
        <v>378</v>
      </c>
      <c r="K3" s="245" t="s">
        <v>4</v>
      </c>
      <c r="L3" s="245" t="s">
        <v>5</v>
      </c>
      <c r="M3" s="245" t="s">
        <v>8</v>
      </c>
      <c r="N3" s="245" t="s">
        <v>9</v>
      </c>
      <c r="O3" s="246" t="s">
        <v>376</v>
      </c>
      <c r="P3" s="247" t="s">
        <v>10</v>
      </c>
      <c r="Q3" s="247" t="s">
        <v>377</v>
      </c>
      <c r="S3" s="245" t="s">
        <v>378</v>
      </c>
      <c r="T3" s="245" t="s">
        <v>4</v>
      </c>
      <c r="U3" s="245" t="s">
        <v>5</v>
      </c>
      <c r="V3" s="245" t="s">
        <v>8</v>
      </c>
      <c r="W3" s="245" t="s">
        <v>9</v>
      </c>
      <c r="X3" s="246" t="s">
        <v>376</v>
      </c>
      <c r="Y3" s="247" t="s">
        <v>10</v>
      </c>
      <c r="Z3" s="247" t="s">
        <v>377</v>
      </c>
    </row>
    <row r="4" spans="1:26" ht="14.5" x14ac:dyDescent="0.35">
      <c r="A4" s="249" t="s">
        <v>15</v>
      </c>
      <c r="B4" s="250">
        <v>65</v>
      </c>
      <c r="C4" s="250">
        <v>46.5</v>
      </c>
      <c r="D4" s="250">
        <v>83</v>
      </c>
      <c r="E4" s="250">
        <v>52.5</v>
      </c>
      <c r="F4" s="251">
        <v>48.998180000000005</v>
      </c>
      <c r="G4" s="252" t="s">
        <v>363</v>
      </c>
      <c r="H4" s="251">
        <v>62.185000000000002</v>
      </c>
      <c r="J4" s="65" t="s">
        <v>15</v>
      </c>
      <c r="K4" s="52">
        <v>70</v>
      </c>
      <c r="L4" s="52">
        <v>41</v>
      </c>
      <c r="M4" s="52">
        <v>55</v>
      </c>
      <c r="N4" s="47">
        <v>43</v>
      </c>
      <c r="O4" s="110">
        <v>37.215179999999989</v>
      </c>
      <c r="P4" s="22" t="s">
        <v>363</v>
      </c>
      <c r="Q4" s="110">
        <v>50.401999999999994</v>
      </c>
      <c r="S4" s="65" t="s">
        <v>15</v>
      </c>
      <c r="T4" s="47">
        <v>60</v>
      </c>
      <c r="U4" s="47">
        <v>42.5</v>
      </c>
      <c r="V4" s="47">
        <v>90</v>
      </c>
      <c r="W4" s="47">
        <v>60</v>
      </c>
      <c r="X4" s="110">
        <v>51.356180000000009</v>
      </c>
      <c r="Y4" s="22" t="s">
        <v>363</v>
      </c>
      <c r="Z4" s="130">
        <v>64.543000000000006</v>
      </c>
    </row>
    <row r="5" spans="1:26" ht="14.5" x14ac:dyDescent="0.35">
      <c r="A5" s="249" t="s">
        <v>18</v>
      </c>
      <c r="B5" s="250">
        <v>63</v>
      </c>
      <c r="C5" s="250">
        <v>62</v>
      </c>
      <c r="D5" s="250">
        <v>75</v>
      </c>
      <c r="E5" s="250">
        <v>53</v>
      </c>
      <c r="F5" s="251">
        <v>50.48818</v>
      </c>
      <c r="G5" s="252" t="s">
        <v>363</v>
      </c>
      <c r="H5" s="251">
        <v>63.674999999999997</v>
      </c>
      <c r="J5" s="65" t="s">
        <v>18</v>
      </c>
      <c r="K5" s="52">
        <v>48</v>
      </c>
      <c r="L5" s="52">
        <v>46</v>
      </c>
      <c r="M5" s="52">
        <v>65</v>
      </c>
      <c r="N5" s="47">
        <v>51</v>
      </c>
      <c r="O5" s="110">
        <v>37.455179999999999</v>
      </c>
      <c r="P5" s="22" t="s">
        <v>363</v>
      </c>
      <c r="Q5" s="110">
        <v>50.641999999999996</v>
      </c>
      <c r="S5" s="65" t="s">
        <v>18</v>
      </c>
      <c r="T5" s="47">
        <v>53</v>
      </c>
      <c r="U5" s="47">
        <v>62</v>
      </c>
      <c r="V5" s="47">
        <v>85</v>
      </c>
      <c r="W5" s="47">
        <v>56</v>
      </c>
      <c r="X5" s="110">
        <v>52.226179999999999</v>
      </c>
      <c r="Y5" s="22" t="s">
        <v>363</v>
      </c>
      <c r="Z5" s="130">
        <v>65.412999999999997</v>
      </c>
    </row>
    <row r="6" spans="1:26" ht="14.5" x14ac:dyDescent="0.35">
      <c r="A6" s="249" t="s">
        <v>21</v>
      </c>
      <c r="B6" s="250">
        <v>60</v>
      </c>
      <c r="C6" s="250">
        <v>55.5</v>
      </c>
      <c r="D6" s="250">
        <v>83</v>
      </c>
      <c r="E6" s="250">
        <v>69.5</v>
      </c>
      <c r="F6" s="251">
        <v>54.248180000000005</v>
      </c>
      <c r="G6" s="252" t="s">
        <v>363</v>
      </c>
      <c r="H6" s="251">
        <v>67.435000000000002</v>
      </c>
      <c r="J6" s="65" t="s">
        <v>21</v>
      </c>
      <c r="K6" s="52">
        <v>90</v>
      </c>
      <c r="L6" s="52">
        <v>55</v>
      </c>
      <c r="M6" s="52">
        <v>100</v>
      </c>
      <c r="N6" s="47">
        <v>62</v>
      </c>
      <c r="O6" s="110">
        <v>61.715180000000004</v>
      </c>
      <c r="P6" s="22" t="s">
        <v>363</v>
      </c>
      <c r="Q6" s="110">
        <v>74.902000000000001</v>
      </c>
      <c r="S6" s="65" t="s">
        <v>21</v>
      </c>
      <c r="T6" s="47">
        <v>68</v>
      </c>
      <c r="U6" s="47">
        <v>65.5</v>
      </c>
      <c r="V6" s="47">
        <v>95</v>
      </c>
      <c r="W6" s="47">
        <v>72</v>
      </c>
      <c r="X6" s="110">
        <v>63.36618</v>
      </c>
      <c r="Y6" s="22" t="s">
        <v>363</v>
      </c>
      <c r="Z6" s="130">
        <v>76.552999999999997</v>
      </c>
    </row>
    <row r="7" spans="1:26" ht="14.5" x14ac:dyDescent="0.35">
      <c r="A7" s="249" t="s">
        <v>24</v>
      </c>
      <c r="B7" s="250">
        <v>75</v>
      </c>
      <c r="C7" s="250">
        <v>64</v>
      </c>
      <c r="D7" s="250">
        <v>90</v>
      </c>
      <c r="E7" s="250">
        <v>69</v>
      </c>
      <c r="F7" s="251">
        <v>61.738180000000014</v>
      </c>
      <c r="G7" s="252" t="s">
        <v>363</v>
      </c>
      <c r="H7" s="251">
        <v>74.925000000000011</v>
      </c>
      <c r="J7" s="65" t="s">
        <v>24</v>
      </c>
      <c r="K7" s="52">
        <v>80</v>
      </c>
      <c r="L7" s="52">
        <v>67</v>
      </c>
      <c r="M7" s="52">
        <v>100</v>
      </c>
      <c r="N7" s="47">
        <v>72</v>
      </c>
      <c r="O7" s="110">
        <v>64.715180000000018</v>
      </c>
      <c r="P7" s="22" t="s">
        <v>363</v>
      </c>
      <c r="Q7" s="110">
        <v>77.902000000000015</v>
      </c>
      <c r="S7" s="65" t="s">
        <v>24</v>
      </c>
      <c r="T7" s="47">
        <v>80</v>
      </c>
      <c r="U7" s="47">
        <v>72.5</v>
      </c>
      <c r="V7" s="47">
        <v>100</v>
      </c>
      <c r="W7" s="47">
        <v>77</v>
      </c>
      <c r="X7" s="110">
        <v>70.606180000000009</v>
      </c>
      <c r="Y7" s="22" t="s">
        <v>363</v>
      </c>
      <c r="Z7" s="130">
        <v>83.793000000000006</v>
      </c>
    </row>
    <row r="8" spans="1:26" ht="14.5" x14ac:dyDescent="0.35">
      <c r="A8" s="249" t="s">
        <v>26</v>
      </c>
      <c r="B8" s="250">
        <v>68</v>
      </c>
      <c r="C8" s="250">
        <v>64</v>
      </c>
      <c r="D8" s="250">
        <v>78</v>
      </c>
      <c r="E8" s="250">
        <v>68.5</v>
      </c>
      <c r="F8" s="251">
        <v>56.868180000000009</v>
      </c>
      <c r="G8" s="252" t="s">
        <v>363</v>
      </c>
      <c r="H8" s="251">
        <v>70.055000000000007</v>
      </c>
      <c r="J8" s="65" t="s">
        <v>26</v>
      </c>
      <c r="K8" s="52">
        <v>58</v>
      </c>
      <c r="L8" s="52">
        <v>47</v>
      </c>
      <c r="M8" s="52">
        <v>60</v>
      </c>
      <c r="N8" s="47">
        <v>47</v>
      </c>
      <c r="O8" s="110">
        <v>37.965179999999989</v>
      </c>
      <c r="P8" s="22" t="s">
        <v>363</v>
      </c>
      <c r="Q8" s="110">
        <v>51.151999999999994</v>
      </c>
      <c r="S8" s="65" t="s">
        <v>26</v>
      </c>
      <c r="T8" s="47">
        <v>73</v>
      </c>
      <c r="U8" s="47">
        <v>70</v>
      </c>
      <c r="V8" s="47">
        <v>95</v>
      </c>
      <c r="W8" s="47">
        <v>69</v>
      </c>
      <c r="X8" s="110">
        <v>64.98617999999999</v>
      </c>
      <c r="Y8" s="22" t="s">
        <v>363</v>
      </c>
      <c r="Z8" s="130">
        <v>78.172999999999988</v>
      </c>
    </row>
    <row r="9" spans="1:26" ht="14.5" x14ac:dyDescent="0.35">
      <c r="A9" s="249" t="s">
        <v>28</v>
      </c>
      <c r="B9" s="250">
        <v>68</v>
      </c>
      <c r="C9" s="250">
        <v>64</v>
      </c>
      <c r="D9" s="250">
        <v>95</v>
      </c>
      <c r="E9" s="250">
        <v>70.5</v>
      </c>
      <c r="F9" s="251">
        <v>61.618180000000009</v>
      </c>
      <c r="G9" s="252" t="s">
        <v>363</v>
      </c>
      <c r="H9" s="251">
        <v>74.805000000000007</v>
      </c>
      <c r="J9" s="65" t="s">
        <v>28</v>
      </c>
      <c r="K9" s="52">
        <v>80</v>
      </c>
      <c r="L9" s="52">
        <v>52</v>
      </c>
      <c r="M9" s="52">
        <v>80</v>
      </c>
      <c r="N9" s="47">
        <v>73</v>
      </c>
      <c r="O9" s="110">
        <v>56.215180000000018</v>
      </c>
      <c r="P9" s="22" t="s">
        <v>363</v>
      </c>
      <c r="Q9" s="110">
        <v>69.402000000000015</v>
      </c>
      <c r="S9" s="65" t="s">
        <v>28</v>
      </c>
      <c r="T9" s="47">
        <v>70</v>
      </c>
      <c r="U9" s="47">
        <v>69.5</v>
      </c>
      <c r="V9" s="47">
        <v>100</v>
      </c>
      <c r="W9" s="47">
        <v>72</v>
      </c>
      <c r="X9" s="110">
        <v>66.11618</v>
      </c>
      <c r="Y9" s="22" t="s">
        <v>363</v>
      </c>
      <c r="Z9" s="130">
        <v>79.302999999999997</v>
      </c>
    </row>
    <row r="10" spans="1:26" ht="14.5" x14ac:dyDescent="0.35">
      <c r="A10" s="249" t="s">
        <v>30</v>
      </c>
      <c r="B10" s="250">
        <v>100</v>
      </c>
      <c r="C10" s="250">
        <v>77.5</v>
      </c>
      <c r="D10" s="250">
        <v>98.000000000000014</v>
      </c>
      <c r="E10" s="250">
        <v>79</v>
      </c>
      <c r="F10" s="251">
        <v>75.868180000000009</v>
      </c>
      <c r="G10" s="252" t="s">
        <v>363</v>
      </c>
      <c r="H10" s="251">
        <v>89.055000000000007</v>
      </c>
      <c r="J10" s="65" t="s">
        <v>30</v>
      </c>
      <c r="K10" s="52">
        <v>93</v>
      </c>
      <c r="L10" s="52">
        <v>72</v>
      </c>
      <c r="M10" s="52">
        <v>93</v>
      </c>
      <c r="N10" s="47">
        <v>76.5</v>
      </c>
      <c r="O10" s="110">
        <v>68.595180000000013</v>
      </c>
      <c r="P10" s="22" t="s">
        <v>363</v>
      </c>
      <c r="Q10" s="110">
        <v>81.782000000000011</v>
      </c>
      <c r="S10" s="65" t="s">
        <v>30</v>
      </c>
      <c r="T10" s="47">
        <v>83</v>
      </c>
      <c r="U10" s="47">
        <v>75.5</v>
      </c>
      <c r="V10" s="47">
        <v>95</v>
      </c>
      <c r="W10" s="47">
        <v>80</v>
      </c>
      <c r="X10" s="110">
        <v>71.61618</v>
      </c>
      <c r="Y10" s="22" t="s">
        <v>363</v>
      </c>
      <c r="Z10" s="130">
        <v>84.802999999999997</v>
      </c>
    </row>
    <row r="11" spans="1:26" ht="14.5" x14ac:dyDescent="0.35">
      <c r="A11" s="249" t="s">
        <v>33</v>
      </c>
      <c r="B11" s="250">
        <v>93</v>
      </c>
      <c r="C11" s="250">
        <v>76.5</v>
      </c>
      <c r="D11" s="250">
        <v>100</v>
      </c>
      <c r="E11" s="250">
        <v>79.5</v>
      </c>
      <c r="F11" s="251">
        <v>74.498180000000019</v>
      </c>
      <c r="G11" s="252" t="s">
        <v>363</v>
      </c>
      <c r="H11" s="251">
        <v>87.685000000000016</v>
      </c>
      <c r="J11" s="65" t="s">
        <v>33</v>
      </c>
      <c r="K11" s="52">
        <v>100</v>
      </c>
      <c r="L11" s="52">
        <v>71</v>
      </c>
      <c r="M11" s="52">
        <v>100</v>
      </c>
      <c r="N11" s="47">
        <v>74</v>
      </c>
      <c r="O11" s="110">
        <v>71.215180000000018</v>
      </c>
      <c r="P11" s="22" t="s">
        <v>363</v>
      </c>
      <c r="Q11" s="110">
        <v>84.402000000000015</v>
      </c>
      <c r="S11" s="65" t="s">
        <v>33</v>
      </c>
      <c r="T11" s="47">
        <v>98</v>
      </c>
      <c r="U11" s="47">
        <v>78.5</v>
      </c>
      <c r="V11" s="47">
        <v>100</v>
      </c>
      <c r="W11" s="47">
        <v>77</v>
      </c>
      <c r="X11" s="110">
        <v>76.606180000000009</v>
      </c>
      <c r="Y11" s="22" t="s">
        <v>363</v>
      </c>
      <c r="Z11" s="130">
        <v>89.793000000000006</v>
      </c>
    </row>
    <row r="12" spans="1:26" ht="14.5" x14ac:dyDescent="0.35">
      <c r="A12" s="249" t="s">
        <v>34</v>
      </c>
      <c r="B12" s="250">
        <v>70</v>
      </c>
      <c r="C12" s="250">
        <v>53</v>
      </c>
      <c r="D12" s="250">
        <v>78</v>
      </c>
      <c r="E12" s="250">
        <v>49.5</v>
      </c>
      <c r="F12" s="251">
        <v>49.868180000000009</v>
      </c>
      <c r="G12" s="253" t="s">
        <v>364</v>
      </c>
      <c r="H12" s="251">
        <v>63.055000000000007</v>
      </c>
      <c r="J12" s="65" t="s">
        <v>34</v>
      </c>
      <c r="K12" s="52">
        <v>85</v>
      </c>
      <c r="L12" s="52">
        <v>45</v>
      </c>
      <c r="M12" s="52">
        <v>70</v>
      </c>
      <c r="N12" s="47">
        <v>64</v>
      </c>
      <c r="O12" s="110">
        <v>50.965180000000018</v>
      </c>
      <c r="P12" s="22" t="s">
        <v>363</v>
      </c>
      <c r="Q12" s="110">
        <v>64.152000000000015</v>
      </c>
      <c r="S12" s="65" t="s">
        <v>34</v>
      </c>
      <c r="T12" s="47">
        <v>83</v>
      </c>
      <c r="U12" s="47">
        <v>59.5</v>
      </c>
      <c r="V12" s="47">
        <v>85</v>
      </c>
      <c r="W12" s="47">
        <v>66</v>
      </c>
      <c r="X12" s="110">
        <v>61.606179999999995</v>
      </c>
      <c r="Y12" s="22" t="s">
        <v>363</v>
      </c>
      <c r="Z12" s="130">
        <v>74.792999999999992</v>
      </c>
    </row>
    <row r="13" spans="1:26" ht="14.5" x14ac:dyDescent="0.35">
      <c r="A13" s="249" t="s">
        <v>36</v>
      </c>
      <c r="B13" s="250">
        <v>100</v>
      </c>
      <c r="C13" s="250">
        <v>79</v>
      </c>
      <c r="D13" s="250">
        <v>98.000000000000014</v>
      </c>
      <c r="E13" s="250">
        <v>79</v>
      </c>
      <c r="F13" s="251">
        <v>76.248180000000005</v>
      </c>
      <c r="G13" s="252" t="s">
        <v>363</v>
      </c>
      <c r="H13" s="251">
        <v>89.435000000000002</v>
      </c>
      <c r="J13" s="65" t="s">
        <v>36</v>
      </c>
      <c r="K13" s="52">
        <v>100</v>
      </c>
      <c r="L13" s="52">
        <v>80</v>
      </c>
      <c r="M13" s="52">
        <v>100</v>
      </c>
      <c r="N13" s="47">
        <v>80</v>
      </c>
      <c r="O13" s="110">
        <v>74.965180000000004</v>
      </c>
      <c r="P13" s="22" t="s">
        <v>363</v>
      </c>
      <c r="Q13" s="110">
        <v>88.152000000000001</v>
      </c>
      <c r="S13" s="65" t="s">
        <v>36</v>
      </c>
      <c r="T13" s="47">
        <v>100</v>
      </c>
      <c r="U13" s="47">
        <v>79.5</v>
      </c>
      <c r="V13" s="47">
        <v>100</v>
      </c>
      <c r="W13" s="47">
        <v>78</v>
      </c>
      <c r="X13" s="110">
        <v>77.61618</v>
      </c>
      <c r="Y13" s="22" t="s">
        <v>363</v>
      </c>
      <c r="Z13" s="130">
        <v>90.802999999999997</v>
      </c>
    </row>
    <row r="14" spans="1:26" ht="14.5" x14ac:dyDescent="0.35">
      <c r="A14" s="249" t="s">
        <v>37</v>
      </c>
      <c r="B14" s="250">
        <v>85</v>
      </c>
      <c r="C14" s="250">
        <v>71.5</v>
      </c>
      <c r="D14" s="250">
        <v>95</v>
      </c>
      <c r="E14" s="250">
        <v>78</v>
      </c>
      <c r="F14" s="251">
        <v>69.618180000000009</v>
      </c>
      <c r="G14" s="252" t="s">
        <v>363</v>
      </c>
      <c r="H14" s="251">
        <v>82.805000000000007</v>
      </c>
      <c r="J14" s="65" t="s">
        <v>37</v>
      </c>
      <c r="K14" s="52">
        <v>83</v>
      </c>
      <c r="L14" s="52">
        <v>69</v>
      </c>
      <c r="M14" s="52">
        <v>100</v>
      </c>
      <c r="N14" s="47">
        <v>70</v>
      </c>
      <c r="O14" s="110">
        <v>65.465180000000018</v>
      </c>
      <c r="P14" s="22" t="s">
        <v>363</v>
      </c>
      <c r="Q14" s="110">
        <v>78.652000000000015</v>
      </c>
      <c r="S14" s="65" t="s">
        <v>37</v>
      </c>
      <c r="T14" s="47">
        <v>85</v>
      </c>
      <c r="U14" s="47">
        <v>75</v>
      </c>
      <c r="V14" s="47">
        <v>95</v>
      </c>
      <c r="W14" s="47">
        <v>79</v>
      </c>
      <c r="X14" s="110">
        <v>71.736180000000004</v>
      </c>
      <c r="Y14" s="22" t="s">
        <v>363</v>
      </c>
      <c r="Z14" s="130">
        <v>84.923000000000002</v>
      </c>
    </row>
    <row r="15" spans="1:26" ht="14.5" x14ac:dyDescent="0.35">
      <c r="A15" s="249" t="s">
        <v>39</v>
      </c>
      <c r="B15" s="250">
        <v>58</v>
      </c>
      <c r="C15" s="250">
        <v>67</v>
      </c>
      <c r="D15" s="250">
        <v>85</v>
      </c>
      <c r="E15" s="250">
        <v>70</v>
      </c>
      <c r="F15" s="251">
        <v>57.248180000000005</v>
      </c>
      <c r="G15" s="252" t="s">
        <v>363</v>
      </c>
      <c r="H15" s="251">
        <v>70.435000000000002</v>
      </c>
      <c r="J15" s="65" t="s">
        <v>39</v>
      </c>
      <c r="K15" s="52">
        <v>78</v>
      </c>
      <c r="L15" s="52">
        <v>74</v>
      </c>
      <c r="M15" s="52">
        <v>100</v>
      </c>
      <c r="N15" s="47">
        <v>74</v>
      </c>
      <c r="O15" s="110">
        <v>66.465180000000018</v>
      </c>
      <c r="P15" s="22" t="s">
        <v>363</v>
      </c>
      <c r="Q15" s="110">
        <v>79.652000000000015</v>
      </c>
      <c r="S15" s="65" t="s">
        <v>39</v>
      </c>
      <c r="T15" s="47">
        <v>93</v>
      </c>
      <c r="U15" s="47">
        <v>73</v>
      </c>
      <c r="V15" s="47">
        <v>80</v>
      </c>
      <c r="W15" s="47">
        <v>66</v>
      </c>
      <c r="X15" s="110">
        <v>66.236180000000004</v>
      </c>
      <c r="Y15" s="257" t="s">
        <v>364</v>
      </c>
      <c r="Z15" s="130">
        <v>79.423000000000002</v>
      </c>
    </row>
    <row r="16" spans="1:26" ht="14.5" x14ac:dyDescent="0.35">
      <c r="A16" s="249" t="s">
        <v>40</v>
      </c>
      <c r="B16" s="250">
        <v>90</v>
      </c>
      <c r="C16" s="250">
        <v>72.5</v>
      </c>
      <c r="D16" s="250">
        <v>95</v>
      </c>
      <c r="E16" s="250">
        <v>77</v>
      </c>
      <c r="F16" s="251">
        <v>70.868180000000009</v>
      </c>
      <c r="G16" s="252" t="s">
        <v>363</v>
      </c>
      <c r="H16" s="251">
        <v>84.055000000000007</v>
      </c>
      <c r="J16" s="65" t="s">
        <v>40</v>
      </c>
      <c r="K16" s="52">
        <v>85</v>
      </c>
      <c r="L16" s="52">
        <v>62</v>
      </c>
      <c r="M16" s="52">
        <v>100</v>
      </c>
      <c r="N16" s="47">
        <v>70</v>
      </c>
      <c r="O16" s="110">
        <v>64.215180000000018</v>
      </c>
      <c r="P16" s="22" t="s">
        <v>363</v>
      </c>
      <c r="Q16" s="110">
        <v>77.402000000000015</v>
      </c>
      <c r="S16" s="65" t="s">
        <v>40</v>
      </c>
      <c r="T16" s="47">
        <v>78</v>
      </c>
      <c r="U16" s="47">
        <v>77.5</v>
      </c>
      <c r="V16" s="47">
        <v>95</v>
      </c>
      <c r="W16" s="47">
        <v>76</v>
      </c>
      <c r="X16" s="110">
        <v>69.86618</v>
      </c>
      <c r="Y16" s="22" t="s">
        <v>363</v>
      </c>
      <c r="Z16" s="130">
        <v>83.052999999999997</v>
      </c>
    </row>
    <row r="17" spans="1:26" ht="14.5" x14ac:dyDescent="0.35">
      <c r="A17" s="249" t="s">
        <v>41</v>
      </c>
      <c r="B17" s="254">
        <v>35</v>
      </c>
      <c r="C17" s="250">
        <v>40</v>
      </c>
      <c r="D17" s="250">
        <v>50</v>
      </c>
      <c r="E17" s="250">
        <v>27.5</v>
      </c>
      <c r="F17" s="251">
        <v>25.368179999999999</v>
      </c>
      <c r="G17" s="252" t="s">
        <v>363</v>
      </c>
      <c r="H17" s="251">
        <v>38.555</v>
      </c>
      <c r="J17" s="65" t="s">
        <v>41</v>
      </c>
      <c r="K17" s="52">
        <v>45</v>
      </c>
      <c r="L17" s="52">
        <v>28</v>
      </c>
      <c r="M17" s="52">
        <v>53</v>
      </c>
      <c r="N17" s="47">
        <v>46</v>
      </c>
      <c r="O17" s="110">
        <v>27.965179999999993</v>
      </c>
      <c r="P17" s="22" t="s">
        <v>363</v>
      </c>
      <c r="Q17" s="110">
        <v>41.151999999999994</v>
      </c>
      <c r="S17" s="65" t="s">
        <v>41</v>
      </c>
      <c r="T17" s="47">
        <v>20</v>
      </c>
      <c r="U17" s="47">
        <v>45.5</v>
      </c>
      <c r="V17" s="47">
        <v>40</v>
      </c>
      <c r="W17" s="47">
        <v>47</v>
      </c>
      <c r="X17" s="110">
        <v>26.366179999999996</v>
      </c>
      <c r="Y17" s="22" t="s">
        <v>363</v>
      </c>
      <c r="Z17" s="130">
        <v>39.552999999999997</v>
      </c>
    </row>
    <row r="18" spans="1:26" ht="14.5" x14ac:dyDescent="0.35">
      <c r="A18" s="249" t="s">
        <v>42</v>
      </c>
      <c r="B18" s="250">
        <v>60</v>
      </c>
      <c r="C18" s="250">
        <v>54.5</v>
      </c>
      <c r="D18" s="250">
        <v>68</v>
      </c>
      <c r="E18" s="250">
        <v>60</v>
      </c>
      <c r="F18" s="251">
        <v>47.868179999999995</v>
      </c>
      <c r="G18" s="252" t="s">
        <v>363</v>
      </c>
      <c r="H18" s="251">
        <v>61.055</v>
      </c>
      <c r="J18" s="65" t="s">
        <v>42</v>
      </c>
      <c r="K18" s="52">
        <v>70</v>
      </c>
      <c r="L18" s="52">
        <v>52</v>
      </c>
      <c r="M18" s="52">
        <v>78</v>
      </c>
      <c r="N18" s="47">
        <v>63</v>
      </c>
      <c r="O18" s="110">
        <v>50.715179999999989</v>
      </c>
      <c r="P18" s="22" t="s">
        <v>363</v>
      </c>
      <c r="Q18" s="110">
        <v>63.901999999999994</v>
      </c>
      <c r="S18" s="65" t="s">
        <v>42</v>
      </c>
      <c r="T18" s="47">
        <v>68</v>
      </c>
      <c r="U18" s="47">
        <v>50.5</v>
      </c>
      <c r="V18" s="47">
        <v>65</v>
      </c>
      <c r="W18" s="47">
        <v>67</v>
      </c>
      <c r="X18" s="110">
        <v>50.86618</v>
      </c>
      <c r="Y18" s="22" t="s">
        <v>363</v>
      </c>
      <c r="Z18" s="130">
        <v>64.052999999999997</v>
      </c>
    </row>
    <row r="19" spans="1:26" ht="14.5" x14ac:dyDescent="0.35">
      <c r="A19" s="249" t="s">
        <v>43</v>
      </c>
      <c r="B19" s="250">
        <v>88</v>
      </c>
      <c r="C19" s="250">
        <v>68</v>
      </c>
      <c r="D19" s="250">
        <v>95</v>
      </c>
      <c r="E19" s="250">
        <v>76.5</v>
      </c>
      <c r="F19" s="251">
        <v>69.118180000000009</v>
      </c>
      <c r="G19" s="252" t="s">
        <v>363</v>
      </c>
      <c r="H19" s="251">
        <v>82.305000000000007</v>
      </c>
      <c r="J19" s="65" t="s">
        <v>43</v>
      </c>
      <c r="K19" s="52">
        <v>88</v>
      </c>
      <c r="L19" s="52">
        <v>37</v>
      </c>
      <c r="M19" s="52">
        <v>78</v>
      </c>
      <c r="N19" s="47">
        <v>52</v>
      </c>
      <c r="O19" s="110">
        <v>48.715180000000004</v>
      </c>
      <c r="P19" s="22" t="s">
        <v>363</v>
      </c>
      <c r="Q19" s="110">
        <v>61.902000000000001</v>
      </c>
      <c r="S19" s="65" t="s">
        <v>43</v>
      </c>
      <c r="T19" s="47">
        <v>70</v>
      </c>
      <c r="U19" s="47">
        <v>67.5</v>
      </c>
      <c r="V19" s="47">
        <v>100</v>
      </c>
      <c r="W19" s="47">
        <v>75</v>
      </c>
      <c r="X19" s="110">
        <v>66.356179999999995</v>
      </c>
      <c r="Y19" s="22" t="s">
        <v>363</v>
      </c>
      <c r="Z19" s="130">
        <v>79.542999999999992</v>
      </c>
    </row>
    <row r="20" spans="1:26" ht="14.5" x14ac:dyDescent="0.35">
      <c r="A20" s="249" t="s">
        <v>44</v>
      </c>
      <c r="B20" s="250">
        <v>85</v>
      </c>
      <c r="C20" s="250">
        <v>67</v>
      </c>
      <c r="D20" s="250">
        <v>93</v>
      </c>
      <c r="E20" s="250">
        <v>77</v>
      </c>
      <c r="F20" s="251">
        <v>67.748180000000005</v>
      </c>
      <c r="G20" s="252" t="s">
        <v>363</v>
      </c>
      <c r="H20" s="251">
        <v>80.935000000000002</v>
      </c>
      <c r="J20" s="65" t="s">
        <v>44</v>
      </c>
      <c r="K20" s="52">
        <v>90</v>
      </c>
      <c r="L20" s="52">
        <v>70</v>
      </c>
      <c r="M20" s="52">
        <v>95</v>
      </c>
      <c r="N20" s="47">
        <v>71</v>
      </c>
      <c r="O20" s="110">
        <v>66.465180000000018</v>
      </c>
      <c r="P20" s="22" t="s">
        <v>363</v>
      </c>
      <c r="Q20" s="110">
        <v>79.652000000000015</v>
      </c>
      <c r="S20" s="65" t="s">
        <v>44</v>
      </c>
      <c r="T20" s="47">
        <v>93</v>
      </c>
      <c r="U20" s="47">
        <v>71</v>
      </c>
      <c r="V20" s="47">
        <v>100</v>
      </c>
      <c r="W20" s="47">
        <v>75</v>
      </c>
      <c r="X20" s="110">
        <v>72.986180000000004</v>
      </c>
      <c r="Y20" s="22" t="s">
        <v>363</v>
      </c>
      <c r="Z20" s="130">
        <v>86.173000000000002</v>
      </c>
    </row>
    <row r="21" spans="1:26" ht="14.5" x14ac:dyDescent="0.35">
      <c r="A21" s="249" t="s">
        <v>45</v>
      </c>
      <c r="B21" s="254">
        <v>35</v>
      </c>
      <c r="C21" s="250">
        <v>68</v>
      </c>
      <c r="D21" s="250">
        <v>90</v>
      </c>
      <c r="E21" s="250">
        <v>68</v>
      </c>
      <c r="F21" s="251">
        <v>52.498180000000019</v>
      </c>
      <c r="G21" s="252" t="s">
        <v>363</v>
      </c>
      <c r="H21" s="251">
        <v>65.685000000000016</v>
      </c>
      <c r="J21" s="65" t="s">
        <v>45</v>
      </c>
      <c r="K21" s="53">
        <v>35</v>
      </c>
      <c r="L21" s="52">
        <v>60</v>
      </c>
      <c r="M21" s="52">
        <v>100</v>
      </c>
      <c r="N21" s="47">
        <v>74</v>
      </c>
      <c r="O21" s="110">
        <v>52.215180000000018</v>
      </c>
      <c r="P21" s="22" t="s">
        <v>363</v>
      </c>
      <c r="Q21" s="110">
        <v>65.402000000000015</v>
      </c>
      <c r="S21" s="65" t="s">
        <v>45</v>
      </c>
      <c r="T21" s="47">
        <v>73</v>
      </c>
      <c r="U21" s="47">
        <v>68.5</v>
      </c>
      <c r="V21" s="47">
        <v>85</v>
      </c>
      <c r="W21" s="47">
        <v>75</v>
      </c>
      <c r="X21" s="110">
        <v>63.606180000000009</v>
      </c>
      <c r="Y21" s="22" t="s">
        <v>363</v>
      </c>
      <c r="Z21" s="130">
        <v>76.793000000000006</v>
      </c>
    </row>
    <row r="22" spans="1:26" ht="14.5" x14ac:dyDescent="0.35">
      <c r="A22" s="249" t="s">
        <v>46</v>
      </c>
      <c r="B22" s="250">
        <v>80</v>
      </c>
      <c r="C22" s="250">
        <v>57</v>
      </c>
      <c r="D22" s="250">
        <v>85</v>
      </c>
      <c r="E22" s="250">
        <v>70</v>
      </c>
      <c r="F22" s="251">
        <v>60.23818</v>
      </c>
      <c r="G22" s="252" t="s">
        <v>363</v>
      </c>
      <c r="H22" s="251">
        <v>73.424999999999997</v>
      </c>
      <c r="J22" s="65" t="s">
        <v>46</v>
      </c>
      <c r="K22" s="52">
        <v>45</v>
      </c>
      <c r="L22" s="52">
        <v>30</v>
      </c>
      <c r="M22" s="52">
        <v>65</v>
      </c>
      <c r="N22" s="47">
        <v>42</v>
      </c>
      <c r="O22" s="110">
        <v>30.455179999999988</v>
      </c>
      <c r="P22" s="22" t="s">
        <v>363</v>
      </c>
      <c r="Q22" s="110">
        <v>43.641999999999989</v>
      </c>
      <c r="S22" s="65" t="s">
        <v>46</v>
      </c>
      <c r="T22" s="47">
        <v>58</v>
      </c>
      <c r="U22" s="47">
        <v>50</v>
      </c>
      <c r="V22" s="47">
        <v>75</v>
      </c>
      <c r="W22" s="47">
        <v>59</v>
      </c>
      <c r="X22" s="110">
        <v>48.726179999999999</v>
      </c>
      <c r="Y22" s="22" t="s">
        <v>363</v>
      </c>
      <c r="Z22" s="130">
        <v>61.912999999999997</v>
      </c>
    </row>
    <row r="23" spans="1:26" ht="14.5" x14ac:dyDescent="0.35">
      <c r="A23" s="249" t="s">
        <v>47</v>
      </c>
      <c r="B23" s="250">
        <v>95</v>
      </c>
      <c r="C23" s="250">
        <v>76</v>
      </c>
      <c r="D23" s="250">
        <v>98.000000000000014</v>
      </c>
      <c r="E23" s="250">
        <v>76</v>
      </c>
      <c r="F23" s="251">
        <v>73.488180000000014</v>
      </c>
      <c r="G23" s="252" t="s">
        <v>363</v>
      </c>
      <c r="H23" s="251">
        <v>86.675000000000011</v>
      </c>
      <c r="J23" s="65" t="s">
        <v>47</v>
      </c>
      <c r="K23" s="52">
        <v>95</v>
      </c>
      <c r="L23" s="52">
        <v>77</v>
      </c>
      <c r="M23" s="52">
        <v>98</v>
      </c>
      <c r="N23" s="47">
        <v>74</v>
      </c>
      <c r="O23" s="110">
        <v>70.955180000000013</v>
      </c>
      <c r="P23" s="22" t="s">
        <v>363</v>
      </c>
      <c r="Q23" s="110">
        <v>84.14200000000001</v>
      </c>
      <c r="S23" s="65" t="s">
        <v>47</v>
      </c>
      <c r="T23" s="47">
        <v>98</v>
      </c>
      <c r="U23" s="47">
        <v>75</v>
      </c>
      <c r="V23" s="47">
        <v>100</v>
      </c>
      <c r="W23" s="47">
        <v>78</v>
      </c>
      <c r="X23" s="110">
        <v>75.976179999999999</v>
      </c>
      <c r="Y23" s="22" t="s">
        <v>363</v>
      </c>
      <c r="Z23" s="130">
        <v>89.162999999999997</v>
      </c>
    </row>
    <row r="24" spans="1:26" ht="14.5" x14ac:dyDescent="0.35">
      <c r="A24" s="249" t="s">
        <v>48</v>
      </c>
      <c r="B24" s="250">
        <v>95</v>
      </c>
      <c r="C24" s="250">
        <v>70</v>
      </c>
      <c r="D24" s="250">
        <v>90</v>
      </c>
      <c r="E24" s="250">
        <v>77</v>
      </c>
      <c r="F24" s="251">
        <v>70.248180000000019</v>
      </c>
      <c r="G24" s="252" t="s">
        <v>363</v>
      </c>
      <c r="H24" s="251">
        <v>83.435000000000016</v>
      </c>
      <c r="J24" s="65" t="s">
        <v>48</v>
      </c>
      <c r="K24" s="52">
        <v>85</v>
      </c>
      <c r="L24" s="52">
        <v>72</v>
      </c>
      <c r="M24" s="52">
        <v>100</v>
      </c>
      <c r="N24" s="47">
        <v>74</v>
      </c>
      <c r="O24" s="110">
        <v>67.715180000000018</v>
      </c>
      <c r="P24" s="22" t="s">
        <v>363</v>
      </c>
      <c r="Q24" s="110">
        <v>80.902000000000015</v>
      </c>
      <c r="S24" s="65" t="s">
        <v>48</v>
      </c>
      <c r="T24" s="47">
        <v>95</v>
      </c>
      <c r="U24" s="47">
        <v>76.5</v>
      </c>
      <c r="V24" s="47">
        <v>90</v>
      </c>
      <c r="W24" s="47">
        <v>78</v>
      </c>
      <c r="X24" s="110">
        <v>73.106180000000009</v>
      </c>
      <c r="Y24" s="22" t="s">
        <v>363</v>
      </c>
      <c r="Z24" s="130">
        <v>86.293000000000006</v>
      </c>
    </row>
    <row r="25" spans="1:26" ht="14.5" x14ac:dyDescent="0.35">
      <c r="A25" s="249" t="s">
        <v>214</v>
      </c>
      <c r="B25" s="250">
        <v>63</v>
      </c>
      <c r="C25" s="250">
        <v>61</v>
      </c>
      <c r="D25" s="250">
        <v>85</v>
      </c>
      <c r="E25" s="250">
        <v>77</v>
      </c>
      <c r="F25" s="251">
        <v>58.748180000000005</v>
      </c>
      <c r="G25" s="252" t="s">
        <v>363</v>
      </c>
      <c r="H25" s="251">
        <v>71.935000000000002</v>
      </c>
      <c r="J25" s="65" t="s">
        <v>214</v>
      </c>
      <c r="K25" s="52">
        <v>50</v>
      </c>
      <c r="L25" s="52">
        <v>27</v>
      </c>
      <c r="M25" s="52">
        <v>78</v>
      </c>
      <c r="N25" s="47">
        <v>52</v>
      </c>
      <c r="O25" s="110">
        <v>36.715179999999989</v>
      </c>
      <c r="P25" s="22" t="s">
        <v>363</v>
      </c>
      <c r="Q25" s="110">
        <v>49.901999999999994</v>
      </c>
      <c r="S25" s="65" t="s">
        <v>214</v>
      </c>
      <c r="T25" s="47">
        <v>40</v>
      </c>
      <c r="U25" s="47">
        <v>55.5</v>
      </c>
      <c r="V25" s="47">
        <v>85</v>
      </c>
      <c r="W25" s="47">
        <v>65</v>
      </c>
      <c r="X25" s="110">
        <v>49.606179999999995</v>
      </c>
      <c r="Y25" s="22" t="s">
        <v>363</v>
      </c>
      <c r="Z25" s="130">
        <v>62.792999999999999</v>
      </c>
    </row>
    <row r="26" spans="1:26" ht="14.5" x14ac:dyDescent="0.35">
      <c r="A26" s="249" t="s">
        <v>215</v>
      </c>
      <c r="B26" s="250">
        <v>100</v>
      </c>
      <c r="C26" s="250">
        <v>79</v>
      </c>
      <c r="D26" s="250">
        <v>100</v>
      </c>
      <c r="E26" s="250">
        <v>80</v>
      </c>
      <c r="F26" s="251">
        <v>76.998180000000019</v>
      </c>
      <c r="G26" s="252" t="s">
        <v>363</v>
      </c>
      <c r="H26" s="251">
        <v>90.185000000000016</v>
      </c>
      <c r="J26" s="65" t="s">
        <v>215</v>
      </c>
      <c r="K26" s="52">
        <v>100</v>
      </c>
      <c r="L26" s="52">
        <v>78</v>
      </c>
      <c r="M26" s="52">
        <v>100</v>
      </c>
      <c r="N26" s="47">
        <v>80</v>
      </c>
      <c r="O26" s="110">
        <v>74.465180000000018</v>
      </c>
      <c r="P26" s="22" t="s">
        <v>363</v>
      </c>
      <c r="Q26" s="110">
        <v>87.652000000000015</v>
      </c>
      <c r="S26" s="65" t="s">
        <v>215</v>
      </c>
      <c r="T26" s="47">
        <v>95</v>
      </c>
      <c r="U26" s="47">
        <v>79.5</v>
      </c>
      <c r="V26" s="47">
        <v>100</v>
      </c>
      <c r="W26" s="47">
        <v>80</v>
      </c>
      <c r="X26" s="110">
        <v>76.856180000000009</v>
      </c>
      <c r="Y26" s="22" t="s">
        <v>363</v>
      </c>
      <c r="Z26" s="130">
        <v>90.043000000000006</v>
      </c>
    </row>
    <row r="27" spans="1:26" ht="14.5" x14ac:dyDescent="0.35">
      <c r="A27" s="249" t="s">
        <v>216</v>
      </c>
      <c r="B27" s="250">
        <v>83</v>
      </c>
      <c r="C27" s="250">
        <v>71</v>
      </c>
      <c r="D27" s="250">
        <v>88.000000000000014</v>
      </c>
      <c r="E27" s="250">
        <v>72.5</v>
      </c>
      <c r="F27" s="251">
        <v>65.868180000000009</v>
      </c>
      <c r="G27" s="252" t="s">
        <v>363</v>
      </c>
      <c r="H27" s="251">
        <v>79.055000000000007</v>
      </c>
      <c r="J27" s="65" t="s">
        <v>216</v>
      </c>
      <c r="K27" s="52">
        <v>88</v>
      </c>
      <c r="L27" s="52">
        <v>68</v>
      </c>
      <c r="M27" s="52">
        <v>95</v>
      </c>
      <c r="N27" s="47">
        <v>62</v>
      </c>
      <c r="O27" s="110">
        <v>63.215180000000018</v>
      </c>
      <c r="P27" s="257" t="s">
        <v>364</v>
      </c>
      <c r="Q27" s="110">
        <v>76.402000000000015</v>
      </c>
      <c r="S27" s="65" t="s">
        <v>216</v>
      </c>
      <c r="T27" s="47">
        <v>50</v>
      </c>
      <c r="U27" s="47">
        <v>51.5</v>
      </c>
      <c r="V27" s="47">
        <v>90</v>
      </c>
      <c r="W27" s="47">
        <v>69</v>
      </c>
      <c r="X27" s="110">
        <v>53.36618</v>
      </c>
      <c r="Y27" s="22" t="s">
        <v>363</v>
      </c>
      <c r="Z27" s="130">
        <v>66.552999999999997</v>
      </c>
    </row>
    <row r="28" spans="1:26" ht="14.5" x14ac:dyDescent="0.35">
      <c r="A28" s="249" t="s">
        <v>217</v>
      </c>
      <c r="B28" s="250">
        <v>80</v>
      </c>
      <c r="C28" s="250">
        <v>63</v>
      </c>
      <c r="D28" s="250">
        <v>70</v>
      </c>
      <c r="E28" s="250">
        <v>65</v>
      </c>
      <c r="F28" s="251">
        <v>56.738180000000014</v>
      </c>
      <c r="G28" s="252" t="s">
        <v>363</v>
      </c>
      <c r="H28" s="251">
        <v>69.925000000000011</v>
      </c>
      <c r="J28" s="65" t="s">
        <v>217</v>
      </c>
      <c r="K28" s="52">
        <v>98</v>
      </c>
      <c r="L28" s="52">
        <v>63</v>
      </c>
      <c r="M28" s="52">
        <v>90</v>
      </c>
      <c r="N28" s="47">
        <v>60</v>
      </c>
      <c r="O28" s="110">
        <v>62.715180000000018</v>
      </c>
      <c r="P28" s="257" t="s">
        <v>364</v>
      </c>
      <c r="Q28" s="110">
        <v>75.902000000000015</v>
      </c>
      <c r="S28" s="65" t="s">
        <v>217</v>
      </c>
      <c r="T28" s="47">
        <v>70</v>
      </c>
      <c r="U28" s="47">
        <v>74.5</v>
      </c>
      <c r="V28" s="47">
        <v>70</v>
      </c>
      <c r="W28" s="47">
        <v>71</v>
      </c>
      <c r="X28" s="110">
        <v>59.606180000000009</v>
      </c>
      <c r="Y28" s="22" t="s">
        <v>363</v>
      </c>
      <c r="Z28" s="130">
        <v>72.793000000000006</v>
      </c>
    </row>
    <row r="29" spans="1:26" ht="14.5" x14ac:dyDescent="0.35">
      <c r="A29" s="249" t="s">
        <v>218</v>
      </c>
      <c r="B29" s="250">
        <v>45</v>
      </c>
      <c r="C29" s="250">
        <v>44</v>
      </c>
      <c r="D29" s="250">
        <v>65</v>
      </c>
      <c r="E29" s="250">
        <v>48</v>
      </c>
      <c r="F29" s="251">
        <v>37.73818</v>
      </c>
      <c r="G29" s="252" t="s">
        <v>363</v>
      </c>
      <c r="H29" s="251">
        <v>50.924999999999997</v>
      </c>
      <c r="J29" s="65" t="s">
        <v>218</v>
      </c>
      <c r="K29" s="52">
        <v>50</v>
      </c>
      <c r="L29" s="52">
        <v>36</v>
      </c>
      <c r="M29" s="52">
        <v>80</v>
      </c>
      <c r="N29" s="47">
        <v>48</v>
      </c>
      <c r="O29" s="110">
        <v>38.465179999999989</v>
      </c>
      <c r="P29" s="22" t="s">
        <v>363</v>
      </c>
      <c r="Q29" s="110">
        <v>51.651999999999994</v>
      </c>
      <c r="S29" s="65" t="s">
        <v>218</v>
      </c>
      <c r="T29" s="47">
        <v>40</v>
      </c>
      <c r="U29" s="47">
        <v>57</v>
      </c>
      <c r="V29" s="47">
        <v>60</v>
      </c>
      <c r="W29" s="47">
        <v>52</v>
      </c>
      <c r="X29" s="110">
        <v>40.486180000000004</v>
      </c>
      <c r="Y29" s="22" t="s">
        <v>363</v>
      </c>
      <c r="Z29" s="130">
        <v>53.673000000000002</v>
      </c>
    </row>
    <row r="30" spans="1:26" ht="14.5" x14ac:dyDescent="0.35">
      <c r="A30" s="249" t="s">
        <v>219</v>
      </c>
      <c r="B30" s="250">
        <v>55</v>
      </c>
      <c r="C30" s="250">
        <v>47.5</v>
      </c>
      <c r="D30" s="250">
        <v>60</v>
      </c>
      <c r="E30" s="250">
        <v>57.5</v>
      </c>
      <c r="F30" s="251">
        <v>42.248180000000005</v>
      </c>
      <c r="G30" s="252" t="s">
        <v>363</v>
      </c>
      <c r="H30" s="251">
        <v>55.435000000000002</v>
      </c>
      <c r="J30" s="65" t="s">
        <v>219</v>
      </c>
      <c r="K30" s="52">
        <v>60</v>
      </c>
      <c r="L30" s="52">
        <v>42</v>
      </c>
      <c r="M30" s="52">
        <v>53</v>
      </c>
      <c r="N30" s="47">
        <v>44</v>
      </c>
      <c r="O30" s="110">
        <v>34.715179999999989</v>
      </c>
      <c r="P30" s="22" t="s">
        <v>363</v>
      </c>
      <c r="Q30" s="110">
        <v>47.901999999999994</v>
      </c>
      <c r="S30" s="65" t="s">
        <v>219</v>
      </c>
      <c r="T30" s="47">
        <v>48</v>
      </c>
      <c r="U30" s="47">
        <v>57.5</v>
      </c>
      <c r="V30" s="47">
        <v>40</v>
      </c>
      <c r="W30" s="47">
        <v>41</v>
      </c>
      <c r="X30" s="110">
        <v>34.86618</v>
      </c>
      <c r="Y30" s="22" t="s">
        <v>363</v>
      </c>
      <c r="Z30" s="130">
        <v>48.053000000000004</v>
      </c>
    </row>
    <row r="31" spans="1:26" ht="14.5" x14ac:dyDescent="0.35">
      <c r="A31" s="249" t="s">
        <v>220</v>
      </c>
      <c r="B31" s="250">
        <v>88</v>
      </c>
      <c r="C31" s="250">
        <v>70</v>
      </c>
      <c r="D31" s="250">
        <v>90</v>
      </c>
      <c r="E31" s="250">
        <v>68</v>
      </c>
      <c r="F31" s="251">
        <v>66.238180000000014</v>
      </c>
      <c r="G31" s="252" t="s">
        <v>363</v>
      </c>
      <c r="H31" s="251">
        <v>79.425000000000011</v>
      </c>
      <c r="J31" s="65" t="s">
        <v>220</v>
      </c>
      <c r="K31" s="52">
        <v>80</v>
      </c>
      <c r="L31" s="52">
        <v>64</v>
      </c>
      <c r="M31" s="52">
        <v>100</v>
      </c>
      <c r="N31" s="47">
        <v>65</v>
      </c>
      <c r="O31" s="110">
        <v>62.215180000000018</v>
      </c>
      <c r="P31" s="22" t="s">
        <v>363</v>
      </c>
      <c r="Q31" s="110">
        <v>75.402000000000015</v>
      </c>
      <c r="S31" s="65" t="s">
        <v>220</v>
      </c>
      <c r="T31" s="47">
        <v>83</v>
      </c>
      <c r="U31" s="47">
        <v>68.5</v>
      </c>
      <c r="V31" s="47">
        <v>95</v>
      </c>
      <c r="W31" s="47">
        <v>78</v>
      </c>
      <c r="X31" s="110">
        <v>69.356180000000009</v>
      </c>
      <c r="Y31" s="22" t="s">
        <v>363</v>
      </c>
      <c r="Z31" s="130">
        <v>82.543000000000006</v>
      </c>
    </row>
    <row r="32" spans="1:26" ht="14.5" x14ac:dyDescent="0.35">
      <c r="A32" s="249" t="s">
        <v>238</v>
      </c>
      <c r="B32" s="250">
        <v>95</v>
      </c>
      <c r="C32" s="250">
        <v>77.5</v>
      </c>
      <c r="D32" s="250">
        <v>98.000000000000014</v>
      </c>
      <c r="E32" s="250">
        <v>80</v>
      </c>
      <c r="F32" s="251">
        <v>74.868180000000009</v>
      </c>
      <c r="G32" s="252" t="s">
        <v>363</v>
      </c>
      <c r="H32" s="251">
        <v>88.055000000000007</v>
      </c>
      <c r="J32" s="65" t="s">
        <v>238</v>
      </c>
      <c r="K32" s="52">
        <v>100</v>
      </c>
      <c r="L32" s="52">
        <v>74</v>
      </c>
      <c r="M32" s="52">
        <v>100</v>
      </c>
      <c r="N32" s="47">
        <v>78</v>
      </c>
      <c r="O32" s="110">
        <v>72.965180000000004</v>
      </c>
      <c r="P32" s="22" t="s">
        <v>363</v>
      </c>
      <c r="Q32" s="110">
        <v>86.152000000000001</v>
      </c>
      <c r="S32" s="65" t="s">
        <v>238</v>
      </c>
      <c r="T32" s="47">
        <v>100</v>
      </c>
      <c r="U32" s="47">
        <v>80</v>
      </c>
      <c r="V32" s="47">
        <v>100</v>
      </c>
      <c r="W32" s="47">
        <v>76</v>
      </c>
      <c r="X32" s="110">
        <v>77.23617999999999</v>
      </c>
      <c r="Y32" s="257" t="s">
        <v>364</v>
      </c>
      <c r="Z32" s="130">
        <v>90.422999999999988</v>
      </c>
    </row>
    <row r="33" spans="1:26" ht="14.5" x14ac:dyDescent="0.35">
      <c r="A33" s="249" t="s">
        <v>239</v>
      </c>
      <c r="B33" s="250">
        <v>88</v>
      </c>
      <c r="C33" s="250">
        <v>70</v>
      </c>
      <c r="D33" s="250">
        <v>98.000000000000014</v>
      </c>
      <c r="E33" s="250">
        <v>69</v>
      </c>
      <c r="F33" s="251">
        <v>68.488180000000014</v>
      </c>
      <c r="G33" s="252" t="s">
        <v>363</v>
      </c>
      <c r="H33" s="251">
        <v>81.675000000000011</v>
      </c>
      <c r="J33" s="65" t="s">
        <v>239</v>
      </c>
      <c r="K33" s="52">
        <v>98</v>
      </c>
      <c r="L33" s="52">
        <v>70</v>
      </c>
      <c r="M33" s="52">
        <v>100</v>
      </c>
      <c r="N33" s="47">
        <v>74</v>
      </c>
      <c r="O33" s="110">
        <v>70.465180000000018</v>
      </c>
      <c r="P33" s="22" t="s">
        <v>363</v>
      </c>
      <c r="Q33" s="110">
        <v>83.652000000000015</v>
      </c>
      <c r="S33" s="65" t="s">
        <v>239</v>
      </c>
      <c r="T33" s="47">
        <v>88</v>
      </c>
      <c r="U33" s="47">
        <v>77.5</v>
      </c>
      <c r="V33" s="47">
        <v>100</v>
      </c>
      <c r="W33" s="47">
        <v>80</v>
      </c>
      <c r="X33" s="110">
        <v>74.606180000000009</v>
      </c>
      <c r="Y33" s="22" t="s">
        <v>363</v>
      </c>
      <c r="Z33" s="130">
        <v>87.793000000000006</v>
      </c>
    </row>
    <row r="34" spans="1:26" ht="14.5" x14ac:dyDescent="0.35">
      <c r="A34" s="249" t="s">
        <v>240</v>
      </c>
      <c r="B34" s="250">
        <v>78</v>
      </c>
      <c r="C34" s="250">
        <v>64</v>
      </c>
      <c r="D34" s="250">
        <v>80</v>
      </c>
      <c r="E34" s="250">
        <v>74</v>
      </c>
      <c r="F34" s="251">
        <v>61.238180000000014</v>
      </c>
      <c r="G34" s="252" t="s">
        <v>363</v>
      </c>
      <c r="H34" s="251">
        <v>74.425000000000011</v>
      </c>
      <c r="J34" s="65" t="s">
        <v>240</v>
      </c>
      <c r="K34" s="52">
        <v>100</v>
      </c>
      <c r="L34" s="52">
        <v>67.5</v>
      </c>
      <c r="M34" s="52">
        <v>100</v>
      </c>
      <c r="N34" s="47">
        <v>67</v>
      </c>
      <c r="O34" s="110">
        <v>68.585180000000008</v>
      </c>
      <c r="P34" s="257" t="s">
        <v>364</v>
      </c>
      <c r="Q34" s="110">
        <v>81.772000000000006</v>
      </c>
      <c r="S34" s="65" t="s">
        <v>240</v>
      </c>
      <c r="T34" s="47">
        <v>83</v>
      </c>
      <c r="U34" s="47">
        <v>78.5</v>
      </c>
      <c r="V34" s="47">
        <v>100</v>
      </c>
      <c r="W34" s="47">
        <v>79</v>
      </c>
      <c r="X34" s="110">
        <v>73.356179999999995</v>
      </c>
      <c r="Y34" s="22" t="s">
        <v>363</v>
      </c>
      <c r="Z34" s="130">
        <v>86.542999999999992</v>
      </c>
    </row>
    <row r="35" spans="1:26" ht="14.5" x14ac:dyDescent="0.35">
      <c r="A35" s="249" t="s">
        <v>241</v>
      </c>
      <c r="B35" s="250">
        <v>53</v>
      </c>
      <c r="C35" s="250">
        <v>33.5</v>
      </c>
      <c r="D35" s="250">
        <v>53</v>
      </c>
      <c r="E35" s="250">
        <v>45</v>
      </c>
      <c r="F35" s="251">
        <v>33.368179999999995</v>
      </c>
      <c r="G35" s="252" t="s">
        <v>363</v>
      </c>
      <c r="H35" s="251">
        <v>46.555</v>
      </c>
      <c r="J35" s="65" t="s">
        <v>241</v>
      </c>
      <c r="K35" s="52">
        <v>48</v>
      </c>
      <c r="L35" s="52">
        <v>35</v>
      </c>
      <c r="M35" s="52">
        <v>58</v>
      </c>
      <c r="N35" s="47">
        <v>39</v>
      </c>
      <c r="O35" s="110">
        <v>29.965179999999993</v>
      </c>
      <c r="P35" s="22" t="s">
        <v>363</v>
      </c>
      <c r="Q35" s="110">
        <v>43.151999999999994</v>
      </c>
      <c r="S35" s="65" t="s">
        <v>241</v>
      </c>
      <c r="T35" s="47">
        <v>28</v>
      </c>
      <c r="U35" s="47">
        <v>30.5</v>
      </c>
      <c r="V35" s="47">
        <v>50</v>
      </c>
      <c r="W35" s="47">
        <v>47</v>
      </c>
      <c r="X35" s="110">
        <v>27.106179999999998</v>
      </c>
      <c r="Y35" s="22" t="s">
        <v>363</v>
      </c>
      <c r="Z35" s="130">
        <v>40.292999999999999</v>
      </c>
    </row>
    <row r="36" spans="1:26" ht="14.5" x14ac:dyDescent="0.35">
      <c r="A36" s="249" t="s">
        <v>242</v>
      </c>
      <c r="B36" s="250">
        <v>50</v>
      </c>
      <c r="C36" s="250">
        <v>50</v>
      </c>
      <c r="D36" s="250">
        <v>53</v>
      </c>
      <c r="E36" s="250">
        <v>50</v>
      </c>
      <c r="F36" s="251">
        <v>37.998180000000005</v>
      </c>
      <c r="G36" s="252" t="s">
        <v>363</v>
      </c>
      <c r="H36" s="251">
        <v>51.185000000000002</v>
      </c>
      <c r="J36" s="65" t="s">
        <v>242</v>
      </c>
      <c r="K36" s="52">
        <v>43</v>
      </c>
      <c r="L36" s="52">
        <v>33</v>
      </c>
      <c r="M36" s="52">
        <v>80</v>
      </c>
      <c r="N36" s="47">
        <v>51</v>
      </c>
      <c r="O36" s="110">
        <v>36.715179999999989</v>
      </c>
      <c r="P36" s="22" t="s">
        <v>363</v>
      </c>
      <c r="Q36" s="110">
        <v>49.901999999999994</v>
      </c>
      <c r="S36" s="65" t="s">
        <v>242</v>
      </c>
      <c r="T36" s="47">
        <v>45</v>
      </c>
      <c r="U36" s="47">
        <v>43.5</v>
      </c>
      <c r="V36" s="47">
        <v>50</v>
      </c>
      <c r="W36" s="47">
        <v>45</v>
      </c>
      <c r="X36" s="110">
        <v>34.11618</v>
      </c>
      <c r="Y36" s="22" t="s">
        <v>363</v>
      </c>
      <c r="Z36" s="130">
        <v>47.303000000000004</v>
      </c>
    </row>
    <row r="37" spans="1:26" ht="14.5" x14ac:dyDescent="0.35">
      <c r="A37" s="249" t="s">
        <v>243</v>
      </c>
      <c r="B37" s="250">
        <v>88</v>
      </c>
      <c r="C37" s="250">
        <v>68.5</v>
      </c>
      <c r="D37" s="250">
        <v>95</v>
      </c>
      <c r="E37" s="250">
        <v>74</v>
      </c>
      <c r="F37" s="251">
        <v>68.618180000000009</v>
      </c>
      <c r="G37" s="252" t="s">
        <v>363</v>
      </c>
      <c r="H37" s="251">
        <v>81.805000000000007</v>
      </c>
      <c r="J37" s="65" t="s">
        <v>243</v>
      </c>
      <c r="K37" s="52">
        <v>68</v>
      </c>
      <c r="L37" s="52">
        <v>60</v>
      </c>
      <c r="M37" s="52">
        <v>100</v>
      </c>
      <c r="N37" s="47">
        <v>73</v>
      </c>
      <c r="O37" s="110">
        <v>60.215180000000018</v>
      </c>
      <c r="P37" s="22" t="s">
        <v>363</v>
      </c>
      <c r="Q37" s="110">
        <v>73.402000000000015</v>
      </c>
      <c r="S37" s="65" t="s">
        <v>243</v>
      </c>
      <c r="T37" s="47">
        <v>63</v>
      </c>
      <c r="U37" s="47">
        <v>71.5</v>
      </c>
      <c r="V37" s="47">
        <v>90</v>
      </c>
      <c r="W37" s="47">
        <v>73</v>
      </c>
      <c r="X37" s="110">
        <v>62.61618</v>
      </c>
      <c r="Y37" s="22" t="s">
        <v>363</v>
      </c>
      <c r="Z37" s="130">
        <v>75.802999999999997</v>
      </c>
    </row>
    <row r="38" spans="1:26" ht="15" thickBot="1" x14ac:dyDescent="0.4">
      <c r="A38" s="249" t="s">
        <v>244</v>
      </c>
      <c r="B38" s="250">
        <v>50</v>
      </c>
      <c r="C38" s="250">
        <v>52.5</v>
      </c>
      <c r="D38" s="250">
        <v>57.999999999999993</v>
      </c>
      <c r="E38" s="250">
        <v>45</v>
      </c>
      <c r="F38" s="251">
        <v>38.618180000000009</v>
      </c>
      <c r="G38" s="252" t="s">
        <v>363</v>
      </c>
      <c r="H38" s="251">
        <v>51.805000000000007</v>
      </c>
      <c r="J38" s="65" t="s">
        <v>244</v>
      </c>
      <c r="K38" s="52">
        <v>75</v>
      </c>
      <c r="L38" s="52">
        <v>62</v>
      </c>
      <c r="M38" s="52">
        <v>90</v>
      </c>
      <c r="N38" s="47">
        <v>66</v>
      </c>
      <c r="O38" s="110">
        <v>58.205179999999999</v>
      </c>
      <c r="P38" s="22" t="s">
        <v>363</v>
      </c>
      <c r="Q38" s="110">
        <v>71.391999999999996</v>
      </c>
      <c r="S38" s="74" t="s">
        <v>244</v>
      </c>
      <c r="T38" s="76">
        <v>68</v>
      </c>
      <c r="U38" s="76">
        <v>67.5</v>
      </c>
      <c r="V38" s="76">
        <v>80</v>
      </c>
      <c r="W38" s="76">
        <v>65</v>
      </c>
      <c r="X38" s="113">
        <v>58.356179999999995</v>
      </c>
      <c r="Y38" s="31" t="s">
        <v>363</v>
      </c>
      <c r="Z38" s="131">
        <v>71.542999999999992</v>
      </c>
    </row>
  </sheetData>
  <mergeCells count="3">
    <mergeCell ref="A2:H2"/>
    <mergeCell ref="J2:Q2"/>
    <mergeCell ref="S2:V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warning" id="{EA999516-58F3-405D-AA48-54AD41602E37}">
            <xm:f>NOT(ISERROR(SEARCH("warning",'8A '!K2)))</xm:f>
            <x14:dxf>
              <font>
                <color rgb="FFFF0000"/>
              </font>
            </x14:dxf>
          </x14:cfRule>
          <x14:cfRule type="containsText" priority="6" operator="containsText" text="normal" id="{A83B3246-A089-47BC-93A1-78E5BBB25128}">
            <xm:f>NOT(ISERROR(SEARCH("normal",'8A '!K2)))</xm:f>
            <x14:dxf>
              <font>
                <color auto="1"/>
              </font>
            </x14:dxf>
          </x14:cfRule>
          <xm:sqref>G4:G38</xm:sqref>
        </x14:conditionalFormatting>
        <x14:conditionalFormatting xmlns:xm="http://schemas.microsoft.com/office/excel/2006/main">
          <x14:cfRule type="containsText" priority="3" operator="containsText" text="warning" id="{D47B162F-F905-43D1-9849-4C5EBE60FF68}">
            <xm:f>NOT(ISERROR(SEARCH("warning",'8A '!T2)))</xm:f>
            <x14:dxf>
              <font>
                <color rgb="FFFF0000"/>
              </font>
            </x14:dxf>
          </x14:cfRule>
          <xm:sqref>P4:P38</xm:sqref>
        </x14:conditionalFormatting>
        <x14:conditionalFormatting xmlns:xm="http://schemas.microsoft.com/office/excel/2006/main">
          <x14:cfRule type="containsText" priority="1" operator="containsText" text="warning" id="{DD88ADF8-8735-4397-89D7-AD87D2690970}">
            <xm:f>NOT(ISERROR(SEARCH("warning",'8A '!Y4)))</xm:f>
            <x14:dxf>
              <font>
                <color rgb="FFFF0000"/>
              </font>
            </x14:dxf>
          </x14:cfRule>
          <xm:sqref>Y4:Y38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9"/>
  <sheetViews>
    <sheetView topLeftCell="AJ22" workbookViewId="0">
      <selection activeCell="AR31" sqref="AR31"/>
    </sheetView>
  </sheetViews>
  <sheetFormatPr defaultRowHeight="14.5" x14ac:dyDescent="0.35"/>
  <cols>
    <col min="1" max="1" width="10.90625" customWidth="1"/>
    <col min="10" max="10" width="14.36328125" customWidth="1"/>
    <col min="19" max="19" width="8.7265625" customWidth="1"/>
    <col min="28" max="28" width="12.26953125" customWidth="1"/>
  </cols>
  <sheetData>
    <row r="1" spans="1:53" ht="43.5" x14ac:dyDescent="0.35">
      <c r="A1" s="60" t="s">
        <v>98</v>
      </c>
      <c r="B1" s="82" t="s">
        <v>4</v>
      </c>
      <c r="C1" s="82" t="s">
        <v>5</v>
      </c>
      <c r="D1" s="82" t="s">
        <v>8</v>
      </c>
      <c r="E1" s="82" t="s">
        <v>9</v>
      </c>
      <c r="F1" s="13" t="s">
        <v>376</v>
      </c>
      <c r="G1" s="18" t="s">
        <v>10</v>
      </c>
      <c r="H1" s="18" t="s">
        <v>377</v>
      </c>
      <c r="J1" s="60" t="s">
        <v>98</v>
      </c>
      <c r="K1" s="82" t="s">
        <v>4</v>
      </c>
      <c r="L1" s="82" t="s">
        <v>5</v>
      </c>
      <c r="M1" s="82" t="s">
        <v>8</v>
      </c>
      <c r="N1" s="82" t="s">
        <v>9</v>
      </c>
      <c r="O1" s="13" t="s">
        <v>382</v>
      </c>
      <c r="P1" s="18" t="s">
        <v>10</v>
      </c>
      <c r="Q1" s="18" t="s">
        <v>377</v>
      </c>
      <c r="S1" s="60" t="s">
        <v>98</v>
      </c>
      <c r="T1" s="82" t="s">
        <v>4</v>
      </c>
      <c r="U1" s="82" t="s">
        <v>5</v>
      </c>
      <c r="V1" s="82" t="s">
        <v>8</v>
      </c>
      <c r="W1" s="82" t="s">
        <v>9</v>
      </c>
      <c r="X1" s="13" t="s">
        <v>383</v>
      </c>
      <c r="Y1" s="14" t="s">
        <v>10</v>
      </c>
      <c r="Z1" s="14" t="s">
        <v>377</v>
      </c>
      <c r="AB1" s="60" t="s">
        <v>98</v>
      </c>
      <c r="AC1" s="82" t="s">
        <v>4</v>
      </c>
      <c r="AD1" s="82" t="s">
        <v>5</v>
      </c>
      <c r="AE1" s="82" t="s">
        <v>8</v>
      </c>
      <c r="AF1" s="82" t="s">
        <v>9</v>
      </c>
      <c r="AG1" s="13" t="s">
        <v>376</v>
      </c>
      <c r="AH1" s="18" t="s">
        <v>10</v>
      </c>
      <c r="AI1" s="18" t="s">
        <v>377</v>
      </c>
      <c r="AK1" s="60" t="s">
        <v>98</v>
      </c>
      <c r="AL1" s="82" t="s">
        <v>4</v>
      </c>
      <c r="AM1" s="82" t="s">
        <v>5</v>
      </c>
      <c r="AN1" s="82" t="s">
        <v>8</v>
      </c>
      <c r="AO1" s="82" t="s">
        <v>9</v>
      </c>
      <c r="AP1" s="13" t="s">
        <v>382</v>
      </c>
      <c r="AQ1" s="18" t="s">
        <v>10</v>
      </c>
      <c r="AR1" s="18" t="s">
        <v>377</v>
      </c>
      <c r="AT1" s="60" t="s">
        <v>98</v>
      </c>
      <c r="AU1" s="82" t="s">
        <v>4</v>
      </c>
      <c r="AV1" s="82" t="s">
        <v>5</v>
      </c>
      <c r="AW1" s="82" t="s">
        <v>8</v>
      </c>
      <c r="AX1" s="82" t="s">
        <v>9</v>
      </c>
      <c r="AY1" s="13" t="s">
        <v>383</v>
      </c>
      <c r="AZ1" s="14" t="s">
        <v>10</v>
      </c>
      <c r="BA1" s="14" t="s">
        <v>377</v>
      </c>
    </row>
    <row r="2" spans="1:53" x14ac:dyDescent="0.35">
      <c r="A2" s="65" t="s">
        <v>15</v>
      </c>
      <c r="B2" s="84">
        <v>75</v>
      </c>
      <c r="C2" s="85">
        <v>69</v>
      </c>
      <c r="D2" s="84">
        <v>75</v>
      </c>
      <c r="E2" s="85">
        <v>69</v>
      </c>
      <c r="F2" s="110">
        <v>53.764000000000003</v>
      </c>
      <c r="G2" s="111" t="s">
        <v>363</v>
      </c>
      <c r="H2" s="110">
        <v>71.724000000000004</v>
      </c>
      <c r="J2" s="65" t="s">
        <v>15</v>
      </c>
      <c r="K2" s="84">
        <v>63</v>
      </c>
      <c r="L2" s="85">
        <v>46.5</v>
      </c>
      <c r="M2" s="84">
        <v>63</v>
      </c>
      <c r="N2" s="85">
        <v>54.5</v>
      </c>
      <c r="O2" s="110">
        <v>36.355000000000004</v>
      </c>
      <c r="P2" s="111" t="s">
        <v>363</v>
      </c>
      <c r="Q2" s="110">
        <v>54.315000000000005</v>
      </c>
      <c r="S2" s="65" t="s">
        <v>15</v>
      </c>
      <c r="T2" s="86">
        <v>93</v>
      </c>
      <c r="U2" s="86">
        <v>70</v>
      </c>
      <c r="V2" s="87">
        <v>95</v>
      </c>
      <c r="W2" s="87">
        <v>72</v>
      </c>
      <c r="X2" s="110">
        <v>66.751000000000005</v>
      </c>
      <c r="Y2" s="111" t="s">
        <v>363</v>
      </c>
      <c r="Z2" s="110">
        <v>84.710999999999999</v>
      </c>
      <c r="AB2" s="65" t="s">
        <v>15</v>
      </c>
      <c r="AC2" s="100">
        <v>80</v>
      </c>
      <c r="AD2" s="100">
        <v>60</v>
      </c>
      <c r="AE2" s="100">
        <v>98</v>
      </c>
      <c r="AF2" s="100">
        <v>75.5</v>
      </c>
      <c r="AG2" s="110">
        <v>64.305999999999997</v>
      </c>
      <c r="AH2" s="22" t="s">
        <v>363</v>
      </c>
      <c r="AI2" s="110">
        <v>81.965999999999994</v>
      </c>
      <c r="AK2" s="65" t="s">
        <v>15</v>
      </c>
      <c r="AL2" s="101">
        <v>68</v>
      </c>
      <c r="AM2" s="102">
        <v>35.5</v>
      </c>
      <c r="AN2" s="103">
        <v>50</v>
      </c>
      <c r="AO2" s="103">
        <v>40.5</v>
      </c>
      <c r="AP2" s="21">
        <v>25.536000000000012</v>
      </c>
      <c r="AQ2" s="22" t="s">
        <v>363</v>
      </c>
      <c r="AR2" s="21">
        <v>43.196000000000012</v>
      </c>
      <c r="AT2" s="65" t="s">
        <v>15</v>
      </c>
      <c r="AU2" s="101">
        <v>65</v>
      </c>
      <c r="AV2" s="104">
        <v>71.5</v>
      </c>
      <c r="AW2" s="103">
        <v>90</v>
      </c>
      <c r="AX2" s="103">
        <v>66</v>
      </c>
      <c r="AY2" s="21">
        <v>57.164000000000016</v>
      </c>
      <c r="AZ2" s="22" t="s">
        <v>363</v>
      </c>
      <c r="BA2" s="21">
        <v>74.824000000000012</v>
      </c>
    </row>
    <row r="3" spans="1:53" x14ac:dyDescent="0.35">
      <c r="A3" s="65" t="s">
        <v>18</v>
      </c>
      <c r="B3" s="84">
        <v>80</v>
      </c>
      <c r="C3" s="85">
        <v>74</v>
      </c>
      <c r="D3" s="84">
        <v>80</v>
      </c>
      <c r="E3" s="85">
        <v>74</v>
      </c>
      <c r="F3" s="110">
        <v>56.514000000000017</v>
      </c>
      <c r="G3" s="111" t="s">
        <v>363</v>
      </c>
      <c r="H3" s="110">
        <v>74.474000000000018</v>
      </c>
      <c r="J3" s="65" t="s">
        <v>18</v>
      </c>
      <c r="K3" s="84">
        <v>80</v>
      </c>
      <c r="L3" s="85">
        <v>52.5</v>
      </c>
      <c r="M3" s="84">
        <v>65</v>
      </c>
      <c r="N3" s="85">
        <v>48</v>
      </c>
      <c r="O3" s="110">
        <v>40.975000000000001</v>
      </c>
      <c r="P3" s="111" t="s">
        <v>363</v>
      </c>
      <c r="Q3" s="110">
        <v>58.935000000000002</v>
      </c>
      <c r="S3" s="65" t="s">
        <v>18</v>
      </c>
      <c r="T3" s="86">
        <v>85</v>
      </c>
      <c r="U3" s="86">
        <v>74</v>
      </c>
      <c r="V3" s="87">
        <v>85</v>
      </c>
      <c r="W3" s="87">
        <v>74</v>
      </c>
      <c r="X3" s="110">
        <v>63.750999999999998</v>
      </c>
      <c r="Y3" s="111" t="s">
        <v>363</v>
      </c>
      <c r="Z3" s="110">
        <v>81.710999999999999</v>
      </c>
      <c r="AB3" s="65" t="s">
        <v>18</v>
      </c>
      <c r="AC3" s="100">
        <v>78</v>
      </c>
      <c r="AD3" s="100">
        <v>67</v>
      </c>
      <c r="AE3" s="100">
        <v>93</v>
      </c>
      <c r="AF3" s="100">
        <v>68.5</v>
      </c>
      <c r="AG3" s="110">
        <v>62.566000000000003</v>
      </c>
      <c r="AH3" s="22" t="s">
        <v>363</v>
      </c>
      <c r="AI3" s="110">
        <v>80.225999999999999</v>
      </c>
      <c r="AK3" s="65" t="s">
        <v>18</v>
      </c>
      <c r="AL3" s="101">
        <v>73</v>
      </c>
      <c r="AM3" s="102">
        <v>59.5</v>
      </c>
      <c r="AN3" s="103">
        <v>73</v>
      </c>
      <c r="AO3" s="103">
        <v>43</v>
      </c>
      <c r="AP3" s="21">
        <v>39.166000000000011</v>
      </c>
      <c r="AQ3" s="22" t="s">
        <v>363</v>
      </c>
      <c r="AR3" s="21">
        <v>56.826000000000015</v>
      </c>
      <c r="AT3" s="65" t="s">
        <v>18</v>
      </c>
      <c r="AU3" s="101">
        <v>68</v>
      </c>
      <c r="AV3" s="104">
        <v>69.5</v>
      </c>
      <c r="AW3" s="103">
        <v>83</v>
      </c>
      <c r="AX3" s="103">
        <v>74.5</v>
      </c>
      <c r="AY3" s="21">
        <v>57.78400000000002</v>
      </c>
      <c r="AZ3" s="22" t="s">
        <v>363</v>
      </c>
      <c r="BA3" s="21">
        <v>75.444000000000017</v>
      </c>
    </row>
    <row r="4" spans="1:53" x14ac:dyDescent="0.35">
      <c r="A4" s="65" t="s">
        <v>21</v>
      </c>
      <c r="B4" s="84">
        <v>88</v>
      </c>
      <c r="C4" s="85">
        <v>62.5</v>
      </c>
      <c r="D4" s="84">
        <v>88</v>
      </c>
      <c r="E4" s="85">
        <v>62.5</v>
      </c>
      <c r="F4" s="110">
        <v>52.133999999999993</v>
      </c>
      <c r="G4" s="111" t="s">
        <v>363</v>
      </c>
      <c r="H4" s="110">
        <v>70.093999999999994</v>
      </c>
      <c r="J4" s="65" t="s">
        <v>21</v>
      </c>
      <c r="K4" s="84">
        <v>45</v>
      </c>
      <c r="L4" s="85">
        <v>38</v>
      </c>
      <c r="M4" s="84">
        <v>83</v>
      </c>
      <c r="N4" s="85">
        <v>31.5</v>
      </c>
      <c r="O4" s="110">
        <v>28.975000000000001</v>
      </c>
      <c r="P4" s="111" t="s">
        <v>363</v>
      </c>
      <c r="Q4" s="110">
        <v>46.935000000000002</v>
      </c>
      <c r="S4" s="65" t="s">
        <v>21</v>
      </c>
      <c r="T4" s="86">
        <v>68</v>
      </c>
      <c r="U4" s="86">
        <v>46.5</v>
      </c>
      <c r="V4" s="87">
        <v>50</v>
      </c>
      <c r="W4" s="87">
        <v>61</v>
      </c>
      <c r="X4" s="110">
        <v>40.620999999999995</v>
      </c>
      <c r="Y4" s="111" t="s">
        <v>363</v>
      </c>
      <c r="Z4" s="110">
        <v>58.580999999999996</v>
      </c>
      <c r="AB4" s="65" t="s">
        <v>21</v>
      </c>
      <c r="AC4" s="100">
        <v>95</v>
      </c>
      <c r="AD4" s="100">
        <v>72.5</v>
      </c>
      <c r="AE4" s="100">
        <v>100</v>
      </c>
      <c r="AF4" s="100">
        <v>75.5</v>
      </c>
      <c r="AG4" s="110">
        <v>71.686000000000007</v>
      </c>
      <c r="AH4" s="22" t="s">
        <v>363</v>
      </c>
      <c r="AI4" s="110">
        <v>89.346000000000004</v>
      </c>
      <c r="AK4" s="65" t="s">
        <v>21</v>
      </c>
      <c r="AL4" s="101">
        <v>78</v>
      </c>
      <c r="AM4" s="102">
        <v>58.5</v>
      </c>
      <c r="AN4" s="103">
        <v>100</v>
      </c>
      <c r="AO4" s="103">
        <v>52</v>
      </c>
      <c r="AP4" s="21">
        <v>49.15600000000002</v>
      </c>
      <c r="AQ4" s="22" t="s">
        <v>363</v>
      </c>
      <c r="AR4" s="21">
        <v>66.816000000000017</v>
      </c>
      <c r="AT4" s="65" t="s">
        <v>21</v>
      </c>
      <c r="AU4" s="101">
        <v>90</v>
      </c>
      <c r="AV4" s="104">
        <v>74.5</v>
      </c>
      <c r="AW4" s="103">
        <v>83</v>
      </c>
      <c r="AX4" s="103">
        <v>74</v>
      </c>
      <c r="AY4" s="21">
        <v>64.414000000000016</v>
      </c>
      <c r="AZ4" s="22" t="s">
        <v>363</v>
      </c>
      <c r="BA4" s="21">
        <v>82.074000000000012</v>
      </c>
    </row>
    <row r="5" spans="1:53" x14ac:dyDescent="0.35">
      <c r="A5" s="65" t="s">
        <v>24</v>
      </c>
      <c r="B5" s="84">
        <v>75</v>
      </c>
      <c r="C5" s="85">
        <v>75</v>
      </c>
      <c r="D5" s="84">
        <v>75</v>
      </c>
      <c r="E5" s="85">
        <v>75</v>
      </c>
      <c r="F5" s="110">
        <v>57.014000000000017</v>
      </c>
      <c r="G5" s="111" t="s">
        <v>363</v>
      </c>
      <c r="H5" s="110">
        <v>74.974000000000018</v>
      </c>
      <c r="J5" s="65" t="s">
        <v>24</v>
      </c>
      <c r="K5" s="84">
        <v>88</v>
      </c>
      <c r="L5" s="85">
        <v>59</v>
      </c>
      <c r="M5" s="84">
        <v>63</v>
      </c>
      <c r="N5" s="85">
        <v>54.5</v>
      </c>
      <c r="O5" s="110">
        <v>45.725000000000001</v>
      </c>
      <c r="P5" s="111" t="s">
        <v>363</v>
      </c>
      <c r="Q5" s="110">
        <v>63.685000000000002</v>
      </c>
      <c r="S5" s="65" t="s">
        <v>24</v>
      </c>
      <c r="T5" s="86">
        <v>88</v>
      </c>
      <c r="U5" s="86">
        <v>76</v>
      </c>
      <c r="V5" s="87">
        <v>85</v>
      </c>
      <c r="W5" s="87">
        <v>69</v>
      </c>
      <c r="X5" s="110">
        <v>63.750999999999998</v>
      </c>
      <c r="Y5" s="111" t="s">
        <v>363</v>
      </c>
      <c r="Z5" s="110">
        <v>81.710999999999999</v>
      </c>
      <c r="AB5" s="65" t="s">
        <v>24</v>
      </c>
      <c r="AC5" s="100">
        <v>85</v>
      </c>
      <c r="AD5" s="100">
        <v>67</v>
      </c>
      <c r="AE5" s="100" t="s">
        <v>362</v>
      </c>
      <c r="AF5" s="100">
        <v>73.5</v>
      </c>
      <c r="AG5" s="110">
        <v>65.566000000000003</v>
      </c>
      <c r="AH5" s="22" t="s">
        <v>363</v>
      </c>
      <c r="AI5" s="110">
        <v>83.225999999999999</v>
      </c>
      <c r="AK5" s="65" t="s">
        <v>24</v>
      </c>
      <c r="AL5" s="101">
        <v>85</v>
      </c>
      <c r="AM5" s="102">
        <v>56.5</v>
      </c>
      <c r="AN5" s="103">
        <v>93</v>
      </c>
      <c r="AO5" s="103">
        <v>42</v>
      </c>
      <c r="AP5" s="21">
        <v>46.166000000000011</v>
      </c>
      <c r="AQ5" s="22" t="s">
        <v>364</v>
      </c>
      <c r="AR5" s="21">
        <v>63.826000000000008</v>
      </c>
      <c r="AT5" s="65" t="s">
        <v>24</v>
      </c>
      <c r="AU5" s="101">
        <v>98</v>
      </c>
      <c r="AV5" s="104">
        <v>75.5</v>
      </c>
      <c r="AW5" s="103">
        <v>95</v>
      </c>
      <c r="AX5" s="103">
        <v>67.5</v>
      </c>
      <c r="AY5" s="21">
        <v>68.03400000000002</v>
      </c>
      <c r="AZ5" s="22" t="s">
        <v>364</v>
      </c>
      <c r="BA5" s="21">
        <v>85.694000000000017</v>
      </c>
    </row>
    <row r="6" spans="1:53" x14ac:dyDescent="0.35">
      <c r="A6" s="65" t="s">
        <v>26</v>
      </c>
      <c r="B6" s="84">
        <v>93</v>
      </c>
      <c r="C6" s="85">
        <v>77.5</v>
      </c>
      <c r="D6" s="84">
        <v>93</v>
      </c>
      <c r="E6" s="85">
        <v>77.5</v>
      </c>
      <c r="F6" s="110">
        <v>66.884000000000015</v>
      </c>
      <c r="G6" s="111" t="s">
        <v>363</v>
      </c>
      <c r="H6" s="110">
        <v>84.844000000000008</v>
      </c>
      <c r="J6" s="65" t="s">
        <v>26</v>
      </c>
      <c r="K6" s="84">
        <v>83</v>
      </c>
      <c r="L6" s="85">
        <v>71.5</v>
      </c>
      <c r="M6" s="84">
        <v>93</v>
      </c>
      <c r="N6" s="85">
        <v>61</v>
      </c>
      <c r="O6" s="110">
        <v>56.725000000000001</v>
      </c>
      <c r="P6" s="111" t="s">
        <v>363</v>
      </c>
      <c r="Q6" s="110">
        <v>74.685000000000002</v>
      </c>
      <c r="S6" s="65" t="s">
        <v>26</v>
      </c>
      <c r="T6" s="86">
        <v>83</v>
      </c>
      <c r="U6" s="86">
        <v>78</v>
      </c>
      <c r="V6" s="87">
        <v>95</v>
      </c>
      <c r="W6" s="87">
        <v>77</v>
      </c>
      <c r="X6" s="110">
        <v>67.501000000000005</v>
      </c>
      <c r="Y6" s="111" t="s">
        <v>363</v>
      </c>
      <c r="Z6" s="110">
        <v>85.460999999999999</v>
      </c>
      <c r="AB6" s="65" t="s">
        <v>26</v>
      </c>
      <c r="AC6" s="100">
        <v>80</v>
      </c>
      <c r="AD6" s="100">
        <v>60</v>
      </c>
      <c r="AE6" s="100">
        <v>90</v>
      </c>
      <c r="AF6" s="100">
        <v>65</v>
      </c>
      <c r="AG6" s="110">
        <v>59.686000000000007</v>
      </c>
      <c r="AH6" s="22" t="s">
        <v>363</v>
      </c>
      <c r="AI6" s="110">
        <v>77.346000000000004</v>
      </c>
      <c r="AK6" s="65" t="s">
        <v>26</v>
      </c>
      <c r="AL6" s="101">
        <v>65</v>
      </c>
      <c r="AM6" s="102">
        <v>39</v>
      </c>
      <c r="AN6" s="103">
        <v>33</v>
      </c>
      <c r="AO6" s="103">
        <v>30</v>
      </c>
      <c r="AP6" s="21">
        <v>18.786000000000012</v>
      </c>
      <c r="AQ6" s="22" t="s">
        <v>363</v>
      </c>
      <c r="AR6" s="21">
        <v>36.446000000000012</v>
      </c>
      <c r="AT6" s="65" t="s">
        <v>26</v>
      </c>
      <c r="AU6" s="101">
        <v>43</v>
      </c>
      <c r="AV6" s="104">
        <v>61</v>
      </c>
      <c r="AW6" s="103">
        <v>90</v>
      </c>
      <c r="AX6" s="103">
        <v>62</v>
      </c>
      <c r="AY6" s="21">
        <v>48.034000000000006</v>
      </c>
      <c r="AZ6" s="22" t="s">
        <v>363</v>
      </c>
      <c r="BA6" s="21">
        <v>65.694000000000003</v>
      </c>
    </row>
    <row r="7" spans="1:53" x14ac:dyDescent="0.35">
      <c r="A7" s="65" t="s">
        <v>28</v>
      </c>
      <c r="B7" s="84">
        <v>83</v>
      </c>
      <c r="C7" s="85">
        <v>66</v>
      </c>
      <c r="D7" s="84">
        <v>83</v>
      </c>
      <c r="E7" s="85">
        <v>66</v>
      </c>
      <c r="F7" s="110">
        <v>57.514000000000003</v>
      </c>
      <c r="G7" s="111" t="s">
        <v>363</v>
      </c>
      <c r="H7" s="110">
        <v>75.474000000000004</v>
      </c>
      <c r="J7" s="65" t="s">
        <v>28</v>
      </c>
      <c r="K7" s="84">
        <v>50</v>
      </c>
      <c r="L7" s="85">
        <v>54</v>
      </c>
      <c r="M7" s="84">
        <v>73</v>
      </c>
      <c r="N7" s="85">
        <v>54.5</v>
      </c>
      <c r="O7" s="110">
        <v>37.474999999999994</v>
      </c>
      <c r="P7" s="111" t="s">
        <v>363</v>
      </c>
      <c r="Q7" s="110">
        <v>55.434999999999995</v>
      </c>
      <c r="S7" s="65" t="s">
        <v>28</v>
      </c>
      <c r="T7" s="86">
        <v>75</v>
      </c>
      <c r="U7" s="86">
        <v>75.5</v>
      </c>
      <c r="V7" s="87">
        <v>95</v>
      </c>
      <c r="W7" s="87">
        <v>70</v>
      </c>
      <c r="X7" s="110">
        <v>63.130999999999993</v>
      </c>
      <c r="Y7" s="111" t="s">
        <v>363</v>
      </c>
      <c r="Z7" s="110">
        <v>81.090999999999994</v>
      </c>
      <c r="AB7" s="65" t="s">
        <v>28</v>
      </c>
      <c r="AC7" s="100">
        <v>53</v>
      </c>
      <c r="AD7" s="100">
        <v>30</v>
      </c>
      <c r="AE7" s="100">
        <v>65</v>
      </c>
      <c r="AF7" s="100">
        <v>35</v>
      </c>
      <c r="AG7" s="110">
        <v>31.686000000000003</v>
      </c>
      <c r="AH7" s="22" t="s">
        <v>363</v>
      </c>
      <c r="AI7" s="110">
        <v>49.346000000000004</v>
      </c>
      <c r="AK7" s="65" t="s">
        <v>28</v>
      </c>
      <c r="AL7" s="101">
        <v>48</v>
      </c>
      <c r="AM7" s="102">
        <v>32.5</v>
      </c>
      <c r="AN7" s="103">
        <v>33</v>
      </c>
      <c r="AO7" s="103">
        <v>27</v>
      </c>
      <c r="AP7" s="21">
        <v>12.166000000000004</v>
      </c>
      <c r="AQ7" s="22" t="s">
        <v>363</v>
      </c>
      <c r="AR7" s="21">
        <v>29.826000000000004</v>
      </c>
      <c r="AT7" s="65" t="s">
        <v>28</v>
      </c>
      <c r="AU7" s="101">
        <v>30</v>
      </c>
      <c r="AV7" s="104">
        <v>43.5</v>
      </c>
      <c r="AW7" s="103">
        <v>80</v>
      </c>
      <c r="AX7" s="103">
        <v>34.5</v>
      </c>
      <c r="AY7" s="21">
        <v>31.03400000000001</v>
      </c>
      <c r="AZ7" s="22" t="s">
        <v>363</v>
      </c>
      <c r="BA7" s="21">
        <v>48.69400000000001</v>
      </c>
    </row>
    <row r="8" spans="1:53" x14ac:dyDescent="0.35">
      <c r="A8" s="65" t="s">
        <v>30</v>
      </c>
      <c r="B8" s="84">
        <v>95</v>
      </c>
      <c r="C8" s="85">
        <v>78.5</v>
      </c>
      <c r="D8" s="84">
        <v>95</v>
      </c>
      <c r="E8" s="85">
        <v>78.5</v>
      </c>
      <c r="F8" s="110">
        <v>65.644000000000005</v>
      </c>
      <c r="G8" s="111" t="s">
        <v>363</v>
      </c>
      <c r="H8" s="110">
        <v>83.603999999999999</v>
      </c>
      <c r="J8" s="65" t="s">
        <v>30</v>
      </c>
      <c r="K8" s="84">
        <v>100</v>
      </c>
      <c r="L8" s="85">
        <v>75.5</v>
      </c>
      <c r="M8" s="84">
        <v>98</v>
      </c>
      <c r="N8" s="85">
        <v>79</v>
      </c>
      <c r="O8" s="110">
        <v>67.734999999999985</v>
      </c>
      <c r="P8" s="111" t="s">
        <v>363</v>
      </c>
      <c r="Q8" s="110">
        <v>85.694999999999993</v>
      </c>
      <c r="S8" s="65" t="s">
        <v>30</v>
      </c>
      <c r="T8" s="86">
        <v>100</v>
      </c>
      <c r="U8" s="86">
        <v>78.5</v>
      </c>
      <c r="V8" s="87">
        <v>100</v>
      </c>
      <c r="W8" s="87">
        <v>78</v>
      </c>
      <c r="X8" s="110">
        <v>73.381</v>
      </c>
      <c r="Y8" s="111" t="s">
        <v>363</v>
      </c>
      <c r="Z8" s="110">
        <v>91.340999999999994</v>
      </c>
      <c r="AB8" s="65" t="s">
        <v>30</v>
      </c>
      <c r="AC8" s="100">
        <v>58</v>
      </c>
      <c r="AD8" s="100">
        <v>61</v>
      </c>
      <c r="AE8" s="100">
        <v>80</v>
      </c>
      <c r="AF8" s="100">
        <v>65.5</v>
      </c>
      <c r="AG8" s="110">
        <v>52.055999999999997</v>
      </c>
      <c r="AH8" s="22" t="s">
        <v>363</v>
      </c>
      <c r="AI8" s="110">
        <v>69.715999999999994</v>
      </c>
      <c r="AK8" s="65" t="s">
        <v>30</v>
      </c>
      <c r="AL8" s="101">
        <v>88</v>
      </c>
      <c r="AM8" s="102">
        <v>59.5</v>
      </c>
      <c r="AN8" s="103">
        <v>88</v>
      </c>
      <c r="AO8" s="103">
        <v>52.5</v>
      </c>
      <c r="AP8" s="21">
        <v>49.036000000000016</v>
      </c>
      <c r="AQ8" s="22" t="s">
        <v>363</v>
      </c>
      <c r="AR8" s="21">
        <v>66.696000000000012</v>
      </c>
      <c r="AT8" s="65" t="s">
        <v>30</v>
      </c>
      <c r="AU8" s="101">
        <v>98</v>
      </c>
      <c r="AV8" s="104">
        <v>75.5</v>
      </c>
      <c r="AW8" s="103">
        <v>90</v>
      </c>
      <c r="AX8" s="103">
        <v>74</v>
      </c>
      <c r="AY8" s="21">
        <v>68.414000000000016</v>
      </c>
      <c r="AZ8" s="22" t="s">
        <v>363</v>
      </c>
      <c r="BA8" s="21">
        <v>86.074000000000012</v>
      </c>
    </row>
    <row r="9" spans="1:53" x14ac:dyDescent="0.35">
      <c r="A9" s="65" t="s">
        <v>33</v>
      </c>
      <c r="B9" s="84">
        <v>95</v>
      </c>
      <c r="C9" s="85">
        <v>71.5</v>
      </c>
      <c r="D9" s="84">
        <v>95</v>
      </c>
      <c r="E9" s="85">
        <v>71.5</v>
      </c>
      <c r="F9" s="110">
        <v>59.393999999999998</v>
      </c>
      <c r="G9" s="111" t="s">
        <v>363</v>
      </c>
      <c r="H9" s="110">
        <v>77.353999999999999</v>
      </c>
      <c r="J9" s="65" t="s">
        <v>33</v>
      </c>
      <c r="K9" s="84">
        <v>70</v>
      </c>
      <c r="L9" s="85">
        <v>61.5</v>
      </c>
      <c r="M9" s="84">
        <v>85</v>
      </c>
      <c r="N9" s="85">
        <v>55</v>
      </c>
      <c r="O9" s="110">
        <v>47.484999999999992</v>
      </c>
      <c r="P9" s="111" t="s">
        <v>363</v>
      </c>
      <c r="Q9" s="110">
        <v>65.444999999999993</v>
      </c>
      <c r="S9" s="65" t="s">
        <v>33</v>
      </c>
      <c r="T9" s="86">
        <v>85</v>
      </c>
      <c r="U9" s="86">
        <v>71.5</v>
      </c>
      <c r="V9" s="87">
        <v>75</v>
      </c>
      <c r="W9" s="87">
        <v>72</v>
      </c>
      <c r="X9" s="110">
        <v>60.130999999999993</v>
      </c>
      <c r="Y9" s="111" t="s">
        <v>363</v>
      </c>
      <c r="Z9" s="110">
        <v>78.090999999999994</v>
      </c>
      <c r="AB9" s="65" t="s">
        <v>33</v>
      </c>
      <c r="AC9" s="100">
        <v>45</v>
      </c>
      <c r="AD9" s="100">
        <v>29</v>
      </c>
      <c r="AE9" s="100">
        <v>23</v>
      </c>
      <c r="AF9" s="100">
        <v>27</v>
      </c>
      <c r="AG9" s="110">
        <v>16.946000000000002</v>
      </c>
      <c r="AH9" s="22" t="s">
        <v>363</v>
      </c>
      <c r="AI9" s="110">
        <v>34.606000000000002</v>
      </c>
      <c r="AK9" s="65" t="s">
        <v>33</v>
      </c>
      <c r="AL9" s="101">
        <v>18</v>
      </c>
      <c r="AM9" s="102">
        <v>34.5</v>
      </c>
      <c r="AN9" s="103">
        <v>35</v>
      </c>
      <c r="AO9" s="103">
        <v>27</v>
      </c>
      <c r="AP9" s="21">
        <v>5.6660000000000039</v>
      </c>
      <c r="AQ9" s="22" t="s">
        <v>363</v>
      </c>
      <c r="AR9" s="21">
        <v>23.326000000000004</v>
      </c>
      <c r="AT9" s="65" t="s">
        <v>33</v>
      </c>
      <c r="AU9" s="101">
        <v>63</v>
      </c>
      <c r="AV9" s="104">
        <v>54.5</v>
      </c>
      <c r="AW9" s="103">
        <v>40</v>
      </c>
      <c r="AX9" s="103">
        <v>45</v>
      </c>
      <c r="AY9" s="21">
        <v>34.664000000000001</v>
      </c>
      <c r="AZ9" s="22" t="s">
        <v>363</v>
      </c>
      <c r="BA9" s="21">
        <v>52.324000000000005</v>
      </c>
    </row>
    <row r="10" spans="1:53" x14ac:dyDescent="0.35">
      <c r="A10" s="65" t="s">
        <v>34</v>
      </c>
      <c r="B10" s="84">
        <v>58</v>
      </c>
      <c r="C10" s="85">
        <v>37</v>
      </c>
      <c r="D10" s="84">
        <v>58</v>
      </c>
      <c r="E10" s="85">
        <v>37</v>
      </c>
      <c r="F10" s="110">
        <v>29.514000000000003</v>
      </c>
      <c r="G10" s="111" t="s">
        <v>363</v>
      </c>
      <c r="H10" s="110">
        <v>47.474000000000004</v>
      </c>
      <c r="J10" s="65" t="s">
        <v>34</v>
      </c>
      <c r="K10" s="84">
        <v>45</v>
      </c>
      <c r="L10" s="85">
        <v>60</v>
      </c>
      <c r="M10" s="84">
        <v>58</v>
      </c>
      <c r="N10" s="85">
        <v>51</v>
      </c>
      <c r="O10" s="110">
        <v>33.105000000000004</v>
      </c>
      <c r="P10" s="111" t="s">
        <v>363</v>
      </c>
      <c r="Q10" s="110">
        <v>51.065000000000005</v>
      </c>
      <c r="S10" s="65" t="s">
        <v>34</v>
      </c>
      <c r="T10" s="86">
        <v>58</v>
      </c>
      <c r="U10" s="86">
        <v>60</v>
      </c>
      <c r="V10" s="87">
        <v>50</v>
      </c>
      <c r="W10" s="87">
        <v>52</v>
      </c>
      <c r="X10" s="110">
        <v>39.251000000000005</v>
      </c>
      <c r="Y10" s="111" t="s">
        <v>363</v>
      </c>
      <c r="Z10" s="110">
        <v>57.211000000000006</v>
      </c>
      <c r="AB10" s="65" t="s">
        <v>34</v>
      </c>
      <c r="AC10" s="100">
        <v>85</v>
      </c>
      <c r="AD10" s="100">
        <v>70.5</v>
      </c>
      <c r="AE10" s="100">
        <v>100</v>
      </c>
      <c r="AF10" s="100">
        <v>75.5</v>
      </c>
      <c r="AG10" s="110">
        <v>68.686000000000007</v>
      </c>
      <c r="AH10" s="22" t="s">
        <v>363</v>
      </c>
      <c r="AI10" s="110">
        <v>86.346000000000004</v>
      </c>
      <c r="AK10" s="65" t="s">
        <v>34</v>
      </c>
      <c r="AL10" s="101">
        <v>65</v>
      </c>
      <c r="AM10" s="102">
        <v>65.5</v>
      </c>
      <c r="AN10" s="103">
        <v>73</v>
      </c>
      <c r="AO10" s="103">
        <v>46.5</v>
      </c>
      <c r="AP10" s="21">
        <v>39.536000000000016</v>
      </c>
      <c r="AQ10" s="22" t="s">
        <v>363</v>
      </c>
      <c r="AR10" s="21">
        <v>57.196000000000012</v>
      </c>
      <c r="AT10" s="65" t="s">
        <v>34</v>
      </c>
      <c r="AU10" s="101">
        <v>85</v>
      </c>
      <c r="AV10" s="104">
        <v>77.5</v>
      </c>
      <c r="AW10" s="103">
        <v>85</v>
      </c>
      <c r="AX10" s="103">
        <v>69.5</v>
      </c>
      <c r="AY10" s="21">
        <v>63.28400000000002</v>
      </c>
      <c r="AZ10" s="22" t="s">
        <v>363</v>
      </c>
      <c r="BA10" s="21">
        <v>80.944000000000017</v>
      </c>
    </row>
    <row r="11" spans="1:53" x14ac:dyDescent="0.35">
      <c r="A11" s="65" t="s">
        <v>36</v>
      </c>
      <c r="B11" s="84">
        <v>73</v>
      </c>
      <c r="C11" s="85">
        <v>61</v>
      </c>
      <c r="D11" s="84">
        <v>73</v>
      </c>
      <c r="E11" s="85">
        <v>61</v>
      </c>
      <c r="F11" s="110">
        <v>48.753999999999998</v>
      </c>
      <c r="G11" s="111" t="s">
        <v>363</v>
      </c>
      <c r="H11" s="110">
        <v>66.713999999999999</v>
      </c>
      <c r="J11" s="65" t="s">
        <v>36</v>
      </c>
      <c r="K11" s="84">
        <v>48</v>
      </c>
      <c r="L11" s="85">
        <v>38.5</v>
      </c>
      <c r="M11" s="84">
        <v>58</v>
      </c>
      <c r="N11" s="85">
        <v>43</v>
      </c>
      <c r="O11" s="110">
        <v>26.475000000000001</v>
      </c>
      <c r="P11" s="111" t="s">
        <v>363</v>
      </c>
      <c r="Q11" s="110">
        <v>44.435000000000002</v>
      </c>
      <c r="S11" s="65" t="s">
        <v>36</v>
      </c>
      <c r="T11" s="86">
        <v>63</v>
      </c>
      <c r="U11" s="86">
        <v>64.5</v>
      </c>
      <c r="V11" s="87">
        <v>40</v>
      </c>
      <c r="W11" s="87">
        <v>49</v>
      </c>
      <c r="X11" s="110">
        <v>38.370999999999995</v>
      </c>
      <c r="Y11" s="111" t="s">
        <v>363</v>
      </c>
      <c r="Z11" s="110">
        <v>56.330999999999996</v>
      </c>
      <c r="AB11" s="65" t="s">
        <v>36</v>
      </c>
      <c r="AC11" s="100">
        <v>50</v>
      </c>
      <c r="AD11" s="100">
        <v>44</v>
      </c>
      <c r="AE11" s="100">
        <v>78</v>
      </c>
      <c r="AF11" s="100">
        <v>60</v>
      </c>
      <c r="AG11" s="110">
        <v>43.936000000000007</v>
      </c>
      <c r="AH11" s="22" t="s">
        <v>363</v>
      </c>
      <c r="AI11" s="110">
        <v>61.596000000000004</v>
      </c>
      <c r="AK11" s="65" t="s">
        <v>36</v>
      </c>
      <c r="AL11" s="101">
        <v>50</v>
      </c>
      <c r="AM11" s="102">
        <v>43</v>
      </c>
      <c r="AN11" s="103">
        <v>68</v>
      </c>
      <c r="AO11" s="103">
        <v>33.5</v>
      </c>
      <c r="AP11" s="21">
        <v>25.666000000000007</v>
      </c>
      <c r="AQ11" s="22" t="s">
        <v>363</v>
      </c>
      <c r="AR11" s="21">
        <v>43.326000000000008</v>
      </c>
      <c r="AT11" s="65" t="s">
        <v>36</v>
      </c>
      <c r="AU11" s="101">
        <v>48</v>
      </c>
      <c r="AV11" s="104">
        <v>55.5</v>
      </c>
      <c r="AW11" s="103">
        <v>88</v>
      </c>
      <c r="AX11" s="103">
        <v>58.5</v>
      </c>
      <c r="AY11" s="21">
        <v>46.534000000000006</v>
      </c>
      <c r="AZ11" s="22" t="s">
        <v>363</v>
      </c>
      <c r="BA11" s="21">
        <v>64.194000000000003</v>
      </c>
    </row>
    <row r="12" spans="1:53" x14ac:dyDescent="0.35">
      <c r="A12" s="65" t="s">
        <v>37</v>
      </c>
      <c r="B12" s="84">
        <v>70</v>
      </c>
      <c r="C12" s="85">
        <v>59</v>
      </c>
      <c r="D12" s="84">
        <v>70</v>
      </c>
      <c r="E12" s="85">
        <v>59</v>
      </c>
      <c r="F12" s="110">
        <v>42.003999999999998</v>
      </c>
      <c r="G12" s="111" t="s">
        <v>363</v>
      </c>
      <c r="H12" s="110">
        <v>59.963999999999999</v>
      </c>
      <c r="J12" s="65" t="s">
        <v>37</v>
      </c>
      <c r="K12" s="84">
        <v>55</v>
      </c>
      <c r="L12" s="85">
        <v>40.5</v>
      </c>
      <c r="M12" s="84">
        <v>58</v>
      </c>
      <c r="N12" s="85">
        <v>41</v>
      </c>
      <c r="O12" s="110">
        <v>28.225000000000001</v>
      </c>
      <c r="P12" s="111" t="s">
        <v>363</v>
      </c>
      <c r="Q12" s="110">
        <v>46.185000000000002</v>
      </c>
      <c r="S12" s="65" t="s">
        <v>37</v>
      </c>
      <c r="T12" s="86">
        <v>55</v>
      </c>
      <c r="U12" s="86">
        <v>72</v>
      </c>
      <c r="V12" s="87">
        <v>90</v>
      </c>
      <c r="W12" s="87">
        <v>67</v>
      </c>
      <c r="X12" s="110">
        <v>55.250999999999998</v>
      </c>
      <c r="Y12" s="111" t="s">
        <v>363</v>
      </c>
      <c r="Z12" s="110">
        <v>73.210999999999999</v>
      </c>
      <c r="AB12" s="65" t="s">
        <v>37</v>
      </c>
      <c r="AC12" s="100">
        <v>88</v>
      </c>
      <c r="AD12" s="100">
        <v>66</v>
      </c>
      <c r="AE12" s="100">
        <v>98</v>
      </c>
      <c r="AF12" s="100">
        <v>74.5</v>
      </c>
      <c r="AG12" s="110">
        <v>67.555999999999997</v>
      </c>
      <c r="AH12" s="22" t="s">
        <v>363</v>
      </c>
      <c r="AI12" s="110">
        <v>85.215999999999994</v>
      </c>
      <c r="AK12" s="65" t="s">
        <v>37</v>
      </c>
      <c r="AL12" s="101">
        <v>85</v>
      </c>
      <c r="AM12" s="102">
        <v>66.5</v>
      </c>
      <c r="AN12" s="103">
        <v>100</v>
      </c>
      <c r="AO12" s="103">
        <v>59</v>
      </c>
      <c r="AP12" s="21">
        <v>54.65600000000002</v>
      </c>
      <c r="AQ12" s="22" t="s">
        <v>363</v>
      </c>
      <c r="AR12" s="21">
        <v>72.316000000000017</v>
      </c>
      <c r="AT12" s="65" t="s">
        <v>37</v>
      </c>
      <c r="AU12" s="101">
        <v>88</v>
      </c>
      <c r="AV12" s="104">
        <v>71.5</v>
      </c>
      <c r="AW12" s="103">
        <v>100</v>
      </c>
      <c r="AX12" s="103">
        <v>71.5</v>
      </c>
      <c r="AY12" s="21">
        <v>66.78400000000002</v>
      </c>
      <c r="AZ12" s="22" t="s">
        <v>363</v>
      </c>
      <c r="BA12" s="21">
        <v>84.444000000000017</v>
      </c>
    </row>
    <row r="13" spans="1:53" x14ac:dyDescent="0.35">
      <c r="A13" s="65" t="s">
        <v>39</v>
      </c>
      <c r="B13" s="84">
        <v>93</v>
      </c>
      <c r="C13" s="85">
        <v>68.5</v>
      </c>
      <c r="D13" s="84">
        <v>93</v>
      </c>
      <c r="E13" s="85">
        <v>68.5</v>
      </c>
      <c r="F13" s="110">
        <v>64.634000000000015</v>
      </c>
      <c r="G13" s="111" t="s">
        <v>363</v>
      </c>
      <c r="H13" s="110">
        <v>82.594000000000008</v>
      </c>
      <c r="J13" s="65" t="s">
        <v>39</v>
      </c>
      <c r="K13" s="84">
        <v>95</v>
      </c>
      <c r="L13" s="85">
        <v>70</v>
      </c>
      <c r="M13" s="84">
        <v>85</v>
      </c>
      <c r="N13" s="85">
        <v>75</v>
      </c>
      <c r="O13" s="110">
        <v>60.854999999999997</v>
      </c>
      <c r="P13" s="111" t="s">
        <v>363</v>
      </c>
      <c r="Q13" s="110">
        <v>78.814999999999998</v>
      </c>
      <c r="S13" s="65" t="s">
        <v>39</v>
      </c>
      <c r="T13" s="86">
        <v>80</v>
      </c>
      <c r="U13" s="86">
        <v>79.5</v>
      </c>
      <c r="V13" s="87">
        <v>100</v>
      </c>
      <c r="W13" s="87">
        <v>79</v>
      </c>
      <c r="X13" s="110">
        <v>68.870999999999981</v>
      </c>
      <c r="Y13" s="111" t="s">
        <v>363</v>
      </c>
      <c r="Z13" s="110">
        <v>86.830999999999989</v>
      </c>
      <c r="AB13" s="65" t="s">
        <v>39</v>
      </c>
      <c r="AC13" s="100">
        <v>93</v>
      </c>
      <c r="AD13" s="100">
        <v>65</v>
      </c>
      <c r="AE13" s="100">
        <v>95</v>
      </c>
      <c r="AF13" s="100">
        <v>76</v>
      </c>
      <c r="AG13" s="110">
        <v>68.185999999999993</v>
      </c>
      <c r="AH13" s="22" t="s">
        <v>363</v>
      </c>
      <c r="AI13" s="110">
        <v>85.845999999999989</v>
      </c>
      <c r="AK13" s="65" t="s">
        <v>39</v>
      </c>
      <c r="AL13" s="101">
        <v>73</v>
      </c>
      <c r="AM13" s="102">
        <v>51</v>
      </c>
      <c r="AN13" s="103">
        <v>100</v>
      </c>
      <c r="AO13" s="103">
        <v>58.5</v>
      </c>
      <c r="AP13" s="21">
        <v>47.666000000000011</v>
      </c>
      <c r="AQ13" s="22" t="s">
        <v>363</v>
      </c>
      <c r="AR13" s="21">
        <v>65.326000000000008</v>
      </c>
      <c r="AT13" s="65" t="s">
        <v>39</v>
      </c>
      <c r="AU13" s="101">
        <v>98</v>
      </c>
      <c r="AV13" s="104">
        <v>78.5</v>
      </c>
      <c r="AW13" s="103">
        <v>98</v>
      </c>
      <c r="AX13" s="103">
        <v>74.5</v>
      </c>
      <c r="AY13" s="21">
        <v>71.294000000000011</v>
      </c>
      <c r="AZ13" s="22" t="s">
        <v>363</v>
      </c>
      <c r="BA13" s="21">
        <v>88.954000000000008</v>
      </c>
    </row>
    <row r="14" spans="1:53" x14ac:dyDescent="0.35">
      <c r="A14" s="65" t="s">
        <v>40</v>
      </c>
      <c r="B14" s="84">
        <v>75</v>
      </c>
      <c r="C14" s="85">
        <v>52</v>
      </c>
      <c r="D14" s="84">
        <v>75</v>
      </c>
      <c r="E14" s="85">
        <v>52</v>
      </c>
      <c r="F14" s="110">
        <v>43.763999999999996</v>
      </c>
      <c r="G14" s="111" t="s">
        <v>363</v>
      </c>
      <c r="H14" s="110">
        <v>61.723999999999997</v>
      </c>
      <c r="J14" s="65" t="s">
        <v>40</v>
      </c>
      <c r="K14" s="84">
        <v>20</v>
      </c>
      <c r="L14" s="85">
        <v>27</v>
      </c>
      <c r="M14" s="84">
        <v>15</v>
      </c>
      <c r="N14" s="85">
        <v>27.5</v>
      </c>
      <c r="O14" s="110">
        <v>1.9749999999999979</v>
      </c>
      <c r="P14" s="111" t="s">
        <v>363</v>
      </c>
      <c r="Q14" s="110">
        <v>19.934999999999999</v>
      </c>
      <c r="S14" s="65" t="s">
        <v>40</v>
      </c>
      <c r="T14" s="86">
        <v>50</v>
      </c>
      <c r="U14" s="86">
        <v>42.5</v>
      </c>
      <c r="V14" s="87">
        <v>20</v>
      </c>
      <c r="W14" s="87">
        <v>41</v>
      </c>
      <c r="X14" s="110">
        <v>22.621000000000002</v>
      </c>
      <c r="Y14" s="111" t="s">
        <v>363</v>
      </c>
      <c r="Z14" s="110">
        <v>40.581000000000003</v>
      </c>
      <c r="AB14" s="65" t="s">
        <v>40</v>
      </c>
      <c r="AC14" s="100">
        <v>65</v>
      </c>
      <c r="AD14" s="100">
        <v>50</v>
      </c>
      <c r="AE14" s="100">
        <v>85</v>
      </c>
      <c r="AF14" s="100">
        <v>53.5</v>
      </c>
      <c r="AG14" s="110">
        <v>49.316000000000003</v>
      </c>
      <c r="AH14" s="22" t="s">
        <v>363</v>
      </c>
      <c r="AI14" s="110">
        <v>66.975999999999999</v>
      </c>
      <c r="AK14" s="65" t="s">
        <v>40</v>
      </c>
      <c r="AL14" s="101">
        <v>93</v>
      </c>
      <c r="AM14" s="102">
        <v>60.5</v>
      </c>
      <c r="AN14" s="103">
        <v>98</v>
      </c>
      <c r="AO14" s="103">
        <v>62.5</v>
      </c>
      <c r="AP14" s="21">
        <v>55.536000000000016</v>
      </c>
      <c r="AQ14" s="22" t="s">
        <v>363</v>
      </c>
      <c r="AR14" s="21">
        <v>73.196000000000012</v>
      </c>
      <c r="AT14" s="65" t="s">
        <v>40</v>
      </c>
      <c r="AU14" s="101">
        <v>45</v>
      </c>
      <c r="AV14" s="104">
        <v>65</v>
      </c>
      <c r="AW14" s="103">
        <v>63</v>
      </c>
      <c r="AX14" s="103">
        <v>65</v>
      </c>
      <c r="AY14" s="21">
        <v>43.534000000000006</v>
      </c>
      <c r="AZ14" s="22" t="s">
        <v>363</v>
      </c>
      <c r="BA14" s="21">
        <v>61.194000000000003</v>
      </c>
    </row>
    <row r="15" spans="1:53" x14ac:dyDescent="0.35">
      <c r="A15" s="65" t="s">
        <v>41</v>
      </c>
      <c r="B15" s="84">
        <v>70</v>
      </c>
      <c r="C15" s="85">
        <v>62.5</v>
      </c>
      <c r="D15" s="84">
        <v>70</v>
      </c>
      <c r="E15" s="85">
        <v>62.5</v>
      </c>
      <c r="F15" s="110">
        <v>44.393999999999998</v>
      </c>
      <c r="G15" s="111" t="s">
        <v>363</v>
      </c>
      <c r="H15" s="110">
        <v>62.353999999999999</v>
      </c>
      <c r="J15" s="65" t="s">
        <v>41</v>
      </c>
      <c r="K15" s="84">
        <v>80</v>
      </c>
      <c r="L15" s="85">
        <v>41</v>
      </c>
      <c r="M15" s="84">
        <v>40</v>
      </c>
      <c r="N15" s="85">
        <v>52</v>
      </c>
      <c r="O15" s="110">
        <v>32.855000000000004</v>
      </c>
      <c r="P15" s="111" t="s">
        <v>363</v>
      </c>
      <c r="Q15" s="110">
        <v>50.815000000000005</v>
      </c>
      <c r="S15" s="65" t="s">
        <v>41</v>
      </c>
      <c r="T15" s="86">
        <v>65</v>
      </c>
      <c r="U15" s="86">
        <v>67</v>
      </c>
      <c r="V15" s="87">
        <v>85</v>
      </c>
      <c r="W15" s="87">
        <v>61</v>
      </c>
      <c r="X15" s="110">
        <v>53.750999999999998</v>
      </c>
      <c r="Y15" s="111" t="s">
        <v>363</v>
      </c>
      <c r="Z15" s="110">
        <v>71.710999999999999</v>
      </c>
      <c r="AB15" s="65" t="s">
        <v>41</v>
      </c>
      <c r="AC15" s="100">
        <v>50</v>
      </c>
      <c r="AD15" s="100">
        <v>38</v>
      </c>
      <c r="AE15" s="100">
        <v>70</v>
      </c>
      <c r="AF15" s="100">
        <v>51</v>
      </c>
      <c r="AG15" s="110">
        <v>38.186000000000007</v>
      </c>
      <c r="AH15" s="22" t="s">
        <v>363</v>
      </c>
      <c r="AI15" s="110">
        <v>55.846000000000004</v>
      </c>
      <c r="AK15" s="65" t="s">
        <v>41</v>
      </c>
      <c r="AL15" s="101">
        <v>48</v>
      </c>
      <c r="AM15" s="102">
        <v>46.5</v>
      </c>
      <c r="AN15" s="103">
        <v>80</v>
      </c>
      <c r="AO15" s="103">
        <v>48.5</v>
      </c>
      <c r="AP15" s="21">
        <v>32.786000000000016</v>
      </c>
      <c r="AQ15" s="22" t="s">
        <v>363</v>
      </c>
      <c r="AR15" s="21">
        <v>50.446000000000012</v>
      </c>
      <c r="AT15" s="65" t="s">
        <v>41</v>
      </c>
      <c r="AU15" s="101">
        <v>90</v>
      </c>
      <c r="AV15" s="104">
        <v>56</v>
      </c>
      <c r="AW15" s="103">
        <v>55</v>
      </c>
      <c r="AX15" s="103">
        <v>64.5</v>
      </c>
      <c r="AY15" s="21">
        <v>50.414000000000016</v>
      </c>
      <c r="AZ15" s="22" t="s">
        <v>363</v>
      </c>
      <c r="BA15" s="21">
        <v>68.074000000000012</v>
      </c>
    </row>
    <row r="16" spans="1:53" x14ac:dyDescent="0.35">
      <c r="A16" s="65" t="s">
        <v>42</v>
      </c>
      <c r="B16" s="84">
        <v>43</v>
      </c>
      <c r="C16" s="85">
        <v>39</v>
      </c>
      <c r="D16" s="84">
        <v>43</v>
      </c>
      <c r="E16" s="85">
        <v>39</v>
      </c>
      <c r="F16" s="110">
        <v>14.003999999999998</v>
      </c>
      <c r="G16" s="111" t="s">
        <v>363</v>
      </c>
      <c r="H16" s="110">
        <v>31.963999999999999</v>
      </c>
      <c r="J16" s="65" t="s">
        <v>42</v>
      </c>
      <c r="K16" s="84">
        <v>18</v>
      </c>
      <c r="L16" s="85">
        <v>27</v>
      </c>
      <c r="M16" s="84">
        <v>15</v>
      </c>
      <c r="N16" s="85">
        <v>27</v>
      </c>
      <c r="O16" s="110">
        <v>1.3449999999999989</v>
      </c>
      <c r="P16" s="111" t="s">
        <v>363</v>
      </c>
      <c r="Q16" s="110">
        <v>19.305</v>
      </c>
      <c r="S16" s="65" t="s">
        <v>42</v>
      </c>
      <c r="T16" s="86">
        <v>20</v>
      </c>
      <c r="U16" s="86">
        <v>39.5</v>
      </c>
      <c r="V16" s="87">
        <v>30</v>
      </c>
      <c r="W16" s="87">
        <v>39</v>
      </c>
      <c r="X16" s="110">
        <v>16.371000000000002</v>
      </c>
      <c r="Y16" s="111" t="s">
        <v>363</v>
      </c>
      <c r="Z16" s="110">
        <v>34.331000000000003</v>
      </c>
      <c r="AB16" s="65" t="s">
        <v>42</v>
      </c>
      <c r="AC16" s="100">
        <v>95</v>
      </c>
      <c r="AD16" s="100">
        <v>78</v>
      </c>
      <c r="AE16" s="100">
        <v>100</v>
      </c>
      <c r="AF16" s="100">
        <v>77</v>
      </c>
      <c r="AG16" s="110">
        <v>73.436000000000007</v>
      </c>
      <c r="AH16" s="22" t="s">
        <v>363</v>
      </c>
      <c r="AI16" s="110">
        <v>91.096000000000004</v>
      </c>
      <c r="AK16" s="65" t="s">
        <v>42</v>
      </c>
      <c r="AL16" s="101">
        <v>100</v>
      </c>
      <c r="AM16" s="102">
        <v>74</v>
      </c>
      <c r="AN16" s="103">
        <v>100</v>
      </c>
      <c r="AO16" s="103">
        <v>71.5</v>
      </c>
      <c r="AP16" s="21">
        <v>63.416000000000011</v>
      </c>
      <c r="AQ16" s="22" t="s">
        <v>363</v>
      </c>
      <c r="AR16" s="21">
        <v>81.076000000000008</v>
      </c>
      <c r="AT16" s="65" t="s">
        <v>42</v>
      </c>
      <c r="AU16" s="101">
        <v>100</v>
      </c>
      <c r="AV16" s="104">
        <v>79.5</v>
      </c>
      <c r="AW16" s="103">
        <v>100</v>
      </c>
      <c r="AX16" s="103">
        <v>79</v>
      </c>
      <c r="AY16" s="21">
        <v>73.664000000000016</v>
      </c>
      <c r="AZ16" s="22" t="s">
        <v>363</v>
      </c>
      <c r="BA16" s="21">
        <v>91.324000000000012</v>
      </c>
    </row>
    <row r="17" spans="1:53" x14ac:dyDescent="0.35">
      <c r="A17" s="65" t="s">
        <v>43</v>
      </c>
      <c r="B17" s="84">
        <v>83</v>
      </c>
      <c r="C17" s="85">
        <v>50.5</v>
      </c>
      <c r="D17" s="84">
        <v>83</v>
      </c>
      <c r="E17" s="85">
        <v>50.5</v>
      </c>
      <c r="F17" s="110">
        <v>49.134000000000007</v>
      </c>
      <c r="G17" s="111" t="s">
        <v>363</v>
      </c>
      <c r="H17" s="110">
        <v>67.094000000000008</v>
      </c>
      <c r="J17" s="65" t="s">
        <v>43</v>
      </c>
      <c r="K17" s="84">
        <v>75</v>
      </c>
      <c r="L17" s="85">
        <v>54.5</v>
      </c>
      <c r="M17" s="84">
        <v>90</v>
      </c>
      <c r="N17" s="85">
        <v>36.5</v>
      </c>
      <c r="O17" s="110">
        <v>43.604999999999997</v>
      </c>
      <c r="P17" s="244" t="s">
        <v>364</v>
      </c>
      <c r="Q17" s="110">
        <v>61.564999999999998</v>
      </c>
      <c r="S17" s="65" t="s">
        <v>43</v>
      </c>
      <c r="T17" s="86">
        <v>75</v>
      </c>
      <c r="U17" s="86">
        <v>40.5</v>
      </c>
      <c r="V17" s="87">
        <v>75</v>
      </c>
      <c r="W17" s="87">
        <v>56</v>
      </c>
      <c r="X17" s="110">
        <v>45.881</v>
      </c>
      <c r="Y17" s="111" t="s">
        <v>363</v>
      </c>
      <c r="Z17" s="110">
        <v>63.841000000000001</v>
      </c>
      <c r="AB17" s="65" t="s">
        <v>43</v>
      </c>
      <c r="AC17" s="100">
        <v>95</v>
      </c>
      <c r="AD17" s="100">
        <v>77</v>
      </c>
      <c r="AE17" s="100">
        <v>100</v>
      </c>
      <c r="AF17" s="100">
        <v>78.5</v>
      </c>
      <c r="AG17" s="110">
        <v>73.566000000000003</v>
      </c>
      <c r="AH17" s="22" t="s">
        <v>363</v>
      </c>
      <c r="AI17" s="110">
        <v>91.225999999999999</v>
      </c>
      <c r="AK17" s="65" t="s">
        <v>43</v>
      </c>
      <c r="AL17" s="101">
        <v>90</v>
      </c>
      <c r="AM17" s="102">
        <v>72.5</v>
      </c>
      <c r="AN17" s="103">
        <v>93</v>
      </c>
      <c r="AO17" s="103">
        <v>49</v>
      </c>
      <c r="AP17" s="21">
        <v>53.166000000000011</v>
      </c>
      <c r="AQ17" s="22" t="s">
        <v>364</v>
      </c>
      <c r="AR17" s="21">
        <v>70.826000000000008</v>
      </c>
      <c r="AT17" s="65" t="s">
        <v>43</v>
      </c>
      <c r="AU17" s="101">
        <v>98</v>
      </c>
      <c r="AV17" s="104">
        <v>79</v>
      </c>
      <c r="AW17" s="103">
        <v>95</v>
      </c>
      <c r="AX17" s="103">
        <v>79</v>
      </c>
      <c r="AY17" s="21">
        <v>71.78400000000002</v>
      </c>
      <c r="AZ17" s="22" t="s">
        <v>363</v>
      </c>
      <c r="BA17" s="21">
        <v>89.444000000000017</v>
      </c>
    </row>
    <row r="18" spans="1:53" x14ac:dyDescent="0.35">
      <c r="A18" s="65" t="s">
        <v>44</v>
      </c>
      <c r="B18" s="84">
        <v>60</v>
      </c>
      <c r="C18" s="85">
        <v>46</v>
      </c>
      <c r="D18" s="84">
        <v>60</v>
      </c>
      <c r="E18" s="85">
        <v>46</v>
      </c>
      <c r="F18" s="110">
        <v>36.504000000000012</v>
      </c>
      <c r="G18" s="111" t="s">
        <v>363</v>
      </c>
      <c r="H18" s="110">
        <v>54.464000000000013</v>
      </c>
      <c r="J18" s="65" t="s">
        <v>44</v>
      </c>
      <c r="K18" s="84">
        <v>78</v>
      </c>
      <c r="L18" s="85">
        <v>69.5</v>
      </c>
      <c r="M18" s="84">
        <v>88</v>
      </c>
      <c r="N18" s="85">
        <v>51</v>
      </c>
      <c r="O18" s="110">
        <v>51.225000000000001</v>
      </c>
      <c r="P18" s="244" t="s">
        <v>364</v>
      </c>
      <c r="Q18" s="110">
        <v>69.185000000000002</v>
      </c>
      <c r="S18" s="65" t="s">
        <v>44</v>
      </c>
      <c r="T18" s="86">
        <v>68</v>
      </c>
      <c r="U18" s="86">
        <v>61</v>
      </c>
      <c r="V18" s="87">
        <v>85</v>
      </c>
      <c r="W18" s="87">
        <v>63</v>
      </c>
      <c r="X18" s="110">
        <v>53.500999999999998</v>
      </c>
      <c r="Y18" s="111" t="s">
        <v>363</v>
      </c>
      <c r="Z18" s="110">
        <v>71.460999999999999</v>
      </c>
      <c r="AB18" s="65" t="s">
        <v>44</v>
      </c>
      <c r="AC18" s="100">
        <v>65</v>
      </c>
      <c r="AD18" s="100">
        <v>53.5</v>
      </c>
      <c r="AE18" s="100">
        <v>85</v>
      </c>
      <c r="AF18" s="100">
        <v>69</v>
      </c>
      <c r="AG18" s="110">
        <v>54.066000000000003</v>
      </c>
      <c r="AH18" s="22" t="s">
        <v>363</v>
      </c>
      <c r="AI18" s="110">
        <v>71.725999999999999</v>
      </c>
      <c r="AK18" s="65" t="s">
        <v>44</v>
      </c>
      <c r="AL18" s="101">
        <v>75</v>
      </c>
      <c r="AM18" s="102">
        <v>56</v>
      </c>
      <c r="AN18" s="103">
        <v>93</v>
      </c>
      <c r="AO18" s="103">
        <v>35.5</v>
      </c>
      <c r="AP18" s="21">
        <v>41.916000000000011</v>
      </c>
      <c r="AQ18" s="22" t="s">
        <v>364</v>
      </c>
      <c r="AR18" s="21">
        <v>59.576000000000008</v>
      </c>
      <c r="AT18" s="65" t="s">
        <v>44</v>
      </c>
      <c r="AU18" s="101">
        <v>63</v>
      </c>
      <c r="AV18" s="104">
        <v>71.5</v>
      </c>
      <c r="AW18" s="103">
        <v>88</v>
      </c>
      <c r="AX18" s="103">
        <v>70.5</v>
      </c>
      <c r="AY18" s="21">
        <v>57.294000000000011</v>
      </c>
      <c r="AZ18" s="22" t="s">
        <v>363</v>
      </c>
      <c r="BA18" s="21">
        <v>74.954000000000008</v>
      </c>
    </row>
    <row r="19" spans="1:53" x14ac:dyDescent="0.35">
      <c r="A19" s="65" t="s">
        <v>45</v>
      </c>
      <c r="B19" s="84">
        <v>85</v>
      </c>
      <c r="C19" s="85">
        <v>68.5</v>
      </c>
      <c r="D19" s="84">
        <v>85</v>
      </c>
      <c r="E19" s="85">
        <v>68.5</v>
      </c>
      <c r="F19" s="110">
        <v>57.884000000000007</v>
      </c>
      <c r="G19" s="111" t="s">
        <v>363</v>
      </c>
      <c r="H19" s="110">
        <v>75.844000000000008</v>
      </c>
      <c r="J19" s="65" t="s">
        <v>45</v>
      </c>
      <c r="K19" s="84">
        <v>78</v>
      </c>
      <c r="L19" s="85">
        <v>49</v>
      </c>
      <c r="M19" s="84">
        <v>63</v>
      </c>
      <c r="N19" s="85">
        <v>38</v>
      </c>
      <c r="O19" s="110">
        <v>36.605000000000004</v>
      </c>
      <c r="P19" s="111" t="s">
        <v>363</v>
      </c>
      <c r="Q19" s="110">
        <v>54.565000000000005</v>
      </c>
      <c r="S19" s="65" t="s">
        <v>45</v>
      </c>
      <c r="T19" s="86">
        <v>75</v>
      </c>
      <c r="U19" s="86">
        <v>70.5</v>
      </c>
      <c r="V19" s="87">
        <v>90</v>
      </c>
      <c r="W19" s="87">
        <v>77</v>
      </c>
      <c r="X19" s="110">
        <v>62.370999999999988</v>
      </c>
      <c r="Y19" s="111" t="s">
        <v>363</v>
      </c>
      <c r="Z19" s="110">
        <v>80.330999999999989</v>
      </c>
      <c r="AB19" s="65" t="s">
        <v>45</v>
      </c>
      <c r="AC19" s="100">
        <v>88</v>
      </c>
      <c r="AD19" s="100">
        <v>71</v>
      </c>
      <c r="AE19" s="100">
        <v>98</v>
      </c>
      <c r="AF19" s="100">
        <v>78.5</v>
      </c>
      <c r="AG19" s="110">
        <v>69.815999999999988</v>
      </c>
      <c r="AH19" s="22" t="s">
        <v>363</v>
      </c>
      <c r="AI19" s="110">
        <v>87.475999999999985</v>
      </c>
      <c r="AK19" s="65" t="s">
        <v>45</v>
      </c>
      <c r="AL19" s="101">
        <v>90</v>
      </c>
      <c r="AM19" s="102">
        <v>73</v>
      </c>
      <c r="AN19" s="103">
        <v>90</v>
      </c>
      <c r="AO19" s="103">
        <v>57.5</v>
      </c>
      <c r="AP19" s="21">
        <v>54.666000000000011</v>
      </c>
      <c r="AQ19" s="22" t="s">
        <v>363</v>
      </c>
      <c r="AR19" s="21">
        <v>72.326000000000008</v>
      </c>
      <c r="AT19" s="65" t="s">
        <v>45</v>
      </c>
      <c r="AU19" s="101">
        <v>95</v>
      </c>
      <c r="AV19" s="104">
        <v>79.5</v>
      </c>
      <c r="AW19" s="103">
        <v>88</v>
      </c>
      <c r="AX19" s="103">
        <v>74</v>
      </c>
      <c r="AY19" s="21">
        <v>68.164000000000001</v>
      </c>
      <c r="AZ19" s="22" t="s">
        <v>363</v>
      </c>
      <c r="BA19" s="21">
        <v>85.823999999999998</v>
      </c>
    </row>
    <row r="20" spans="1:53" x14ac:dyDescent="0.35">
      <c r="A20" s="65" t="s">
        <v>46</v>
      </c>
      <c r="B20" s="84">
        <v>73</v>
      </c>
      <c r="C20" s="85">
        <v>48.5</v>
      </c>
      <c r="D20" s="84">
        <v>73</v>
      </c>
      <c r="E20" s="85">
        <v>48.5</v>
      </c>
      <c r="F20" s="110">
        <v>32.884000000000007</v>
      </c>
      <c r="G20" s="111" t="s">
        <v>363</v>
      </c>
      <c r="H20" s="110">
        <v>50.844000000000008</v>
      </c>
      <c r="J20" s="65" t="s">
        <v>46</v>
      </c>
      <c r="K20" s="84">
        <v>3</v>
      </c>
      <c r="L20" s="85">
        <v>36</v>
      </c>
      <c r="M20" s="84">
        <v>70</v>
      </c>
      <c r="N20" s="85">
        <v>35.5</v>
      </c>
      <c r="O20" s="110">
        <v>15.725000000000009</v>
      </c>
      <c r="P20" s="111" t="s">
        <v>363</v>
      </c>
      <c r="Q20" s="110">
        <v>33.685000000000009</v>
      </c>
      <c r="S20" s="65" t="s">
        <v>46</v>
      </c>
      <c r="T20" s="86">
        <v>48</v>
      </c>
      <c r="U20" s="86">
        <v>43.5</v>
      </c>
      <c r="V20" s="87">
        <v>55</v>
      </c>
      <c r="W20" s="87">
        <v>53</v>
      </c>
      <c r="X20" s="110">
        <v>34.121000000000009</v>
      </c>
      <c r="Y20" s="111" t="s">
        <v>363</v>
      </c>
      <c r="Z20" s="110">
        <v>52.08100000000001</v>
      </c>
      <c r="AB20" s="65" t="s">
        <v>46</v>
      </c>
      <c r="AC20" s="100">
        <v>65</v>
      </c>
      <c r="AD20" s="100">
        <v>29.5</v>
      </c>
      <c r="AE20" s="100">
        <v>58</v>
      </c>
      <c r="AF20" s="100">
        <v>40</v>
      </c>
      <c r="AG20" s="110">
        <v>34.055999999999997</v>
      </c>
      <c r="AH20" s="22" t="s">
        <v>363</v>
      </c>
      <c r="AI20" s="110">
        <v>51.716000000000001</v>
      </c>
      <c r="AK20" s="65" t="s">
        <v>46</v>
      </c>
      <c r="AL20" s="101">
        <v>45</v>
      </c>
      <c r="AM20" s="102">
        <v>15</v>
      </c>
      <c r="AN20" s="103">
        <v>45</v>
      </c>
      <c r="AO20" s="103">
        <v>27.5</v>
      </c>
      <c r="AP20" s="21">
        <v>10.156000000000006</v>
      </c>
      <c r="AQ20" s="22" t="s">
        <v>363</v>
      </c>
      <c r="AR20" s="21">
        <v>27.816000000000006</v>
      </c>
      <c r="AT20" s="65" t="s">
        <v>46</v>
      </c>
      <c r="AU20" s="101">
        <v>40</v>
      </c>
      <c r="AV20" s="104">
        <v>46.5</v>
      </c>
      <c r="AW20" s="103">
        <v>60</v>
      </c>
      <c r="AX20" s="103">
        <v>37.5</v>
      </c>
      <c r="AY20" s="21">
        <v>30.03400000000001</v>
      </c>
      <c r="AZ20" s="22" t="s">
        <v>363</v>
      </c>
      <c r="BA20" s="21">
        <v>47.69400000000001</v>
      </c>
    </row>
    <row r="21" spans="1:53" x14ac:dyDescent="0.35">
      <c r="A21" s="65" t="s">
        <v>47</v>
      </c>
      <c r="B21" s="84">
        <v>90</v>
      </c>
      <c r="C21" s="85">
        <v>66</v>
      </c>
      <c r="D21" s="84">
        <v>90</v>
      </c>
      <c r="E21" s="85">
        <v>66</v>
      </c>
      <c r="F21" s="110">
        <v>56.504000000000012</v>
      </c>
      <c r="G21" s="111" t="s">
        <v>363</v>
      </c>
      <c r="H21" s="110">
        <v>74.464000000000013</v>
      </c>
      <c r="J21" s="65" t="s">
        <v>47</v>
      </c>
      <c r="K21" s="84">
        <v>83</v>
      </c>
      <c r="L21" s="85">
        <v>64</v>
      </c>
      <c r="M21" s="84">
        <v>80</v>
      </c>
      <c r="N21" s="85">
        <v>67.5</v>
      </c>
      <c r="O21" s="110">
        <v>53.225000000000001</v>
      </c>
      <c r="P21" s="111" t="s">
        <v>363</v>
      </c>
      <c r="Q21" s="110">
        <v>71.185000000000002</v>
      </c>
      <c r="S21" s="65" t="s">
        <v>47</v>
      </c>
      <c r="T21" s="86">
        <v>75</v>
      </c>
      <c r="U21" s="86">
        <v>71</v>
      </c>
      <c r="V21" s="87">
        <v>65</v>
      </c>
      <c r="W21" s="87">
        <v>74</v>
      </c>
      <c r="X21" s="110">
        <v>55.500999999999998</v>
      </c>
      <c r="Y21" s="111" t="s">
        <v>363</v>
      </c>
      <c r="Z21" s="110">
        <v>73.460999999999999</v>
      </c>
      <c r="AB21" s="65" t="s">
        <v>47</v>
      </c>
      <c r="AC21" s="100">
        <v>83</v>
      </c>
      <c r="AD21" s="100">
        <v>71</v>
      </c>
      <c r="AE21" s="100">
        <v>100</v>
      </c>
      <c r="AF21" s="100">
        <v>74.5</v>
      </c>
      <c r="AG21" s="110">
        <v>68.066000000000003</v>
      </c>
      <c r="AH21" s="22" t="s">
        <v>363</v>
      </c>
      <c r="AI21" s="110">
        <v>85.725999999999999</v>
      </c>
      <c r="AK21" s="65" t="s">
        <v>47</v>
      </c>
      <c r="AL21" s="101">
        <v>100</v>
      </c>
      <c r="AM21" s="102">
        <v>75.5</v>
      </c>
      <c r="AN21" s="103">
        <v>98</v>
      </c>
      <c r="AO21" s="103">
        <v>69</v>
      </c>
      <c r="AP21" s="21">
        <v>62.666000000000011</v>
      </c>
      <c r="AQ21" s="22" t="s">
        <v>363</v>
      </c>
      <c r="AR21" s="21">
        <v>80.326000000000008</v>
      </c>
      <c r="AT21" s="65" t="s">
        <v>47</v>
      </c>
      <c r="AU21" s="101">
        <v>85</v>
      </c>
      <c r="AV21" s="104">
        <v>79.5</v>
      </c>
      <c r="AW21" s="103">
        <v>88</v>
      </c>
      <c r="AX21" s="103">
        <v>70.5</v>
      </c>
      <c r="AY21" s="21">
        <v>64.78400000000002</v>
      </c>
      <c r="AZ21" s="22" t="s">
        <v>363</v>
      </c>
      <c r="BA21" s="21">
        <v>82.444000000000017</v>
      </c>
    </row>
    <row r="22" spans="1:53" x14ac:dyDescent="0.35">
      <c r="A22" s="65" t="s">
        <v>48</v>
      </c>
      <c r="B22" s="84">
        <v>90</v>
      </c>
      <c r="C22" s="85">
        <v>69.5</v>
      </c>
      <c r="D22" s="84">
        <v>90</v>
      </c>
      <c r="E22" s="85">
        <v>69.5</v>
      </c>
      <c r="F22" s="110">
        <v>57.134000000000007</v>
      </c>
      <c r="G22" s="111" t="s">
        <v>363</v>
      </c>
      <c r="H22" s="110">
        <v>75.094000000000008</v>
      </c>
      <c r="J22" s="65" t="s">
        <v>48</v>
      </c>
      <c r="K22" s="84">
        <v>60</v>
      </c>
      <c r="L22" s="85">
        <v>52.5</v>
      </c>
      <c r="M22" s="84">
        <v>63</v>
      </c>
      <c r="N22" s="85">
        <v>54.5</v>
      </c>
      <c r="O22" s="110">
        <v>37.105000000000011</v>
      </c>
      <c r="P22" s="111" t="s">
        <v>363</v>
      </c>
      <c r="Q22" s="110">
        <v>55.065000000000012</v>
      </c>
      <c r="S22" s="65" t="s">
        <v>48</v>
      </c>
      <c r="T22" s="86">
        <v>73</v>
      </c>
      <c r="U22" s="86">
        <v>73</v>
      </c>
      <c r="V22" s="87">
        <v>95</v>
      </c>
      <c r="W22" s="87">
        <v>69</v>
      </c>
      <c r="X22" s="110">
        <v>61.750999999999998</v>
      </c>
      <c r="Y22" s="111" t="s">
        <v>363</v>
      </c>
      <c r="Z22" s="110">
        <v>79.710999999999999</v>
      </c>
      <c r="AB22" s="65" t="s">
        <v>48</v>
      </c>
      <c r="AC22" s="100">
        <v>50</v>
      </c>
      <c r="AD22" s="100">
        <v>52.5</v>
      </c>
      <c r="AE22" s="100">
        <v>78</v>
      </c>
      <c r="AF22" s="100">
        <v>57.5</v>
      </c>
      <c r="AG22" s="110">
        <v>45.436000000000007</v>
      </c>
      <c r="AH22" s="22" t="s">
        <v>363</v>
      </c>
      <c r="AI22" s="110">
        <v>63.096000000000004</v>
      </c>
      <c r="AK22" s="65" t="s">
        <v>48</v>
      </c>
      <c r="AL22" s="101">
        <v>80</v>
      </c>
      <c r="AM22" s="102">
        <v>41.5</v>
      </c>
      <c r="AN22" s="103">
        <v>63</v>
      </c>
      <c r="AO22" s="103">
        <v>42.5</v>
      </c>
      <c r="AP22" s="21">
        <v>33.786000000000016</v>
      </c>
      <c r="AQ22" s="22" t="s">
        <v>363</v>
      </c>
      <c r="AR22" s="21">
        <v>51.446000000000012</v>
      </c>
      <c r="AT22" s="65" t="s">
        <v>48</v>
      </c>
      <c r="AU22" s="101">
        <v>50</v>
      </c>
      <c r="AV22" s="104">
        <v>56.5</v>
      </c>
      <c r="AW22" s="103">
        <v>83</v>
      </c>
      <c r="AX22" s="103">
        <v>63.5</v>
      </c>
      <c r="AY22" s="21">
        <v>47.284000000000006</v>
      </c>
      <c r="AZ22" s="22" t="s">
        <v>363</v>
      </c>
      <c r="BA22" s="21">
        <v>64.944000000000003</v>
      </c>
    </row>
    <row r="23" spans="1:53" x14ac:dyDescent="0.35">
      <c r="A23" s="65" t="s">
        <v>214</v>
      </c>
      <c r="B23" s="84">
        <v>70</v>
      </c>
      <c r="C23" s="85">
        <v>29</v>
      </c>
      <c r="D23" s="84">
        <v>70</v>
      </c>
      <c r="E23" s="85">
        <v>29</v>
      </c>
      <c r="F23" s="110">
        <v>32.013999999999996</v>
      </c>
      <c r="G23" s="111" t="s">
        <v>364</v>
      </c>
      <c r="H23" s="110">
        <v>49.973999999999997</v>
      </c>
      <c r="J23" s="65" t="s">
        <v>214</v>
      </c>
      <c r="K23" s="84">
        <v>20</v>
      </c>
      <c r="L23" s="85">
        <v>51</v>
      </c>
      <c r="M23" s="84">
        <v>50</v>
      </c>
      <c r="N23" s="85">
        <v>29.5</v>
      </c>
      <c r="O23" s="110">
        <v>17.225000000000001</v>
      </c>
      <c r="P23" s="111" t="s">
        <v>363</v>
      </c>
      <c r="Q23" s="110">
        <v>35.185000000000002</v>
      </c>
      <c r="S23" s="65" t="s">
        <v>214</v>
      </c>
      <c r="T23" s="86">
        <v>50</v>
      </c>
      <c r="U23" s="86">
        <v>59.5</v>
      </c>
      <c r="V23" s="87">
        <v>55</v>
      </c>
      <c r="W23" s="87">
        <v>59</v>
      </c>
      <c r="X23" s="110">
        <v>40.121000000000002</v>
      </c>
      <c r="Y23" s="111" t="s">
        <v>363</v>
      </c>
      <c r="Z23" s="110">
        <v>58.081000000000003</v>
      </c>
      <c r="AB23" s="65" t="s">
        <v>214</v>
      </c>
      <c r="AC23" s="100">
        <v>70</v>
      </c>
      <c r="AD23" s="100">
        <v>63</v>
      </c>
      <c r="AE23" s="100">
        <v>98</v>
      </c>
      <c r="AF23" s="100">
        <v>74</v>
      </c>
      <c r="AG23" s="110">
        <v>62.185999999999993</v>
      </c>
      <c r="AH23" s="22" t="s">
        <v>363</v>
      </c>
      <c r="AI23" s="110">
        <v>79.845999999999989</v>
      </c>
      <c r="AK23" s="65" t="s">
        <v>214</v>
      </c>
      <c r="AL23" s="101">
        <v>43</v>
      </c>
      <c r="AM23" s="102">
        <v>58.5</v>
      </c>
      <c r="AN23" s="103">
        <v>85</v>
      </c>
      <c r="AO23" s="103">
        <v>47.5</v>
      </c>
      <c r="AP23" s="21">
        <v>35.536000000000001</v>
      </c>
      <c r="AQ23" s="22" t="s">
        <v>363</v>
      </c>
      <c r="AR23" s="21">
        <v>53.196000000000005</v>
      </c>
      <c r="AT23" s="65" t="s">
        <v>214</v>
      </c>
      <c r="AU23" s="101">
        <v>90</v>
      </c>
      <c r="AV23" s="104">
        <v>76.5</v>
      </c>
      <c r="AW23" s="103">
        <v>100</v>
      </c>
      <c r="AX23" s="103">
        <v>74</v>
      </c>
      <c r="AY23" s="21">
        <v>69.164000000000016</v>
      </c>
      <c r="AZ23" s="22" t="s">
        <v>363</v>
      </c>
      <c r="BA23" s="21">
        <v>86.824000000000012</v>
      </c>
    </row>
    <row r="24" spans="1:53" x14ac:dyDescent="0.35">
      <c r="A24" s="65" t="s">
        <v>215</v>
      </c>
      <c r="B24" s="84">
        <v>98</v>
      </c>
      <c r="C24" s="85">
        <v>79</v>
      </c>
      <c r="D24" s="84">
        <v>98</v>
      </c>
      <c r="E24" s="85">
        <v>79</v>
      </c>
      <c r="F24" s="110">
        <v>61.264000000000017</v>
      </c>
      <c r="G24" s="111" t="s">
        <v>363</v>
      </c>
      <c r="H24" s="110">
        <v>79.224000000000018</v>
      </c>
      <c r="J24" s="65" t="s">
        <v>215</v>
      </c>
      <c r="K24" s="84">
        <v>98</v>
      </c>
      <c r="L24" s="85">
        <v>72.5</v>
      </c>
      <c r="M24" s="84">
        <v>98</v>
      </c>
      <c r="N24" s="85">
        <v>70</v>
      </c>
      <c r="O24" s="110">
        <v>64.224999999999994</v>
      </c>
      <c r="P24" s="111" t="s">
        <v>363</v>
      </c>
      <c r="Q24" s="110">
        <v>82.185000000000002</v>
      </c>
      <c r="S24" s="65" t="s">
        <v>215</v>
      </c>
      <c r="T24" s="86">
        <v>98</v>
      </c>
      <c r="U24" s="86">
        <v>80</v>
      </c>
      <c r="V24" s="87">
        <v>100</v>
      </c>
      <c r="W24" s="87">
        <v>78</v>
      </c>
      <c r="X24" s="110">
        <v>73.251000000000005</v>
      </c>
      <c r="Y24" s="111" t="s">
        <v>363</v>
      </c>
      <c r="Z24" s="110">
        <v>91.210999999999999</v>
      </c>
      <c r="AB24" s="65" t="s">
        <v>215</v>
      </c>
      <c r="AC24" s="100">
        <v>83</v>
      </c>
      <c r="AD24" s="100">
        <v>73</v>
      </c>
      <c r="AE24" s="100">
        <v>95</v>
      </c>
      <c r="AF24" s="100">
        <v>70.5</v>
      </c>
      <c r="AG24" s="110">
        <v>66.316000000000003</v>
      </c>
      <c r="AH24" s="22" t="s">
        <v>363</v>
      </c>
      <c r="AI24" s="110">
        <v>83.975999999999999</v>
      </c>
      <c r="AK24" s="65" t="s">
        <v>215</v>
      </c>
      <c r="AL24" s="101">
        <v>95</v>
      </c>
      <c r="AM24" s="102">
        <v>76</v>
      </c>
      <c r="AN24" s="103">
        <v>100</v>
      </c>
      <c r="AO24" s="103">
        <v>63</v>
      </c>
      <c r="AP24" s="21">
        <v>60.536000000000016</v>
      </c>
      <c r="AQ24" s="22" t="s">
        <v>363</v>
      </c>
      <c r="AR24" s="21">
        <v>78.196000000000012</v>
      </c>
      <c r="AT24" s="65" t="s">
        <v>215</v>
      </c>
      <c r="AU24" s="101">
        <v>95</v>
      </c>
      <c r="AV24" s="104">
        <v>80</v>
      </c>
      <c r="AW24" s="103">
        <v>90</v>
      </c>
      <c r="AX24" s="103">
        <v>76.5</v>
      </c>
      <c r="AY24" s="21">
        <v>69.414000000000016</v>
      </c>
      <c r="AZ24" s="22" t="s">
        <v>363</v>
      </c>
      <c r="BA24" s="21">
        <v>87.074000000000012</v>
      </c>
    </row>
    <row r="25" spans="1:53" x14ac:dyDescent="0.35">
      <c r="A25" s="65" t="s">
        <v>216</v>
      </c>
      <c r="B25" s="84">
        <v>90</v>
      </c>
      <c r="C25" s="85">
        <v>78.5</v>
      </c>
      <c r="D25" s="84">
        <v>90</v>
      </c>
      <c r="E25" s="85">
        <v>78.5</v>
      </c>
      <c r="F25" s="110">
        <v>63.884000000000007</v>
      </c>
      <c r="G25" s="111" t="s">
        <v>363</v>
      </c>
      <c r="H25" s="110">
        <v>81.844000000000008</v>
      </c>
      <c r="J25" s="65" t="s">
        <v>216</v>
      </c>
      <c r="K25" s="84">
        <v>90</v>
      </c>
      <c r="L25" s="85">
        <v>76</v>
      </c>
      <c r="M25" s="84">
        <v>93</v>
      </c>
      <c r="N25" s="85">
        <v>71</v>
      </c>
      <c r="O25" s="110">
        <v>62.095000000000006</v>
      </c>
      <c r="P25" s="111" t="s">
        <v>363</v>
      </c>
      <c r="Q25" s="110">
        <v>80.055000000000007</v>
      </c>
      <c r="S25" s="65" t="s">
        <v>216</v>
      </c>
      <c r="T25" s="86">
        <v>98</v>
      </c>
      <c r="U25" s="86">
        <v>80</v>
      </c>
      <c r="V25" s="87">
        <v>95</v>
      </c>
      <c r="W25" s="87">
        <v>79</v>
      </c>
      <c r="X25" s="110">
        <v>72.251000000000005</v>
      </c>
      <c r="Y25" s="111" t="s">
        <v>363</v>
      </c>
      <c r="Z25" s="110">
        <v>90.210999999999999</v>
      </c>
      <c r="AB25" s="65" t="s">
        <v>216</v>
      </c>
      <c r="AC25" s="100">
        <v>80</v>
      </c>
      <c r="AD25" s="100">
        <v>56</v>
      </c>
      <c r="AE25" s="100">
        <v>73</v>
      </c>
      <c r="AF25" s="100">
        <v>66.5</v>
      </c>
      <c r="AG25" s="110">
        <v>54.805999999999997</v>
      </c>
      <c r="AH25" s="22" t="s">
        <v>363</v>
      </c>
      <c r="AI25" s="110">
        <v>72.465999999999994</v>
      </c>
      <c r="AK25" s="65" t="s">
        <v>216</v>
      </c>
      <c r="AL25" s="101">
        <v>83</v>
      </c>
      <c r="AM25" s="102">
        <v>72.5</v>
      </c>
      <c r="AN25" s="103">
        <v>98</v>
      </c>
      <c r="AO25" s="103">
        <v>70</v>
      </c>
      <c r="AP25" s="21">
        <v>57.90600000000002</v>
      </c>
      <c r="AQ25" s="22" t="s">
        <v>363</v>
      </c>
      <c r="AR25" s="21">
        <v>75.566000000000017</v>
      </c>
      <c r="AT25" s="65" t="s">
        <v>216</v>
      </c>
      <c r="AU25" s="101">
        <v>88</v>
      </c>
      <c r="AV25" s="104">
        <v>69</v>
      </c>
      <c r="AW25" s="103">
        <v>83</v>
      </c>
      <c r="AX25" s="103">
        <v>72</v>
      </c>
      <c r="AY25" s="21">
        <v>62.03400000000002</v>
      </c>
      <c r="AZ25" s="22" t="s">
        <v>363</v>
      </c>
      <c r="BA25" s="21">
        <v>79.694000000000017</v>
      </c>
    </row>
    <row r="26" spans="1:53" x14ac:dyDescent="0.35">
      <c r="A26" s="65" t="s">
        <v>217</v>
      </c>
      <c r="B26" s="84">
        <v>90</v>
      </c>
      <c r="C26" s="85">
        <v>73.5</v>
      </c>
      <c r="D26" s="84">
        <v>90</v>
      </c>
      <c r="E26" s="85">
        <v>73.5</v>
      </c>
      <c r="F26" s="110">
        <v>57.893999999999998</v>
      </c>
      <c r="G26" s="111" t="s">
        <v>363</v>
      </c>
      <c r="H26" s="110">
        <v>75.853999999999999</v>
      </c>
      <c r="J26" s="65" t="s">
        <v>217</v>
      </c>
      <c r="K26" s="84">
        <v>80</v>
      </c>
      <c r="L26" s="85">
        <v>57</v>
      </c>
      <c r="M26" s="84">
        <v>65</v>
      </c>
      <c r="N26" s="85">
        <v>52.5</v>
      </c>
      <c r="O26" s="110">
        <v>43.234999999999999</v>
      </c>
      <c r="P26" s="111" t="s">
        <v>363</v>
      </c>
      <c r="Q26" s="110">
        <v>61.195</v>
      </c>
      <c r="S26" s="65" t="s">
        <v>217</v>
      </c>
      <c r="T26" s="86">
        <v>70</v>
      </c>
      <c r="U26" s="86">
        <v>61.5</v>
      </c>
      <c r="V26" s="87">
        <v>65</v>
      </c>
      <c r="W26" s="87">
        <v>67</v>
      </c>
      <c r="X26" s="110">
        <v>50.130999999999993</v>
      </c>
      <c r="Y26" s="111" t="s">
        <v>363</v>
      </c>
      <c r="Z26" s="110">
        <v>68.090999999999994</v>
      </c>
      <c r="AB26" s="65" t="s">
        <v>217</v>
      </c>
      <c r="AC26" s="100">
        <v>80</v>
      </c>
      <c r="AD26" s="100">
        <v>44.5</v>
      </c>
      <c r="AE26" s="100">
        <v>83</v>
      </c>
      <c r="AF26" s="100">
        <v>72.5</v>
      </c>
      <c r="AG26" s="110">
        <v>55.936000000000007</v>
      </c>
      <c r="AH26" s="22" t="s">
        <v>363</v>
      </c>
      <c r="AI26" s="110">
        <v>73.596000000000004</v>
      </c>
      <c r="AK26" s="65" t="s">
        <v>217</v>
      </c>
      <c r="AL26" s="101">
        <v>50</v>
      </c>
      <c r="AM26" s="102">
        <v>43</v>
      </c>
      <c r="AN26" s="103">
        <v>98</v>
      </c>
      <c r="AO26" s="103">
        <v>42.5</v>
      </c>
      <c r="AP26" s="21">
        <v>35.416000000000011</v>
      </c>
      <c r="AQ26" s="22" t="s">
        <v>363</v>
      </c>
      <c r="AR26" s="21">
        <v>53.076000000000008</v>
      </c>
      <c r="AT26" s="65" t="s">
        <v>217</v>
      </c>
      <c r="AU26" s="101">
        <v>93</v>
      </c>
      <c r="AV26" s="104">
        <v>62.5</v>
      </c>
      <c r="AW26" s="103">
        <v>85</v>
      </c>
      <c r="AX26" s="103">
        <v>75</v>
      </c>
      <c r="AY26" s="21">
        <v>62.914000000000016</v>
      </c>
      <c r="AZ26" s="22" t="s">
        <v>363</v>
      </c>
      <c r="BA26" s="21">
        <v>80.574000000000012</v>
      </c>
    </row>
    <row r="27" spans="1:53" x14ac:dyDescent="0.35">
      <c r="A27" s="65" t="s">
        <v>218</v>
      </c>
      <c r="B27" s="84">
        <v>70</v>
      </c>
      <c r="C27" s="85">
        <v>54</v>
      </c>
      <c r="D27" s="84">
        <v>70</v>
      </c>
      <c r="E27" s="85">
        <v>54</v>
      </c>
      <c r="F27" s="110">
        <v>36.763999999999996</v>
      </c>
      <c r="G27" s="111" t="s">
        <v>363</v>
      </c>
      <c r="H27" s="110">
        <v>54.723999999999997</v>
      </c>
      <c r="J27" s="65" t="s">
        <v>218</v>
      </c>
      <c r="K27" s="84">
        <v>35</v>
      </c>
      <c r="L27" s="85">
        <v>10.5</v>
      </c>
      <c r="M27" s="84">
        <v>3</v>
      </c>
      <c r="N27" s="85">
        <v>27</v>
      </c>
      <c r="O27" s="110">
        <v>-1.5250000000000021</v>
      </c>
      <c r="P27" s="111" t="s">
        <v>363</v>
      </c>
      <c r="Q27" s="110">
        <v>16.434999999999999</v>
      </c>
      <c r="S27" s="65" t="s">
        <v>218</v>
      </c>
      <c r="T27" s="86">
        <v>28</v>
      </c>
      <c r="U27" s="86">
        <v>48</v>
      </c>
      <c r="V27" s="87">
        <v>60</v>
      </c>
      <c r="W27" s="87">
        <v>56</v>
      </c>
      <c r="X27" s="110">
        <v>32.250999999999998</v>
      </c>
      <c r="Y27" s="111" t="s">
        <v>363</v>
      </c>
      <c r="Z27" s="110">
        <v>50.210999999999999</v>
      </c>
      <c r="AB27" s="65" t="s">
        <v>218</v>
      </c>
      <c r="AC27" s="100">
        <v>45</v>
      </c>
      <c r="AD27" s="100">
        <v>28.5</v>
      </c>
      <c r="AE27" s="100">
        <v>35</v>
      </c>
      <c r="AF27" s="100">
        <v>27</v>
      </c>
      <c r="AG27" s="110">
        <v>19.816000000000006</v>
      </c>
      <c r="AH27" s="22" t="s">
        <v>363</v>
      </c>
      <c r="AI27" s="110">
        <v>37.476000000000006</v>
      </c>
      <c r="AK27" s="65" t="s">
        <v>218</v>
      </c>
      <c r="AL27" s="101">
        <v>28</v>
      </c>
      <c r="AM27" s="102">
        <v>45</v>
      </c>
      <c r="AN27" s="103">
        <v>63</v>
      </c>
      <c r="AO27" s="103">
        <v>27</v>
      </c>
      <c r="AP27" s="21">
        <v>17.786000000000012</v>
      </c>
      <c r="AQ27" s="22" t="s">
        <v>363</v>
      </c>
      <c r="AR27" s="21">
        <v>35.446000000000012</v>
      </c>
      <c r="AT27" s="65" t="s">
        <v>218</v>
      </c>
      <c r="AU27" s="101">
        <v>43</v>
      </c>
      <c r="AV27" s="104">
        <v>46</v>
      </c>
      <c r="AW27" s="103">
        <v>48</v>
      </c>
      <c r="AX27" s="103">
        <v>39.5</v>
      </c>
      <c r="AY27" s="21">
        <v>28.164000000000012</v>
      </c>
      <c r="AZ27" s="22" t="s">
        <v>363</v>
      </c>
      <c r="BA27" s="21">
        <v>45.824000000000012</v>
      </c>
    </row>
    <row r="28" spans="1:53" x14ac:dyDescent="0.35">
      <c r="A28" s="65" t="s">
        <v>219</v>
      </c>
      <c r="B28" s="84">
        <v>73</v>
      </c>
      <c r="C28" s="85">
        <v>66.5</v>
      </c>
      <c r="D28" s="84">
        <v>73</v>
      </c>
      <c r="E28" s="85">
        <v>66.5</v>
      </c>
      <c r="F28" s="110">
        <v>50.134000000000007</v>
      </c>
      <c r="G28" s="111" t="s">
        <v>363</v>
      </c>
      <c r="H28" s="110">
        <v>68.094000000000008</v>
      </c>
      <c r="J28" s="65" t="s">
        <v>219</v>
      </c>
      <c r="K28" s="84">
        <v>83</v>
      </c>
      <c r="L28" s="85">
        <v>67</v>
      </c>
      <c r="M28" s="84">
        <v>93</v>
      </c>
      <c r="N28" s="85">
        <v>65.5</v>
      </c>
      <c r="O28" s="110">
        <v>56.725000000000001</v>
      </c>
      <c r="P28" s="111" t="s">
        <v>363</v>
      </c>
      <c r="Q28" s="110">
        <v>74.685000000000002</v>
      </c>
      <c r="S28" s="65" t="s">
        <v>219</v>
      </c>
      <c r="T28" s="86">
        <v>75</v>
      </c>
      <c r="U28" s="86">
        <v>72.5</v>
      </c>
      <c r="V28" s="87">
        <v>85</v>
      </c>
      <c r="W28" s="87">
        <v>72</v>
      </c>
      <c r="X28" s="110">
        <v>60.381000000000007</v>
      </c>
      <c r="Y28" s="111" t="s">
        <v>363</v>
      </c>
      <c r="Z28" s="110">
        <v>78.341000000000008</v>
      </c>
      <c r="AB28" s="65" t="s">
        <v>219</v>
      </c>
      <c r="AC28" s="100">
        <v>90</v>
      </c>
      <c r="AD28" s="100">
        <v>70</v>
      </c>
      <c r="AE28" s="100">
        <v>88</v>
      </c>
      <c r="AF28" s="100">
        <v>77.5</v>
      </c>
      <c r="AG28" s="110">
        <v>67.315999999999988</v>
      </c>
      <c r="AH28" s="22" t="s">
        <v>363</v>
      </c>
      <c r="AI28" s="110">
        <v>84.975999999999985</v>
      </c>
      <c r="AK28" s="65" t="s">
        <v>219</v>
      </c>
      <c r="AL28" s="101">
        <v>65</v>
      </c>
      <c r="AM28" s="102">
        <v>44.5</v>
      </c>
      <c r="AN28" s="103">
        <v>100</v>
      </c>
      <c r="AO28" s="103">
        <v>39</v>
      </c>
      <c r="AP28" s="21">
        <v>39.166000000000011</v>
      </c>
      <c r="AQ28" s="22" t="s">
        <v>364</v>
      </c>
      <c r="AR28" s="21">
        <v>56.826000000000008</v>
      </c>
      <c r="AT28" s="65" t="s">
        <v>219</v>
      </c>
      <c r="AU28" s="101">
        <v>85</v>
      </c>
      <c r="AV28" s="104">
        <v>76.5</v>
      </c>
      <c r="AW28" s="103">
        <v>95</v>
      </c>
      <c r="AX28" s="103">
        <v>71</v>
      </c>
      <c r="AY28" s="21">
        <v>65.914000000000001</v>
      </c>
      <c r="AZ28" s="22" t="s">
        <v>363</v>
      </c>
      <c r="BA28" s="21">
        <v>83.573999999999998</v>
      </c>
    </row>
    <row r="29" spans="1:53" x14ac:dyDescent="0.35">
      <c r="A29" s="65" t="s">
        <v>220</v>
      </c>
      <c r="B29" s="84">
        <v>65</v>
      </c>
      <c r="C29" s="85">
        <v>51</v>
      </c>
      <c r="D29" s="84">
        <v>65</v>
      </c>
      <c r="E29" s="85">
        <v>51</v>
      </c>
      <c r="F29" s="110">
        <v>34.013999999999996</v>
      </c>
      <c r="G29" s="111" t="s">
        <v>363</v>
      </c>
      <c r="H29" s="110">
        <v>51.973999999999997</v>
      </c>
      <c r="J29" s="65" t="s">
        <v>220</v>
      </c>
      <c r="K29" s="84">
        <v>5</v>
      </c>
      <c r="L29" s="85">
        <v>27</v>
      </c>
      <c r="M29" s="84">
        <v>65</v>
      </c>
      <c r="N29" s="85">
        <v>37.5</v>
      </c>
      <c r="O29" s="110">
        <v>13.224999999999998</v>
      </c>
      <c r="P29" s="111" t="s">
        <v>363</v>
      </c>
      <c r="Q29" s="110">
        <v>31.184999999999999</v>
      </c>
      <c r="S29" s="65" t="s">
        <v>220</v>
      </c>
      <c r="T29" s="86">
        <v>15</v>
      </c>
      <c r="U29" s="86">
        <v>52</v>
      </c>
      <c r="V29" s="87">
        <v>50</v>
      </c>
      <c r="W29" s="87">
        <v>48</v>
      </c>
      <c r="X29" s="110">
        <v>25.500999999999998</v>
      </c>
      <c r="Y29" s="111" t="s">
        <v>363</v>
      </c>
      <c r="Z29" s="110">
        <v>43.460999999999999</v>
      </c>
      <c r="AB29" s="65" t="s">
        <v>220</v>
      </c>
      <c r="AC29" s="100">
        <v>88</v>
      </c>
      <c r="AD29" s="100">
        <v>74.5</v>
      </c>
      <c r="AE29" s="100">
        <v>100</v>
      </c>
      <c r="AF29" s="100">
        <v>77</v>
      </c>
      <c r="AG29" s="110">
        <v>70.805999999999997</v>
      </c>
      <c r="AH29" s="22" t="s">
        <v>363</v>
      </c>
      <c r="AI29" s="110">
        <v>88.465999999999994</v>
      </c>
      <c r="AK29" s="65" t="s">
        <v>220</v>
      </c>
      <c r="AL29" s="101">
        <v>83</v>
      </c>
      <c r="AM29" s="102">
        <v>64.5</v>
      </c>
      <c r="AN29" s="103">
        <v>98</v>
      </c>
      <c r="AO29" s="103">
        <v>60</v>
      </c>
      <c r="AP29" s="21">
        <v>53.40600000000002</v>
      </c>
      <c r="AQ29" s="22" t="s">
        <v>363</v>
      </c>
      <c r="AR29" s="21">
        <v>71.066000000000017</v>
      </c>
      <c r="AT29" s="65" t="s">
        <v>220</v>
      </c>
      <c r="AU29" s="101">
        <v>95</v>
      </c>
      <c r="AV29" s="104">
        <v>79</v>
      </c>
      <c r="AW29" s="103">
        <v>98</v>
      </c>
      <c r="AX29" s="103">
        <v>75</v>
      </c>
      <c r="AY29" s="21">
        <v>70.78400000000002</v>
      </c>
      <c r="AZ29" s="22" t="s">
        <v>363</v>
      </c>
      <c r="BA29" s="21">
        <v>88.444000000000017</v>
      </c>
    </row>
    <row r="30" spans="1:53" x14ac:dyDescent="0.35">
      <c r="AB30" s="65" t="s">
        <v>238</v>
      </c>
      <c r="AC30" s="100">
        <v>95</v>
      </c>
      <c r="AD30" s="100">
        <v>65.5</v>
      </c>
      <c r="AE30" s="100">
        <v>100</v>
      </c>
      <c r="AF30" s="100">
        <v>78</v>
      </c>
      <c r="AG30" s="110">
        <v>70.566000000000003</v>
      </c>
      <c r="AH30" s="22" t="s">
        <v>363</v>
      </c>
      <c r="AI30" s="110">
        <v>88.225999999999999</v>
      </c>
      <c r="AK30" s="65" t="s">
        <v>238</v>
      </c>
      <c r="AL30" s="101">
        <v>78</v>
      </c>
      <c r="AM30" s="102">
        <v>74</v>
      </c>
      <c r="AN30" s="103">
        <v>95</v>
      </c>
      <c r="AO30" s="103">
        <v>62.5</v>
      </c>
      <c r="AP30" s="21">
        <v>54.416000000000011</v>
      </c>
      <c r="AQ30" s="22" t="s">
        <v>363</v>
      </c>
      <c r="AR30" s="21">
        <v>72.076000000000008</v>
      </c>
      <c r="AT30" s="65" t="s">
        <v>238</v>
      </c>
      <c r="AU30" s="101">
        <v>78</v>
      </c>
      <c r="AV30" s="104">
        <v>77.5</v>
      </c>
      <c r="AW30" s="103">
        <v>90</v>
      </c>
      <c r="AX30" s="103">
        <v>72</v>
      </c>
      <c r="AY30" s="21">
        <v>63.414000000000016</v>
      </c>
      <c r="AZ30" s="22" t="s">
        <v>363</v>
      </c>
      <c r="BA30" s="21">
        <v>81.074000000000012</v>
      </c>
    </row>
    <row r="31" spans="1:53" x14ac:dyDescent="0.35">
      <c r="AB31" s="65" t="s">
        <v>239</v>
      </c>
      <c r="AC31" s="100">
        <v>100</v>
      </c>
      <c r="AD31" s="100">
        <v>76.5</v>
      </c>
      <c r="AE31" s="100">
        <v>100</v>
      </c>
      <c r="AF31" s="100">
        <v>79.5</v>
      </c>
      <c r="AG31" s="110">
        <v>74.936000000000007</v>
      </c>
      <c r="AH31" s="22" t="s">
        <v>363</v>
      </c>
      <c r="AI31" s="110">
        <v>92.596000000000004</v>
      </c>
      <c r="AK31" s="65" t="s">
        <v>239</v>
      </c>
      <c r="AL31" s="101">
        <v>90</v>
      </c>
      <c r="AM31" s="102">
        <v>60.5</v>
      </c>
      <c r="AN31" s="103">
        <v>100</v>
      </c>
      <c r="AO31" s="103">
        <v>55.5</v>
      </c>
      <c r="AP31" s="21">
        <v>53.536000000000016</v>
      </c>
      <c r="AQ31" s="22" t="s">
        <v>363</v>
      </c>
      <c r="AR31" s="21">
        <v>71.196000000000012</v>
      </c>
      <c r="AT31" s="65" t="s">
        <v>239</v>
      </c>
      <c r="AU31" s="101">
        <v>83</v>
      </c>
      <c r="AV31" s="104">
        <v>77</v>
      </c>
      <c r="AW31" s="103">
        <v>88</v>
      </c>
      <c r="AX31" s="103">
        <v>67</v>
      </c>
      <c r="AY31" s="21">
        <v>62.78400000000002</v>
      </c>
      <c r="AZ31" s="22" t="s">
        <v>363</v>
      </c>
      <c r="BA31" s="21">
        <v>80.444000000000017</v>
      </c>
    </row>
    <row r="32" spans="1:53" x14ac:dyDescent="0.35">
      <c r="AB32" s="65" t="s">
        <v>240</v>
      </c>
      <c r="AC32" s="100">
        <v>80</v>
      </c>
      <c r="AD32" s="100">
        <v>70.5</v>
      </c>
      <c r="AE32" s="100">
        <v>95</v>
      </c>
      <c r="AF32" s="100">
        <v>73</v>
      </c>
      <c r="AG32" s="110">
        <v>65.565999999999988</v>
      </c>
      <c r="AH32" s="22" t="s">
        <v>363</v>
      </c>
      <c r="AI32" s="110">
        <v>83.225999999999985</v>
      </c>
      <c r="AK32" s="65" t="s">
        <v>240</v>
      </c>
      <c r="AL32" s="101">
        <v>95</v>
      </c>
      <c r="AM32" s="102">
        <v>67.5</v>
      </c>
      <c r="AN32" s="103">
        <v>95</v>
      </c>
      <c r="AO32" s="103">
        <v>61</v>
      </c>
      <c r="AP32" s="21">
        <v>56.666000000000011</v>
      </c>
      <c r="AQ32" s="22" t="s">
        <v>363</v>
      </c>
      <c r="AR32" s="21">
        <v>74.326000000000008</v>
      </c>
      <c r="AT32" s="65" t="s">
        <v>240</v>
      </c>
      <c r="AU32" s="101">
        <v>93</v>
      </c>
      <c r="AV32" s="104">
        <v>77.5</v>
      </c>
      <c r="AW32" s="103">
        <v>93</v>
      </c>
      <c r="AX32" s="103">
        <v>76</v>
      </c>
      <c r="AY32" s="21">
        <v>68.914000000000001</v>
      </c>
      <c r="AZ32" s="22" t="s">
        <v>363</v>
      </c>
      <c r="BA32" s="21">
        <v>86.573999999999998</v>
      </c>
    </row>
    <row r="33" spans="28:53" x14ac:dyDescent="0.35">
      <c r="AB33" s="65" t="s">
        <v>241</v>
      </c>
      <c r="AC33" s="100">
        <v>98</v>
      </c>
      <c r="AD33" s="100">
        <v>73</v>
      </c>
      <c r="AE33" s="100">
        <v>100</v>
      </c>
      <c r="AF33" s="100">
        <v>77.5</v>
      </c>
      <c r="AG33" s="110">
        <v>73.055999999999997</v>
      </c>
      <c r="AH33" s="22" t="s">
        <v>363</v>
      </c>
      <c r="AI33" s="110">
        <v>90.715999999999994</v>
      </c>
      <c r="AK33" s="65" t="s">
        <v>241</v>
      </c>
      <c r="AL33" s="101">
        <v>100</v>
      </c>
      <c r="AM33" s="102">
        <v>68.5</v>
      </c>
      <c r="AN33" s="103">
        <v>100</v>
      </c>
      <c r="AO33" s="103">
        <v>76</v>
      </c>
      <c r="AP33" s="21">
        <v>63.15600000000002</v>
      </c>
      <c r="AQ33" s="22" t="s">
        <v>363</v>
      </c>
      <c r="AR33" s="21">
        <v>80.816000000000017</v>
      </c>
      <c r="AT33" s="65" t="s">
        <v>241</v>
      </c>
      <c r="AU33" s="101">
        <v>98</v>
      </c>
      <c r="AV33" s="104">
        <v>80</v>
      </c>
      <c r="AW33" s="103">
        <v>95</v>
      </c>
      <c r="AX33" s="103">
        <v>77</v>
      </c>
      <c r="AY33" s="21">
        <v>71.53400000000002</v>
      </c>
      <c r="AZ33" s="22" t="s">
        <v>363</v>
      </c>
      <c r="BA33" s="21">
        <v>89.194000000000017</v>
      </c>
    </row>
    <row r="34" spans="28:53" x14ac:dyDescent="0.35">
      <c r="AB34" s="65" t="s">
        <v>242</v>
      </c>
      <c r="AC34" s="100">
        <v>68</v>
      </c>
      <c r="AD34" s="100">
        <v>61</v>
      </c>
      <c r="AE34" s="100">
        <v>85</v>
      </c>
      <c r="AF34" s="100">
        <v>70.5</v>
      </c>
      <c r="AG34" s="110">
        <v>57.066000000000003</v>
      </c>
      <c r="AH34" s="22" t="s">
        <v>363</v>
      </c>
      <c r="AI34" s="110">
        <v>74.725999999999999</v>
      </c>
      <c r="AK34" s="65" t="s">
        <v>242</v>
      </c>
      <c r="AL34" s="101">
        <v>95</v>
      </c>
      <c r="AM34" s="102">
        <v>54</v>
      </c>
      <c r="AN34" s="103">
        <v>93</v>
      </c>
      <c r="AO34" s="103">
        <v>55</v>
      </c>
      <c r="AP34" s="21">
        <v>51.286000000000016</v>
      </c>
      <c r="AQ34" s="22" t="s">
        <v>363</v>
      </c>
      <c r="AR34" s="21">
        <v>68.946000000000012</v>
      </c>
      <c r="AT34" s="65" t="s">
        <v>242</v>
      </c>
      <c r="AU34" s="101">
        <v>90</v>
      </c>
      <c r="AV34" s="104">
        <v>73</v>
      </c>
      <c r="AW34" s="103">
        <v>93</v>
      </c>
      <c r="AX34" s="103">
        <v>72</v>
      </c>
      <c r="AY34" s="21">
        <v>66.044000000000011</v>
      </c>
      <c r="AZ34" s="22" t="s">
        <v>363</v>
      </c>
      <c r="BA34" s="21">
        <v>83.704000000000008</v>
      </c>
    </row>
    <row r="35" spans="28:53" x14ac:dyDescent="0.35">
      <c r="AB35" s="65" t="s">
        <v>243</v>
      </c>
      <c r="AC35" s="100">
        <v>83</v>
      </c>
      <c r="AD35" s="100">
        <v>70</v>
      </c>
      <c r="AE35" s="100">
        <v>95</v>
      </c>
      <c r="AF35" s="100">
        <v>70</v>
      </c>
      <c r="AG35" s="110">
        <v>65.435999999999993</v>
      </c>
      <c r="AH35" s="22" t="s">
        <v>363</v>
      </c>
      <c r="AI35" s="110">
        <v>83.095999999999989</v>
      </c>
      <c r="AK35" s="65" t="s">
        <v>243</v>
      </c>
      <c r="AL35" s="101">
        <v>63</v>
      </c>
      <c r="AM35" s="102">
        <v>54.5</v>
      </c>
      <c r="AN35" s="103">
        <v>80</v>
      </c>
      <c r="AO35" s="103">
        <v>50</v>
      </c>
      <c r="AP35" s="21">
        <v>38.916000000000011</v>
      </c>
      <c r="AQ35" s="22" t="s">
        <v>363</v>
      </c>
      <c r="AR35" s="21">
        <v>56.576000000000008</v>
      </c>
      <c r="AT35" s="65" t="s">
        <v>243</v>
      </c>
      <c r="AU35" s="101">
        <v>80</v>
      </c>
      <c r="AV35" s="104">
        <v>78</v>
      </c>
      <c r="AW35" s="103">
        <v>98</v>
      </c>
      <c r="AX35" s="103">
        <v>67</v>
      </c>
      <c r="AY35" s="21">
        <v>64.794000000000011</v>
      </c>
      <c r="AZ35" s="22" t="s">
        <v>363</v>
      </c>
      <c r="BA35" s="21">
        <v>82.454000000000008</v>
      </c>
    </row>
    <row r="36" spans="28:53" x14ac:dyDescent="0.35">
      <c r="AB36" s="65" t="s">
        <v>244</v>
      </c>
      <c r="AC36" s="100">
        <v>85</v>
      </c>
      <c r="AD36" s="100">
        <v>63.5</v>
      </c>
      <c r="AE36" s="100">
        <v>90</v>
      </c>
      <c r="AF36" s="100">
        <v>71</v>
      </c>
      <c r="AG36" s="110">
        <v>63.316000000000003</v>
      </c>
      <c r="AH36" s="22" t="s">
        <v>363</v>
      </c>
      <c r="AI36" s="110">
        <v>80.975999999999999</v>
      </c>
      <c r="AK36" s="65" t="s">
        <v>244</v>
      </c>
      <c r="AL36" s="101">
        <v>80</v>
      </c>
      <c r="AM36" s="102">
        <v>40</v>
      </c>
      <c r="AN36" s="103">
        <v>93</v>
      </c>
      <c r="AO36" s="103">
        <v>47.5</v>
      </c>
      <c r="AP36" s="21">
        <v>42.166000000000011</v>
      </c>
      <c r="AQ36" s="22" t="s">
        <v>363</v>
      </c>
      <c r="AR36" s="21">
        <v>59.826000000000008</v>
      </c>
      <c r="AT36" s="65" t="s">
        <v>244</v>
      </c>
      <c r="AU36" s="101">
        <v>90</v>
      </c>
      <c r="AV36" s="104">
        <v>72</v>
      </c>
      <c r="AW36" s="103">
        <v>98</v>
      </c>
      <c r="AX36" s="103">
        <v>70.5</v>
      </c>
      <c r="AY36" s="21">
        <v>66.664000000000016</v>
      </c>
      <c r="AZ36" s="22" t="s">
        <v>363</v>
      </c>
      <c r="BA36" s="21">
        <v>84.324000000000012</v>
      </c>
    </row>
    <row r="37" spans="28:53" x14ac:dyDescent="0.35">
      <c r="AB37" s="65" t="s">
        <v>245</v>
      </c>
      <c r="AC37" s="100">
        <v>75</v>
      </c>
      <c r="AD37" s="100">
        <v>63.5</v>
      </c>
      <c r="AE37" s="100">
        <v>70</v>
      </c>
      <c r="AF37" s="100">
        <v>70</v>
      </c>
      <c r="AG37" s="110">
        <v>55.566000000000003</v>
      </c>
      <c r="AH37" s="22" t="s">
        <v>363</v>
      </c>
      <c r="AI37" s="110">
        <v>73.225999999999999</v>
      </c>
      <c r="AK37" s="65" t="s">
        <v>245</v>
      </c>
      <c r="AL37" s="101">
        <v>35</v>
      </c>
      <c r="AM37" s="102">
        <v>36</v>
      </c>
      <c r="AN37" s="103">
        <v>40</v>
      </c>
      <c r="AO37" s="103">
        <v>46.5</v>
      </c>
      <c r="AP37" s="21">
        <v>16.416000000000015</v>
      </c>
      <c r="AQ37" s="22" t="s">
        <v>363</v>
      </c>
      <c r="AR37" s="21">
        <v>34.076000000000015</v>
      </c>
      <c r="AT37" s="65" t="s">
        <v>245</v>
      </c>
      <c r="AU37" s="101">
        <v>35</v>
      </c>
      <c r="AV37" s="104">
        <v>59.5</v>
      </c>
      <c r="AW37" s="103">
        <v>93</v>
      </c>
      <c r="AX37" s="103">
        <v>63.5</v>
      </c>
      <c r="AY37" s="21">
        <v>46.794000000000011</v>
      </c>
      <c r="AZ37" s="22" t="s">
        <v>363</v>
      </c>
      <c r="BA37" s="21">
        <v>64.454000000000008</v>
      </c>
    </row>
    <row r="38" spans="28:53" x14ac:dyDescent="0.35">
      <c r="AB38" s="65" t="s">
        <v>246</v>
      </c>
      <c r="AC38" s="100">
        <v>45</v>
      </c>
      <c r="AD38" s="100">
        <v>48.5</v>
      </c>
      <c r="AE38" s="100">
        <v>65</v>
      </c>
      <c r="AF38" s="100">
        <v>51.5</v>
      </c>
      <c r="AG38" s="110">
        <v>38.436000000000007</v>
      </c>
      <c r="AH38" s="22" t="s">
        <v>363</v>
      </c>
      <c r="AI38" s="110">
        <v>56.096000000000004</v>
      </c>
      <c r="AK38" s="65" t="s">
        <v>246</v>
      </c>
      <c r="AL38" s="101">
        <v>53</v>
      </c>
      <c r="AM38" s="102">
        <v>32</v>
      </c>
      <c r="AN38" s="103">
        <v>38</v>
      </c>
      <c r="AO38" s="103">
        <v>27.5</v>
      </c>
      <c r="AP38" s="21">
        <v>14.666000000000015</v>
      </c>
      <c r="AQ38" s="22" t="s">
        <v>363</v>
      </c>
      <c r="AR38" s="21">
        <v>32.326000000000015</v>
      </c>
      <c r="AT38" s="65" t="s">
        <v>246</v>
      </c>
      <c r="AU38" s="101">
        <v>33</v>
      </c>
      <c r="AV38" s="104">
        <v>55.5</v>
      </c>
      <c r="AW38" s="103">
        <v>75</v>
      </c>
      <c r="AX38" s="103">
        <v>44</v>
      </c>
      <c r="AY38" s="21">
        <v>35.914000000000016</v>
      </c>
      <c r="AZ38" s="22" t="s">
        <v>363</v>
      </c>
      <c r="BA38" s="21">
        <v>53.574000000000012</v>
      </c>
    </row>
    <row r="39" spans="28:53" x14ac:dyDescent="0.35">
      <c r="AB39" s="65" t="s">
        <v>247</v>
      </c>
      <c r="AC39" s="100">
        <v>23</v>
      </c>
      <c r="AD39" s="100">
        <v>32</v>
      </c>
      <c r="AE39" s="100">
        <v>40</v>
      </c>
      <c r="AF39" s="100">
        <v>28</v>
      </c>
      <c r="AG39" s="110">
        <v>16.686000000000011</v>
      </c>
      <c r="AH39" s="22" t="s">
        <v>363</v>
      </c>
      <c r="AI39" s="110">
        <v>34.346000000000011</v>
      </c>
      <c r="AK39" s="65" t="s">
        <v>247</v>
      </c>
      <c r="AL39" s="101">
        <v>5</v>
      </c>
      <c r="AM39" s="102">
        <v>9.5</v>
      </c>
      <c r="AN39" s="103">
        <v>18</v>
      </c>
      <c r="AO39" s="103">
        <v>27</v>
      </c>
      <c r="AP39" s="21">
        <v>-8.083999999999989</v>
      </c>
      <c r="AQ39" s="22" t="s">
        <v>363</v>
      </c>
      <c r="AR39" s="21">
        <v>9.5760000000000112</v>
      </c>
      <c r="AT39" s="65" t="s">
        <v>247</v>
      </c>
      <c r="AU39" s="101">
        <v>5</v>
      </c>
      <c r="AV39" s="104">
        <v>38</v>
      </c>
      <c r="AW39" s="103">
        <v>18</v>
      </c>
      <c r="AX39" s="103">
        <v>27</v>
      </c>
      <c r="AY39" s="21">
        <v>6.0440000000000111</v>
      </c>
      <c r="AZ39" s="22" t="s">
        <v>363</v>
      </c>
      <c r="BA39" s="21">
        <v>23.704000000000011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text="warning" id="{A4944970-EA61-48E1-A8B9-276794422D9F}">
            <xm:f>NOT(ISERROR(SEARCH("warning",'8B'!K2)))</xm:f>
            <x14:dxf>
              <font>
                <color rgb="FFFF0000"/>
              </font>
            </x14:dxf>
          </x14:cfRule>
          <x14:cfRule type="containsText" priority="16" operator="containsText" text="normal" id="{1204A06F-A2B2-40AA-92DD-25D027C14085}">
            <xm:f>NOT(ISERROR(SEARCH("normal",'8B'!K2)))</xm:f>
            <x14:dxf>
              <font>
                <color auto="1"/>
              </font>
            </x14:dxf>
          </x14:cfRule>
          <xm:sqref>G2:G29</xm:sqref>
        </x14:conditionalFormatting>
        <x14:conditionalFormatting xmlns:xm="http://schemas.microsoft.com/office/excel/2006/main">
          <x14:cfRule type="containsText" priority="12" operator="containsText" text="warning" id="{F9F3DD12-7A2B-4D05-8A8E-F757C99FD6F8}">
            <xm:f>NOT(ISERROR(SEARCH("warning",'8B'!T2)))</xm:f>
            <x14:dxf>
              <font>
                <color rgb="FFFF0000"/>
              </font>
            </x14:dxf>
          </x14:cfRule>
          <xm:sqref>P2:P29 Y2:Y29</xm:sqref>
        </x14:conditionalFormatting>
        <x14:conditionalFormatting xmlns:xm="http://schemas.microsoft.com/office/excel/2006/main">
          <x14:cfRule type="containsText" priority="10" operator="containsText" text="warning" id="{91A71D0C-6935-488B-AB24-1E32694F0FC1}">
            <xm:f>NOT(ISERROR(SEARCH("warning",'8C'!AL2)))</xm:f>
            <x14:dxf>
              <font>
                <color rgb="FFFF0000"/>
              </font>
            </x14:dxf>
          </x14:cfRule>
          <x14:cfRule type="containsText" priority="11" operator="containsText" text="normal" id="{007DD85F-3D94-43C4-97E1-6406DBB79B9A}">
            <xm:f>NOT(ISERROR(SEARCH("normal",'8C'!AL2)))</xm:f>
            <x14:dxf>
              <font>
                <color auto="1"/>
              </font>
            </x14:dxf>
          </x14:cfRule>
          <xm:sqref>AH2:AH40</xm:sqref>
        </x14:conditionalFormatting>
        <x14:conditionalFormatting xmlns:xm="http://schemas.microsoft.com/office/excel/2006/main">
          <x14:cfRule type="containsText" priority="3" operator="containsText" text="warning" id="{11DF8816-A256-432D-BEE1-0927CA3D4601}">
            <xm:f>NOT(ISERROR(SEARCH("warning",'8C'!AU2)))</xm:f>
            <x14:dxf>
              <font>
                <color rgb="FFFF0000"/>
              </font>
            </x14:dxf>
          </x14:cfRule>
          <xm:sqref>AQ2:AQ39</xm:sqref>
        </x14:conditionalFormatting>
        <x14:conditionalFormatting xmlns:xm="http://schemas.microsoft.com/office/excel/2006/main">
          <x14:cfRule type="containsText" priority="1" operator="containsText" text="warning" id="{4F21D616-CE1E-4E50-84BD-F70A14E24306}">
            <xm:f>NOT(ISERROR(SEARCH("warning",'8C'!BD2)))</xm:f>
            <x14:dxf>
              <font>
                <color rgb="FFFF0000"/>
              </font>
            </x14:dxf>
          </x14:cfRule>
          <xm:sqref>AZ2:AZ39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7" zoomScale="80" zoomScaleNormal="80" workbookViewId="0">
      <selection activeCell="Q43" sqref="Q43"/>
    </sheetView>
  </sheetViews>
  <sheetFormatPr defaultRowHeight="12" x14ac:dyDescent="0.3"/>
  <cols>
    <col min="1" max="4" width="8.7265625" style="211"/>
    <col min="5" max="5" width="9.7265625" style="211" customWidth="1"/>
    <col min="6" max="6" width="1.90625" style="211" customWidth="1"/>
    <col min="7" max="11" width="8.7265625" style="211"/>
    <col min="12" max="12" width="1.7265625" style="211" customWidth="1"/>
    <col min="13" max="16384" width="8.7265625" style="211"/>
  </cols>
  <sheetData>
    <row r="1" spans="1:17" x14ac:dyDescent="0.3">
      <c r="A1" s="208" t="s">
        <v>366</v>
      </c>
      <c r="B1" s="208"/>
      <c r="C1" s="208"/>
      <c r="D1" s="208"/>
      <c r="E1" s="208"/>
      <c r="F1" s="209"/>
      <c r="G1" s="210" t="s">
        <v>96</v>
      </c>
      <c r="H1" s="210"/>
      <c r="I1" s="210"/>
      <c r="J1" s="210"/>
      <c r="K1" s="210"/>
      <c r="L1" s="209"/>
      <c r="M1" s="210" t="s">
        <v>367</v>
      </c>
      <c r="N1" s="210"/>
      <c r="O1" s="210"/>
      <c r="P1" s="210"/>
      <c r="Q1" s="210"/>
    </row>
    <row r="2" spans="1:17" ht="36" x14ac:dyDescent="0.3">
      <c r="A2" s="212" t="s">
        <v>365</v>
      </c>
      <c r="B2" s="213" t="s">
        <v>9</v>
      </c>
      <c r="C2" s="214" t="s">
        <v>374</v>
      </c>
      <c r="D2" s="215" t="s">
        <v>10</v>
      </c>
      <c r="E2" s="215" t="s">
        <v>375</v>
      </c>
      <c r="F2" s="226"/>
      <c r="G2" s="216" t="s">
        <v>365</v>
      </c>
      <c r="H2" s="217" t="s">
        <v>9</v>
      </c>
      <c r="I2" s="218" t="s">
        <v>374</v>
      </c>
      <c r="J2" s="219" t="s">
        <v>10</v>
      </c>
      <c r="K2" s="219" t="s">
        <v>375</v>
      </c>
      <c r="L2" s="226"/>
      <c r="M2" s="216" t="s">
        <v>365</v>
      </c>
      <c r="N2" s="217" t="s">
        <v>9</v>
      </c>
      <c r="O2" s="218" t="s">
        <v>374</v>
      </c>
      <c r="P2" s="219" t="s">
        <v>10</v>
      </c>
      <c r="Q2" s="219" t="s">
        <v>375</v>
      </c>
    </row>
    <row r="3" spans="1:17" x14ac:dyDescent="0.3">
      <c r="A3" s="220">
        <v>1</v>
      </c>
      <c r="B3" s="221">
        <v>75.5</v>
      </c>
      <c r="C3" s="222">
        <v>64.305999999999997</v>
      </c>
      <c r="D3" s="223" t="s">
        <v>363</v>
      </c>
      <c r="E3" s="222">
        <v>81.965999999999994</v>
      </c>
      <c r="F3" s="227"/>
      <c r="G3" s="220">
        <v>1</v>
      </c>
      <c r="H3" s="224">
        <v>40.5</v>
      </c>
      <c r="I3" s="225">
        <v>25.536000000000012</v>
      </c>
      <c r="J3" s="223" t="s">
        <v>363</v>
      </c>
      <c r="K3" s="225">
        <v>43.196000000000012</v>
      </c>
      <c r="L3" s="227"/>
      <c r="M3" s="220">
        <v>1</v>
      </c>
      <c r="N3" s="224">
        <v>66</v>
      </c>
      <c r="O3" s="225">
        <v>57.164000000000016</v>
      </c>
      <c r="P3" s="223" t="s">
        <v>363</v>
      </c>
      <c r="Q3" s="225">
        <v>74.824000000000012</v>
      </c>
    </row>
    <row r="4" spans="1:17" x14ac:dyDescent="0.3">
      <c r="A4" s="220">
        <v>2</v>
      </c>
      <c r="B4" s="221">
        <v>68.5</v>
      </c>
      <c r="C4" s="222">
        <v>62.566000000000003</v>
      </c>
      <c r="D4" s="223" t="s">
        <v>363</v>
      </c>
      <c r="E4" s="222">
        <v>80.225999999999999</v>
      </c>
      <c r="F4" s="227"/>
      <c r="G4" s="220">
        <v>2</v>
      </c>
      <c r="H4" s="224">
        <v>43</v>
      </c>
      <c r="I4" s="225">
        <v>39.166000000000011</v>
      </c>
      <c r="J4" s="223" t="s">
        <v>363</v>
      </c>
      <c r="K4" s="225">
        <v>56.826000000000015</v>
      </c>
      <c r="L4" s="227"/>
      <c r="M4" s="220">
        <v>2</v>
      </c>
      <c r="N4" s="224">
        <v>74.5</v>
      </c>
      <c r="O4" s="225">
        <v>57.78400000000002</v>
      </c>
      <c r="P4" s="223" t="s">
        <v>363</v>
      </c>
      <c r="Q4" s="225">
        <v>75.444000000000017</v>
      </c>
    </row>
    <row r="5" spans="1:17" x14ac:dyDescent="0.3">
      <c r="A5" s="220">
        <v>3</v>
      </c>
      <c r="B5" s="221">
        <v>75.5</v>
      </c>
      <c r="C5" s="222">
        <v>71.686000000000007</v>
      </c>
      <c r="D5" s="223" t="s">
        <v>363</v>
      </c>
      <c r="E5" s="222">
        <v>89.346000000000004</v>
      </c>
      <c r="F5" s="227"/>
      <c r="G5" s="220">
        <v>3</v>
      </c>
      <c r="H5" s="224">
        <v>52</v>
      </c>
      <c r="I5" s="225">
        <v>49.15600000000002</v>
      </c>
      <c r="J5" s="223" t="s">
        <v>363</v>
      </c>
      <c r="K5" s="225">
        <v>66.816000000000017</v>
      </c>
      <c r="L5" s="227"/>
      <c r="M5" s="220">
        <v>3</v>
      </c>
      <c r="N5" s="224">
        <v>74</v>
      </c>
      <c r="O5" s="225">
        <v>64.414000000000016</v>
      </c>
      <c r="P5" s="223" t="s">
        <v>363</v>
      </c>
      <c r="Q5" s="225">
        <v>82.074000000000012</v>
      </c>
    </row>
    <row r="6" spans="1:17" x14ac:dyDescent="0.3">
      <c r="A6" s="220">
        <v>4</v>
      </c>
      <c r="B6" s="221">
        <v>73.5</v>
      </c>
      <c r="C6" s="222">
        <v>65.566000000000003</v>
      </c>
      <c r="D6" s="223" t="s">
        <v>363</v>
      </c>
      <c r="E6" s="222">
        <v>83.225999999999999</v>
      </c>
      <c r="F6" s="227"/>
      <c r="G6" s="220">
        <v>4</v>
      </c>
      <c r="H6" s="224">
        <v>42</v>
      </c>
      <c r="I6" s="225">
        <v>46.166000000000011</v>
      </c>
      <c r="J6" s="223" t="s">
        <v>364</v>
      </c>
      <c r="K6" s="225">
        <v>63.826000000000008</v>
      </c>
      <c r="L6" s="227"/>
      <c r="M6" s="220">
        <v>4</v>
      </c>
      <c r="N6" s="224">
        <v>67.5</v>
      </c>
      <c r="O6" s="225">
        <v>68.03400000000002</v>
      </c>
      <c r="P6" s="223" t="s">
        <v>364</v>
      </c>
      <c r="Q6" s="225">
        <v>85.694000000000017</v>
      </c>
    </row>
    <row r="7" spans="1:17" x14ac:dyDescent="0.3">
      <c r="A7" s="220">
        <v>5</v>
      </c>
      <c r="B7" s="221">
        <v>65</v>
      </c>
      <c r="C7" s="222">
        <v>59.686000000000007</v>
      </c>
      <c r="D7" s="223" t="s">
        <v>363</v>
      </c>
      <c r="E7" s="222">
        <v>77.346000000000004</v>
      </c>
      <c r="F7" s="227"/>
      <c r="G7" s="220">
        <v>5</v>
      </c>
      <c r="H7" s="224">
        <v>30</v>
      </c>
      <c r="I7" s="225">
        <v>18.786000000000012</v>
      </c>
      <c r="J7" s="223" t="s">
        <v>363</v>
      </c>
      <c r="K7" s="225">
        <v>36.446000000000012</v>
      </c>
      <c r="L7" s="227"/>
      <c r="M7" s="220">
        <v>5</v>
      </c>
      <c r="N7" s="224">
        <v>62</v>
      </c>
      <c r="O7" s="225">
        <v>48.034000000000006</v>
      </c>
      <c r="P7" s="223" t="s">
        <v>363</v>
      </c>
      <c r="Q7" s="225">
        <v>65.694000000000003</v>
      </c>
    </row>
    <row r="8" spans="1:17" x14ac:dyDescent="0.3">
      <c r="A8" s="220">
        <v>6</v>
      </c>
      <c r="B8" s="221">
        <v>35</v>
      </c>
      <c r="C8" s="222">
        <v>31.686000000000003</v>
      </c>
      <c r="D8" s="223" t="s">
        <v>363</v>
      </c>
      <c r="E8" s="222">
        <v>49.346000000000004</v>
      </c>
      <c r="F8" s="227"/>
      <c r="G8" s="220">
        <v>6</v>
      </c>
      <c r="H8" s="224">
        <v>27</v>
      </c>
      <c r="I8" s="225">
        <v>12.166000000000004</v>
      </c>
      <c r="J8" s="223" t="s">
        <v>363</v>
      </c>
      <c r="K8" s="225">
        <v>29.826000000000004</v>
      </c>
      <c r="L8" s="227"/>
      <c r="M8" s="220">
        <v>6</v>
      </c>
      <c r="N8" s="224">
        <v>34.5</v>
      </c>
      <c r="O8" s="225">
        <v>31.03400000000001</v>
      </c>
      <c r="P8" s="223" t="s">
        <v>363</v>
      </c>
      <c r="Q8" s="225">
        <v>48.69400000000001</v>
      </c>
    </row>
    <row r="9" spans="1:17" x14ac:dyDescent="0.3">
      <c r="A9" s="220">
        <v>7</v>
      </c>
      <c r="B9" s="221">
        <v>65.5</v>
      </c>
      <c r="C9" s="222">
        <v>52.055999999999997</v>
      </c>
      <c r="D9" s="223" t="s">
        <v>363</v>
      </c>
      <c r="E9" s="222">
        <v>69.715999999999994</v>
      </c>
      <c r="F9" s="227"/>
      <c r="G9" s="220">
        <v>7</v>
      </c>
      <c r="H9" s="224">
        <v>52.5</v>
      </c>
      <c r="I9" s="225">
        <v>49.036000000000016</v>
      </c>
      <c r="J9" s="223" t="s">
        <v>363</v>
      </c>
      <c r="K9" s="225">
        <v>66.696000000000012</v>
      </c>
      <c r="L9" s="227"/>
      <c r="M9" s="220">
        <v>7</v>
      </c>
      <c r="N9" s="224">
        <v>74</v>
      </c>
      <c r="O9" s="225">
        <v>68.414000000000016</v>
      </c>
      <c r="P9" s="223" t="s">
        <v>363</v>
      </c>
      <c r="Q9" s="225">
        <v>86.074000000000012</v>
      </c>
    </row>
    <row r="10" spans="1:17" x14ac:dyDescent="0.3">
      <c r="A10" s="220">
        <v>8</v>
      </c>
      <c r="B10" s="221">
        <v>27</v>
      </c>
      <c r="C10" s="222">
        <v>16.946000000000002</v>
      </c>
      <c r="D10" s="223" t="s">
        <v>363</v>
      </c>
      <c r="E10" s="222">
        <v>34.606000000000002</v>
      </c>
      <c r="F10" s="227"/>
      <c r="G10" s="220">
        <v>8</v>
      </c>
      <c r="H10" s="224">
        <v>27</v>
      </c>
      <c r="I10" s="225">
        <v>5.6660000000000039</v>
      </c>
      <c r="J10" s="223" t="s">
        <v>363</v>
      </c>
      <c r="K10" s="225">
        <v>23.326000000000004</v>
      </c>
      <c r="L10" s="227"/>
      <c r="M10" s="220">
        <v>8</v>
      </c>
      <c r="N10" s="224">
        <v>45</v>
      </c>
      <c r="O10" s="225">
        <v>34.664000000000001</v>
      </c>
      <c r="P10" s="223" t="s">
        <v>363</v>
      </c>
      <c r="Q10" s="225">
        <v>52.324000000000005</v>
      </c>
    </row>
    <row r="11" spans="1:17" x14ac:dyDescent="0.3">
      <c r="A11" s="220">
        <v>9</v>
      </c>
      <c r="B11" s="221">
        <v>75.5</v>
      </c>
      <c r="C11" s="222">
        <v>68.686000000000007</v>
      </c>
      <c r="D11" s="223" t="s">
        <v>363</v>
      </c>
      <c r="E11" s="222">
        <v>86.346000000000004</v>
      </c>
      <c r="F11" s="227"/>
      <c r="G11" s="220">
        <v>9</v>
      </c>
      <c r="H11" s="224">
        <v>46.5</v>
      </c>
      <c r="I11" s="225">
        <v>39.536000000000016</v>
      </c>
      <c r="J11" s="223" t="s">
        <v>363</v>
      </c>
      <c r="K11" s="225">
        <v>57.196000000000012</v>
      </c>
      <c r="L11" s="227"/>
      <c r="M11" s="220">
        <v>9</v>
      </c>
      <c r="N11" s="224">
        <v>69.5</v>
      </c>
      <c r="O11" s="225">
        <v>63.28400000000002</v>
      </c>
      <c r="P11" s="223" t="s">
        <v>363</v>
      </c>
      <c r="Q11" s="225">
        <v>80.944000000000017</v>
      </c>
    </row>
    <row r="12" spans="1:17" x14ac:dyDescent="0.3">
      <c r="A12" s="220">
        <v>10</v>
      </c>
      <c r="B12" s="221">
        <v>60</v>
      </c>
      <c r="C12" s="222">
        <v>43.936000000000007</v>
      </c>
      <c r="D12" s="223" t="s">
        <v>363</v>
      </c>
      <c r="E12" s="222">
        <v>61.596000000000004</v>
      </c>
      <c r="F12" s="227"/>
      <c r="G12" s="220">
        <v>10</v>
      </c>
      <c r="H12" s="224">
        <v>33.5</v>
      </c>
      <c r="I12" s="225">
        <v>25.666000000000007</v>
      </c>
      <c r="J12" s="223" t="s">
        <v>363</v>
      </c>
      <c r="K12" s="225">
        <v>43.326000000000008</v>
      </c>
      <c r="L12" s="227"/>
      <c r="M12" s="220">
        <v>10</v>
      </c>
      <c r="N12" s="224">
        <v>58.5</v>
      </c>
      <c r="O12" s="225">
        <v>46.534000000000006</v>
      </c>
      <c r="P12" s="223" t="s">
        <v>363</v>
      </c>
      <c r="Q12" s="225">
        <v>64.194000000000003</v>
      </c>
    </row>
    <row r="13" spans="1:17" x14ac:dyDescent="0.3">
      <c r="A13" s="220">
        <v>11</v>
      </c>
      <c r="B13" s="221">
        <v>74.5</v>
      </c>
      <c r="C13" s="222">
        <v>67.555999999999997</v>
      </c>
      <c r="D13" s="223" t="s">
        <v>363</v>
      </c>
      <c r="E13" s="222">
        <v>85.215999999999994</v>
      </c>
      <c r="F13" s="227"/>
      <c r="G13" s="220">
        <v>11</v>
      </c>
      <c r="H13" s="224">
        <v>59</v>
      </c>
      <c r="I13" s="225">
        <v>54.65600000000002</v>
      </c>
      <c r="J13" s="223" t="s">
        <v>363</v>
      </c>
      <c r="K13" s="225">
        <v>72.316000000000017</v>
      </c>
      <c r="L13" s="227"/>
      <c r="M13" s="220">
        <v>11</v>
      </c>
      <c r="N13" s="224">
        <v>71.5</v>
      </c>
      <c r="O13" s="225">
        <v>66.78400000000002</v>
      </c>
      <c r="P13" s="223" t="s">
        <v>363</v>
      </c>
      <c r="Q13" s="225">
        <v>84.444000000000017</v>
      </c>
    </row>
    <row r="14" spans="1:17" x14ac:dyDescent="0.3">
      <c r="A14" s="220">
        <v>12</v>
      </c>
      <c r="B14" s="221">
        <v>76</v>
      </c>
      <c r="C14" s="222">
        <v>68.185999999999993</v>
      </c>
      <c r="D14" s="223" t="s">
        <v>363</v>
      </c>
      <c r="E14" s="222">
        <v>85.845999999999989</v>
      </c>
      <c r="F14" s="227"/>
      <c r="G14" s="220">
        <v>12</v>
      </c>
      <c r="H14" s="224">
        <v>58.5</v>
      </c>
      <c r="I14" s="225">
        <v>47.666000000000011</v>
      </c>
      <c r="J14" s="223" t="s">
        <v>363</v>
      </c>
      <c r="K14" s="225">
        <v>65.326000000000008</v>
      </c>
      <c r="L14" s="227"/>
      <c r="M14" s="220">
        <v>12</v>
      </c>
      <c r="N14" s="224">
        <v>74.5</v>
      </c>
      <c r="O14" s="225">
        <v>71.294000000000011</v>
      </c>
      <c r="P14" s="223" t="s">
        <v>363</v>
      </c>
      <c r="Q14" s="225">
        <v>88.954000000000008</v>
      </c>
    </row>
    <row r="15" spans="1:17" x14ac:dyDescent="0.3">
      <c r="A15" s="220">
        <v>13</v>
      </c>
      <c r="B15" s="221">
        <v>53.5</v>
      </c>
      <c r="C15" s="222">
        <v>49.316000000000003</v>
      </c>
      <c r="D15" s="223" t="s">
        <v>363</v>
      </c>
      <c r="E15" s="222">
        <v>66.975999999999999</v>
      </c>
      <c r="F15" s="227"/>
      <c r="G15" s="220">
        <v>13</v>
      </c>
      <c r="H15" s="224">
        <v>62.5</v>
      </c>
      <c r="I15" s="225">
        <v>55.536000000000016</v>
      </c>
      <c r="J15" s="223" t="s">
        <v>363</v>
      </c>
      <c r="K15" s="225">
        <v>73.196000000000012</v>
      </c>
      <c r="L15" s="227"/>
      <c r="M15" s="220">
        <v>13</v>
      </c>
      <c r="N15" s="224">
        <v>65</v>
      </c>
      <c r="O15" s="225">
        <v>43.534000000000006</v>
      </c>
      <c r="P15" s="223" t="s">
        <v>363</v>
      </c>
      <c r="Q15" s="225">
        <v>61.194000000000003</v>
      </c>
    </row>
    <row r="16" spans="1:17" x14ac:dyDescent="0.3">
      <c r="A16" s="220">
        <v>14</v>
      </c>
      <c r="B16" s="221">
        <v>51</v>
      </c>
      <c r="C16" s="222">
        <v>38.186000000000007</v>
      </c>
      <c r="D16" s="223" t="s">
        <v>363</v>
      </c>
      <c r="E16" s="222">
        <v>55.846000000000004</v>
      </c>
      <c r="F16" s="227"/>
      <c r="G16" s="220">
        <v>14</v>
      </c>
      <c r="H16" s="224">
        <v>48.5</v>
      </c>
      <c r="I16" s="225">
        <v>32.786000000000016</v>
      </c>
      <c r="J16" s="223" t="s">
        <v>363</v>
      </c>
      <c r="K16" s="225">
        <v>50.446000000000012</v>
      </c>
      <c r="L16" s="227"/>
      <c r="M16" s="220">
        <v>14</v>
      </c>
      <c r="N16" s="224">
        <v>64.5</v>
      </c>
      <c r="O16" s="225">
        <v>50.414000000000016</v>
      </c>
      <c r="P16" s="223" t="s">
        <v>363</v>
      </c>
      <c r="Q16" s="225">
        <v>68.074000000000012</v>
      </c>
    </row>
    <row r="17" spans="1:17" x14ac:dyDescent="0.3">
      <c r="A17" s="220">
        <v>15</v>
      </c>
      <c r="B17" s="221">
        <v>77</v>
      </c>
      <c r="C17" s="222">
        <v>73.436000000000007</v>
      </c>
      <c r="D17" s="223" t="s">
        <v>363</v>
      </c>
      <c r="E17" s="222">
        <v>91.096000000000004</v>
      </c>
      <c r="F17" s="227"/>
      <c r="G17" s="220">
        <v>15</v>
      </c>
      <c r="H17" s="224">
        <v>71.5</v>
      </c>
      <c r="I17" s="225">
        <v>63.416000000000011</v>
      </c>
      <c r="J17" s="223" t="s">
        <v>363</v>
      </c>
      <c r="K17" s="225">
        <v>81.076000000000008</v>
      </c>
      <c r="L17" s="227"/>
      <c r="M17" s="220">
        <v>15</v>
      </c>
      <c r="N17" s="224">
        <v>79</v>
      </c>
      <c r="O17" s="225">
        <v>73.664000000000016</v>
      </c>
      <c r="P17" s="223" t="s">
        <v>363</v>
      </c>
      <c r="Q17" s="225">
        <v>91.324000000000012</v>
      </c>
    </row>
    <row r="18" spans="1:17" x14ac:dyDescent="0.3">
      <c r="A18" s="220">
        <v>16</v>
      </c>
      <c r="B18" s="221">
        <v>78.5</v>
      </c>
      <c r="C18" s="222">
        <v>73.566000000000003</v>
      </c>
      <c r="D18" s="223" t="s">
        <v>363</v>
      </c>
      <c r="E18" s="222">
        <v>91.225999999999999</v>
      </c>
      <c r="F18" s="227"/>
      <c r="G18" s="220">
        <v>16</v>
      </c>
      <c r="H18" s="224">
        <v>49</v>
      </c>
      <c r="I18" s="225">
        <v>53.166000000000011</v>
      </c>
      <c r="J18" s="223" t="s">
        <v>364</v>
      </c>
      <c r="K18" s="225">
        <v>70.826000000000008</v>
      </c>
      <c r="L18" s="227"/>
      <c r="M18" s="220">
        <v>16</v>
      </c>
      <c r="N18" s="224">
        <v>79</v>
      </c>
      <c r="O18" s="225">
        <v>71.78400000000002</v>
      </c>
      <c r="P18" s="223" t="s">
        <v>363</v>
      </c>
      <c r="Q18" s="225">
        <v>89.444000000000017</v>
      </c>
    </row>
    <row r="19" spans="1:17" x14ac:dyDescent="0.3">
      <c r="A19" s="220">
        <v>17</v>
      </c>
      <c r="B19" s="221">
        <v>69</v>
      </c>
      <c r="C19" s="222">
        <v>54.066000000000003</v>
      </c>
      <c r="D19" s="223" t="s">
        <v>363</v>
      </c>
      <c r="E19" s="222">
        <v>71.725999999999999</v>
      </c>
      <c r="F19" s="227"/>
      <c r="G19" s="220">
        <v>17</v>
      </c>
      <c r="H19" s="224">
        <v>35.5</v>
      </c>
      <c r="I19" s="225">
        <v>41.916000000000011</v>
      </c>
      <c r="J19" s="223" t="s">
        <v>364</v>
      </c>
      <c r="K19" s="225">
        <v>59.576000000000008</v>
      </c>
      <c r="L19" s="227"/>
      <c r="M19" s="220">
        <v>17</v>
      </c>
      <c r="N19" s="224">
        <v>70.5</v>
      </c>
      <c r="O19" s="225">
        <v>57.294000000000011</v>
      </c>
      <c r="P19" s="223" t="s">
        <v>363</v>
      </c>
      <c r="Q19" s="225">
        <v>74.954000000000008</v>
      </c>
    </row>
    <row r="20" spans="1:17" x14ac:dyDescent="0.3">
      <c r="A20" s="220">
        <v>18</v>
      </c>
      <c r="B20" s="221">
        <v>78.5</v>
      </c>
      <c r="C20" s="222">
        <v>69.815999999999988</v>
      </c>
      <c r="D20" s="223" t="s">
        <v>363</v>
      </c>
      <c r="E20" s="222">
        <v>87.475999999999985</v>
      </c>
      <c r="F20" s="227"/>
      <c r="G20" s="220">
        <v>18</v>
      </c>
      <c r="H20" s="224">
        <v>57.5</v>
      </c>
      <c r="I20" s="225">
        <v>54.666000000000011</v>
      </c>
      <c r="J20" s="223" t="s">
        <v>363</v>
      </c>
      <c r="K20" s="225">
        <v>72.326000000000008</v>
      </c>
      <c r="L20" s="227"/>
      <c r="M20" s="220">
        <v>18</v>
      </c>
      <c r="N20" s="224">
        <v>74</v>
      </c>
      <c r="O20" s="225">
        <v>68.164000000000001</v>
      </c>
      <c r="P20" s="223" t="s">
        <v>363</v>
      </c>
      <c r="Q20" s="225">
        <v>85.823999999999998</v>
      </c>
    </row>
    <row r="21" spans="1:17" x14ac:dyDescent="0.3">
      <c r="A21" s="220">
        <v>19</v>
      </c>
      <c r="B21" s="221">
        <v>40</v>
      </c>
      <c r="C21" s="222">
        <v>34.055999999999997</v>
      </c>
      <c r="D21" s="223" t="s">
        <v>363</v>
      </c>
      <c r="E21" s="222">
        <v>51.716000000000001</v>
      </c>
      <c r="F21" s="227"/>
      <c r="G21" s="220">
        <v>19</v>
      </c>
      <c r="H21" s="224">
        <v>27.5</v>
      </c>
      <c r="I21" s="225">
        <v>10.156000000000006</v>
      </c>
      <c r="J21" s="223" t="s">
        <v>363</v>
      </c>
      <c r="K21" s="225">
        <v>27.816000000000006</v>
      </c>
      <c r="L21" s="227"/>
      <c r="M21" s="220">
        <v>19</v>
      </c>
      <c r="N21" s="224">
        <v>37.5</v>
      </c>
      <c r="O21" s="225">
        <v>30.03400000000001</v>
      </c>
      <c r="P21" s="223" t="s">
        <v>363</v>
      </c>
      <c r="Q21" s="225">
        <v>47.69400000000001</v>
      </c>
    </row>
    <row r="22" spans="1:17" x14ac:dyDescent="0.3">
      <c r="A22" s="220">
        <v>20</v>
      </c>
      <c r="B22" s="221">
        <v>74.5</v>
      </c>
      <c r="C22" s="222">
        <v>68.066000000000003</v>
      </c>
      <c r="D22" s="223" t="s">
        <v>363</v>
      </c>
      <c r="E22" s="222">
        <v>85.725999999999999</v>
      </c>
      <c r="F22" s="227"/>
      <c r="G22" s="220">
        <v>20</v>
      </c>
      <c r="H22" s="224">
        <v>69</v>
      </c>
      <c r="I22" s="225">
        <v>62.666000000000011</v>
      </c>
      <c r="J22" s="223" t="s">
        <v>363</v>
      </c>
      <c r="K22" s="225">
        <v>80.326000000000008</v>
      </c>
      <c r="L22" s="227"/>
      <c r="M22" s="220">
        <v>20</v>
      </c>
      <c r="N22" s="224">
        <v>70.5</v>
      </c>
      <c r="O22" s="225">
        <v>64.78400000000002</v>
      </c>
      <c r="P22" s="223" t="s">
        <v>363</v>
      </c>
      <c r="Q22" s="225">
        <v>82.444000000000017</v>
      </c>
    </row>
    <row r="23" spans="1:17" x14ac:dyDescent="0.3">
      <c r="A23" s="220">
        <v>21</v>
      </c>
      <c r="B23" s="221">
        <v>57.5</v>
      </c>
      <c r="C23" s="222">
        <v>45.436000000000007</v>
      </c>
      <c r="D23" s="223" t="s">
        <v>363</v>
      </c>
      <c r="E23" s="222">
        <v>63.096000000000004</v>
      </c>
      <c r="F23" s="227"/>
      <c r="G23" s="220">
        <v>21</v>
      </c>
      <c r="H23" s="224">
        <v>42.5</v>
      </c>
      <c r="I23" s="225">
        <v>33.786000000000016</v>
      </c>
      <c r="J23" s="223" t="s">
        <v>363</v>
      </c>
      <c r="K23" s="225">
        <v>51.446000000000012</v>
      </c>
      <c r="L23" s="227"/>
      <c r="M23" s="220">
        <v>21</v>
      </c>
      <c r="N23" s="224">
        <v>63.5</v>
      </c>
      <c r="O23" s="225">
        <v>47.284000000000006</v>
      </c>
      <c r="P23" s="223" t="s">
        <v>363</v>
      </c>
      <c r="Q23" s="225">
        <v>64.944000000000003</v>
      </c>
    </row>
    <row r="24" spans="1:17" x14ac:dyDescent="0.3">
      <c r="A24" s="220">
        <v>22</v>
      </c>
      <c r="B24" s="221">
        <v>74</v>
      </c>
      <c r="C24" s="222">
        <v>62.185999999999993</v>
      </c>
      <c r="D24" s="223" t="s">
        <v>363</v>
      </c>
      <c r="E24" s="222">
        <v>79.845999999999989</v>
      </c>
      <c r="F24" s="227"/>
      <c r="G24" s="220">
        <v>22</v>
      </c>
      <c r="H24" s="224">
        <v>47.5</v>
      </c>
      <c r="I24" s="225">
        <v>35.536000000000001</v>
      </c>
      <c r="J24" s="223" t="s">
        <v>363</v>
      </c>
      <c r="K24" s="225">
        <v>53.196000000000005</v>
      </c>
      <c r="L24" s="227"/>
      <c r="M24" s="220">
        <v>22</v>
      </c>
      <c r="N24" s="224">
        <v>74</v>
      </c>
      <c r="O24" s="225">
        <v>69.164000000000016</v>
      </c>
      <c r="P24" s="223" t="s">
        <v>363</v>
      </c>
      <c r="Q24" s="225">
        <v>86.824000000000012</v>
      </c>
    </row>
    <row r="25" spans="1:17" x14ac:dyDescent="0.3">
      <c r="A25" s="220">
        <v>23</v>
      </c>
      <c r="B25" s="221">
        <v>70.5</v>
      </c>
      <c r="C25" s="222">
        <v>66.316000000000003</v>
      </c>
      <c r="D25" s="223" t="s">
        <v>363</v>
      </c>
      <c r="E25" s="222">
        <v>83.975999999999999</v>
      </c>
      <c r="F25" s="227"/>
      <c r="G25" s="220">
        <v>23</v>
      </c>
      <c r="H25" s="224">
        <v>63</v>
      </c>
      <c r="I25" s="225">
        <v>60.536000000000016</v>
      </c>
      <c r="J25" s="223" t="s">
        <v>363</v>
      </c>
      <c r="K25" s="225">
        <v>78.196000000000012</v>
      </c>
      <c r="L25" s="227"/>
      <c r="M25" s="220">
        <v>23</v>
      </c>
      <c r="N25" s="224">
        <v>76.5</v>
      </c>
      <c r="O25" s="225">
        <v>69.414000000000016</v>
      </c>
      <c r="P25" s="223" t="s">
        <v>363</v>
      </c>
      <c r="Q25" s="225">
        <v>87.074000000000012</v>
      </c>
    </row>
    <row r="26" spans="1:17" x14ac:dyDescent="0.3">
      <c r="A26" s="220">
        <v>24</v>
      </c>
      <c r="B26" s="221">
        <v>66.5</v>
      </c>
      <c r="C26" s="222">
        <v>54.805999999999997</v>
      </c>
      <c r="D26" s="223" t="s">
        <v>363</v>
      </c>
      <c r="E26" s="222">
        <v>72.465999999999994</v>
      </c>
      <c r="F26" s="227"/>
      <c r="G26" s="220">
        <v>24</v>
      </c>
      <c r="H26" s="224">
        <v>70</v>
      </c>
      <c r="I26" s="225">
        <v>57.90600000000002</v>
      </c>
      <c r="J26" s="223" t="s">
        <v>363</v>
      </c>
      <c r="K26" s="225">
        <v>75.566000000000017</v>
      </c>
      <c r="L26" s="227"/>
      <c r="M26" s="220">
        <v>24</v>
      </c>
      <c r="N26" s="224">
        <v>72</v>
      </c>
      <c r="O26" s="225">
        <v>62.03400000000002</v>
      </c>
      <c r="P26" s="223" t="s">
        <v>363</v>
      </c>
      <c r="Q26" s="225">
        <v>79.694000000000017</v>
      </c>
    </row>
    <row r="27" spans="1:17" x14ac:dyDescent="0.3">
      <c r="A27" s="220">
        <v>25</v>
      </c>
      <c r="B27" s="221">
        <v>72.5</v>
      </c>
      <c r="C27" s="222">
        <v>55.936000000000007</v>
      </c>
      <c r="D27" s="223" t="s">
        <v>363</v>
      </c>
      <c r="E27" s="222">
        <v>73.596000000000004</v>
      </c>
      <c r="F27" s="227"/>
      <c r="G27" s="220">
        <v>25</v>
      </c>
      <c r="H27" s="224">
        <v>42.5</v>
      </c>
      <c r="I27" s="225">
        <v>35.416000000000011</v>
      </c>
      <c r="J27" s="223" t="s">
        <v>363</v>
      </c>
      <c r="K27" s="225">
        <v>53.076000000000008</v>
      </c>
      <c r="L27" s="227"/>
      <c r="M27" s="220">
        <v>25</v>
      </c>
      <c r="N27" s="224">
        <v>75</v>
      </c>
      <c r="O27" s="225">
        <v>62.914000000000016</v>
      </c>
      <c r="P27" s="223" t="s">
        <v>363</v>
      </c>
      <c r="Q27" s="225">
        <v>80.574000000000012</v>
      </c>
    </row>
    <row r="28" spans="1:17" x14ac:dyDescent="0.3">
      <c r="A28" s="220">
        <v>26</v>
      </c>
      <c r="B28" s="221">
        <v>27</v>
      </c>
      <c r="C28" s="222">
        <v>19.816000000000006</v>
      </c>
      <c r="D28" s="223" t="s">
        <v>363</v>
      </c>
      <c r="E28" s="222">
        <v>37.476000000000006</v>
      </c>
      <c r="F28" s="227"/>
      <c r="G28" s="220">
        <v>26</v>
      </c>
      <c r="H28" s="224">
        <v>27</v>
      </c>
      <c r="I28" s="225">
        <v>17.786000000000012</v>
      </c>
      <c r="J28" s="223" t="s">
        <v>363</v>
      </c>
      <c r="K28" s="225">
        <v>35.446000000000012</v>
      </c>
      <c r="L28" s="227"/>
      <c r="M28" s="220">
        <v>26</v>
      </c>
      <c r="N28" s="224">
        <v>39.5</v>
      </c>
      <c r="O28" s="225">
        <v>28.164000000000012</v>
      </c>
      <c r="P28" s="223" t="s">
        <v>363</v>
      </c>
      <c r="Q28" s="225">
        <v>45.824000000000012</v>
      </c>
    </row>
    <row r="29" spans="1:17" x14ac:dyDescent="0.3">
      <c r="A29" s="220">
        <v>27</v>
      </c>
      <c r="B29" s="221">
        <v>77.5</v>
      </c>
      <c r="C29" s="222">
        <v>67.315999999999988</v>
      </c>
      <c r="D29" s="223" t="s">
        <v>363</v>
      </c>
      <c r="E29" s="222">
        <v>84.975999999999985</v>
      </c>
      <c r="F29" s="227"/>
      <c r="G29" s="220">
        <v>27</v>
      </c>
      <c r="H29" s="224">
        <v>39</v>
      </c>
      <c r="I29" s="225">
        <v>39.166000000000011</v>
      </c>
      <c r="J29" s="223" t="s">
        <v>364</v>
      </c>
      <c r="K29" s="225">
        <v>56.826000000000008</v>
      </c>
      <c r="L29" s="227"/>
      <c r="M29" s="220">
        <v>27</v>
      </c>
      <c r="N29" s="224">
        <v>71</v>
      </c>
      <c r="O29" s="225">
        <v>65.914000000000001</v>
      </c>
      <c r="P29" s="223" t="s">
        <v>363</v>
      </c>
      <c r="Q29" s="225">
        <v>83.573999999999998</v>
      </c>
    </row>
    <row r="30" spans="1:17" x14ac:dyDescent="0.3">
      <c r="A30" s="220">
        <v>28</v>
      </c>
      <c r="B30" s="221">
        <v>77</v>
      </c>
      <c r="C30" s="222">
        <v>70.805999999999997</v>
      </c>
      <c r="D30" s="223" t="s">
        <v>363</v>
      </c>
      <c r="E30" s="222">
        <v>88.465999999999994</v>
      </c>
      <c r="F30" s="227"/>
      <c r="G30" s="220">
        <v>28</v>
      </c>
      <c r="H30" s="224">
        <v>60</v>
      </c>
      <c r="I30" s="225">
        <v>53.40600000000002</v>
      </c>
      <c r="J30" s="223" t="s">
        <v>363</v>
      </c>
      <c r="K30" s="225">
        <v>71.066000000000017</v>
      </c>
      <c r="L30" s="227"/>
      <c r="M30" s="220">
        <v>28</v>
      </c>
      <c r="N30" s="224">
        <v>75</v>
      </c>
      <c r="O30" s="225">
        <v>70.78400000000002</v>
      </c>
      <c r="P30" s="223" t="s">
        <v>363</v>
      </c>
      <c r="Q30" s="225">
        <v>88.444000000000017</v>
      </c>
    </row>
    <row r="31" spans="1:17" ht="14.5" x14ac:dyDescent="0.35">
      <c r="A31" s="220">
        <v>29</v>
      </c>
      <c r="B31" s="100">
        <v>78</v>
      </c>
      <c r="C31" s="110">
        <v>70.566000000000003</v>
      </c>
      <c r="D31" s="22" t="s">
        <v>363</v>
      </c>
      <c r="E31" s="110">
        <v>88.225999999999999</v>
      </c>
      <c r="F31" s="227"/>
      <c r="G31" s="220">
        <v>29</v>
      </c>
      <c r="H31" s="224">
        <v>62.5</v>
      </c>
      <c r="I31" s="225">
        <v>54.416000000000011</v>
      </c>
      <c r="J31" s="223" t="s">
        <v>363</v>
      </c>
      <c r="K31" s="225">
        <v>72.076000000000008</v>
      </c>
      <c r="L31" s="227"/>
      <c r="M31" s="220">
        <v>29</v>
      </c>
      <c r="N31" s="224">
        <v>72</v>
      </c>
      <c r="O31" s="225">
        <v>63.414000000000016</v>
      </c>
      <c r="P31" s="223" t="s">
        <v>363</v>
      </c>
      <c r="Q31" s="225">
        <v>81.074000000000012</v>
      </c>
    </row>
    <row r="32" spans="1:17" ht="14.5" x14ac:dyDescent="0.35">
      <c r="A32" s="220">
        <v>30</v>
      </c>
      <c r="B32" s="100">
        <v>79.5</v>
      </c>
      <c r="C32" s="110">
        <v>74.936000000000007</v>
      </c>
      <c r="D32" s="22" t="s">
        <v>363</v>
      </c>
      <c r="E32" s="110">
        <v>92.596000000000004</v>
      </c>
      <c r="F32" s="227"/>
      <c r="G32" s="220">
        <v>30</v>
      </c>
      <c r="H32" s="224">
        <v>55.5</v>
      </c>
      <c r="I32" s="225">
        <v>53.536000000000016</v>
      </c>
      <c r="J32" s="223" t="s">
        <v>363</v>
      </c>
      <c r="K32" s="225">
        <v>71.196000000000012</v>
      </c>
      <c r="L32" s="227"/>
      <c r="M32" s="220">
        <v>30</v>
      </c>
      <c r="N32" s="224">
        <v>67</v>
      </c>
      <c r="O32" s="225">
        <v>62.78400000000002</v>
      </c>
      <c r="P32" s="223" t="s">
        <v>363</v>
      </c>
      <c r="Q32" s="225">
        <v>80.444000000000017</v>
      </c>
    </row>
    <row r="33" spans="1:17" ht="14.5" x14ac:dyDescent="0.35">
      <c r="A33" s="220">
        <v>31</v>
      </c>
      <c r="B33" s="100">
        <v>73</v>
      </c>
      <c r="C33" s="110">
        <v>65.565999999999988</v>
      </c>
      <c r="D33" s="22" t="s">
        <v>363</v>
      </c>
      <c r="E33" s="110">
        <v>83.225999999999985</v>
      </c>
      <c r="F33" s="227"/>
      <c r="G33" s="220">
        <v>31</v>
      </c>
      <c r="H33" s="224">
        <v>61</v>
      </c>
      <c r="I33" s="225">
        <v>56.666000000000011</v>
      </c>
      <c r="J33" s="223" t="s">
        <v>363</v>
      </c>
      <c r="K33" s="225">
        <v>74.326000000000008</v>
      </c>
      <c r="L33" s="227"/>
      <c r="M33" s="220">
        <v>31</v>
      </c>
      <c r="N33" s="224">
        <v>76</v>
      </c>
      <c r="O33" s="225">
        <v>68.914000000000001</v>
      </c>
      <c r="P33" s="223" t="s">
        <v>363</v>
      </c>
      <c r="Q33" s="225">
        <v>86.573999999999998</v>
      </c>
    </row>
    <row r="34" spans="1:17" ht="14.5" x14ac:dyDescent="0.35">
      <c r="A34" s="220">
        <v>32</v>
      </c>
      <c r="B34" s="100">
        <v>77.5</v>
      </c>
      <c r="C34" s="110">
        <v>73.055999999999997</v>
      </c>
      <c r="D34" s="22" t="s">
        <v>363</v>
      </c>
      <c r="E34" s="110">
        <v>90.715999999999994</v>
      </c>
      <c r="F34" s="227"/>
      <c r="G34" s="220">
        <v>32</v>
      </c>
      <c r="H34" s="224">
        <v>76</v>
      </c>
      <c r="I34" s="225">
        <v>63.15600000000002</v>
      </c>
      <c r="J34" s="223" t="s">
        <v>363</v>
      </c>
      <c r="K34" s="225">
        <v>80.816000000000017</v>
      </c>
      <c r="L34" s="227"/>
      <c r="M34" s="220">
        <v>32</v>
      </c>
      <c r="N34" s="224">
        <v>77</v>
      </c>
      <c r="O34" s="225">
        <v>71.53400000000002</v>
      </c>
      <c r="P34" s="223" t="s">
        <v>363</v>
      </c>
      <c r="Q34" s="225">
        <v>89.194000000000017</v>
      </c>
    </row>
    <row r="35" spans="1:17" ht="14.5" x14ac:dyDescent="0.35">
      <c r="A35" s="220">
        <v>33</v>
      </c>
      <c r="B35" s="100">
        <v>70.5</v>
      </c>
      <c r="C35" s="110">
        <v>57.066000000000003</v>
      </c>
      <c r="D35" s="22" t="s">
        <v>363</v>
      </c>
      <c r="E35" s="110">
        <v>74.725999999999999</v>
      </c>
      <c r="F35" s="227"/>
      <c r="G35" s="220">
        <v>33</v>
      </c>
      <c r="H35" s="224">
        <v>55</v>
      </c>
      <c r="I35" s="225">
        <v>51.286000000000016</v>
      </c>
      <c r="J35" s="223" t="s">
        <v>363</v>
      </c>
      <c r="K35" s="225">
        <v>68.946000000000012</v>
      </c>
      <c r="L35" s="227"/>
      <c r="M35" s="220">
        <v>33</v>
      </c>
      <c r="N35" s="224">
        <v>72</v>
      </c>
      <c r="O35" s="225">
        <v>66.044000000000011</v>
      </c>
      <c r="P35" s="223" t="s">
        <v>363</v>
      </c>
      <c r="Q35" s="225">
        <v>83.704000000000008</v>
      </c>
    </row>
    <row r="36" spans="1:17" ht="14.5" x14ac:dyDescent="0.35">
      <c r="A36" s="220">
        <v>34</v>
      </c>
      <c r="B36" s="100">
        <v>70</v>
      </c>
      <c r="C36" s="110">
        <v>65.435999999999993</v>
      </c>
      <c r="D36" s="22" t="s">
        <v>363</v>
      </c>
      <c r="E36" s="110">
        <v>83.095999999999989</v>
      </c>
      <c r="F36" s="227"/>
      <c r="G36" s="220">
        <v>34</v>
      </c>
      <c r="H36" s="224">
        <v>50</v>
      </c>
      <c r="I36" s="225">
        <v>38.916000000000011</v>
      </c>
      <c r="J36" s="223" t="s">
        <v>363</v>
      </c>
      <c r="K36" s="225">
        <v>56.576000000000008</v>
      </c>
      <c r="L36" s="227"/>
      <c r="M36" s="220">
        <v>34</v>
      </c>
      <c r="N36" s="224">
        <v>67</v>
      </c>
      <c r="O36" s="225">
        <v>64.794000000000011</v>
      </c>
      <c r="P36" s="223" t="s">
        <v>363</v>
      </c>
      <c r="Q36" s="225">
        <v>82.454000000000008</v>
      </c>
    </row>
    <row r="37" spans="1:17" ht="14.5" x14ac:dyDescent="0.35">
      <c r="A37" s="220">
        <v>35</v>
      </c>
      <c r="B37" s="100">
        <v>71</v>
      </c>
      <c r="C37" s="110">
        <v>63.316000000000003</v>
      </c>
      <c r="D37" s="22" t="s">
        <v>363</v>
      </c>
      <c r="E37" s="110">
        <v>80.975999999999999</v>
      </c>
      <c r="F37" s="227"/>
      <c r="G37" s="220">
        <v>35</v>
      </c>
      <c r="H37" s="224">
        <v>47.5</v>
      </c>
      <c r="I37" s="225">
        <v>42.166000000000011</v>
      </c>
      <c r="J37" s="223" t="s">
        <v>363</v>
      </c>
      <c r="K37" s="225">
        <v>59.826000000000008</v>
      </c>
      <c r="L37" s="227"/>
      <c r="M37" s="220">
        <v>35</v>
      </c>
      <c r="N37" s="224">
        <v>70.5</v>
      </c>
      <c r="O37" s="225">
        <v>66.664000000000016</v>
      </c>
      <c r="P37" s="223" t="s">
        <v>363</v>
      </c>
      <c r="Q37" s="225">
        <v>84.324000000000012</v>
      </c>
    </row>
    <row r="38" spans="1:17" ht="14.5" x14ac:dyDescent="0.35">
      <c r="A38" s="220">
        <v>36</v>
      </c>
      <c r="B38" s="100">
        <v>70</v>
      </c>
      <c r="C38" s="110">
        <v>55.566000000000003</v>
      </c>
      <c r="D38" s="22" t="s">
        <v>363</v>
      </c>
      <c r="E38" s="110">
        <v>73.225999999999999</v>
      </c>
      <c r="F38" s="227"/>
      <c r="G38" s="220">
        <v>36</v>
      </c>
      <c r="H38" s="224">
        <v>46.5</v>
      </c>
      <c r="I38" s="225">
        <v>16.416000000000015</v>
      </c>
      <c r="J38" s="223" t="s">
        <v>363</v>
      </c>
      <c r="K38" s="225">
        <v>34.076000000000015</v>
      </c>
      <c r="L38" s="227"/>
      <c r="M38" s="220">
        <v>36</v>
      </c>
      <c r="N38" s="224">
        <v>63.5</v>
      </c>
      <c r="O38" s="225">
        <v>46.794000000000011</v>
      </c>
      <c r="P38" s="223" t="s">
        <v>363</v>
      </c>
      <c r="Q38" s="225">
        <v>64.454000000000008</v>
      </c>
    </row>
    <row r="39" spans="1:17" ht="14.5" x14ac:dyDescent="0.35">
      <c r="A39" s="220">
        <v>37</v>
      </c>
      <c r="B39" s="100">
        <v>51.5</v>
      </c>
      <c r="C39" s="110">
        <v>38.436000000000007</v>
      </c>
      <c r="D39" s="22" t="s">
        <v>363</v>
      </c>
      <c r="E39" s="110">
        <v>56.096000000000004</v>
      </c>
      <c r="F39" s="227"/>
      <c r="G39" s="220">
        <v>37</v>
      </c>
      <c r="H39" s="224">
        <v>27.5</v>
      </c>
      <c r="I39" s="225">
        <v>14.666000000000015</v>
      </c>
      <c r="J39" s="223" t="s">
        <v>363</v>
      </c>
      <c r="K39" s="225">
        <v>32.326000000000015</v>
      </c>
      <c r="L39" s="227"/>
      <c r="M39" s="220">
        <v>37</v>
      </c>
      <c r="N39" s="224">
        <v>44</v>
      </c>
      <c r="O39" s="225">
        <v>35.914000000000016</v>
      </c>
      <c r="P39" s="223" t="s">
        <v>363</v>
      </c>
      <c r="Q39" s="225">
        <v>53.574000000000012</v>
      </c>
    </row>
    <row r="40" spans="1:17" ht="14.5" x14ac:dyDescent="0.35">
      <c r="A40" s="220">
        <v>38</v>
      </c>
      <c r="B40" s="100">
        <v>28</v>
      </c>
      <c r="C40" s="110">
        <v>16.686000000000011</v>
      </c>
      <c r="D40" s="22" t="s">
        <v>363</v>
      </c>
      <c r="E40" s="110">
        <v>34.346000000000011</v>
      </c>
      <c r="F40" s="228"/>
      <c r="G40" s="220">
        <v>38</v>
      </c>
      <c r="H40" s="224">
        <v>27</v>
      </c>
      <c r="I40" s="225">
        <v>-8.083999999999989</v>
      </c>
      <c r="J40" s="223" t="s">
        <v>363</v>
      </c>
      <c r="K40" s="225">
        <v>9.5760000000000112</v>
      </c>
      <c r="L40" s="228"/>
      <c r="M40" s="220">
        <v>38</v>
      </c>
      <c r="N40" s="224">
        <v>27</v>
      </c>
      <c r="O40" s="225">
        <v>6.0440000000000111</v>
      </c>
      <c r="P40" s="223" t="s">
        <v>363</v>
      </c>
      <c r="Q40" s="225">
        <v>23.704000000000011</v>
      </c>
    </row>
  </sheetData>
  <mergeCells count="5">
    <mergeCell ref="A1:E1"/>
    <mergeCell ref="G1:K1"/>
    <mergeCell ref="M1:Q1"/>
    <mergeCell ref="F2:F40"/>
    <mergeCell ref="L2:L40"/>
  </mergeCell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warning" id="{282F7091-17C4-4744-B950-A13209265D4F}">
            <xm:f>NOT(ISERROR(SEARCH("warning",'8C'!D3)))</xm:f>
            <x14:dxf>
              <font>
                <color rgb="FFFF0000"/>
              </font>
            </x14:dxf>
          </x14:cfRule>
          <x14:cfRule type="containsText" priority="6" operator="containsText" text="normal" id="{7CD5CC3C-56FB-42C4-838A-08A352D76F3C}">
            <xm:f>NOT(ISERROR(SEARCH("normal",'8C'!D3)))</xm:f>
            <x14:dxf>
              <font>
                <color auto="1"/>
              </font>
            </x14:dxf>
          </x14:cfRule>
          <xm:sqref>D3:D40</xm:sqref>
        </x14:conditionalFormatting>
        <x14:conditionalFormatting xmlns:xm="http://schemas.microsoft.com/office/excel/2006/main">
          <x14:cfRule type="containsText" priority="10" operator="containsText" text="warning" id="{4CC79F9D-869F-4C5C-ADB2-B2BBCB26A477}">
            <xm:f>NOT(ISERROR(SEARCH("warning",'8C'!J3)))</xm:f>
            <x14:dxf>
              <font>
                <color rgb="FFFF0000"/>
              </font>
            </x14:dxf>
          </x14:cfRule>
          <xm:sqref>J3:J40 P3:P40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8A </vt:lpstr>
      <vt:lpstr>8A data for Scatter</vt:lpstr>
      <vt:lpstr>8A</vt:lpstr>
      <vt:lpstr>8B</vt:lpstr>
      <vt:lpstr>8B data for Scatter</vt:lpstr>
      <vt:lpstr>8C</vt:lpstr>
      <vt:lpstr>Scatter Excel</vt:lpstr>
      <vt:lpstr>Sheet2</vt:lpstr>
      <vt:lpstr>8C data for Scatter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Sweety Gathani</dc:creator>
  <cp:lastModifiedBy>Catherine</cp:lastModifiedBy>
  <dcterms:created xsi:type="dcterms:W3CDTF">2022-10-12T06:32:10Z</dcterms:created>
  <dcterms:modified xsi:type="dcterms:W3CDTF">2023-07-14T05:27:29Z</dcterms:modified>
</cp:coreProperties>
</file>